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OM\VZ 2022\Lůžkový hospic v Kraji Vysočina\Vysvětlení zadávací dokumentace\Vysvětlení zadávacích podmínek č.4\"/>
    </mc:Choice>
  </mc:AlternateContent>
  <bookViews>
    <workbookView xWindow="0" yWindow="0" windowWidth="19200" windowHeight="7050"/>
  </bookViews>
  <sheets>
    <sheet name="Rekapitulace stavby" sheetId="1" r:id="rId1"/>
    <sheet name="SO.01 - Hospic" sheetId="2" r:id="rId2"/>
    <sheet name="ZTI - Zdravotechnika a plyn" sheetId="3" r:id="rId3"/>
    <sheet name="UT - Ústřední vytápění" sheetId="4" r:id="rId4"/>
    <sheet name="KP - Kanalizační přípojka" sheetId="5" r:id="rId5"/>
    <sheet name="VZT - Vzduchotechnika" sheetId="6" r:id="rId6"/>
    <sheet name="SIL.1 - Elektroinstalace" sheetId="7" r:id="rId7"/>
    <sheet name="SIL.2 - Hromosvod a uzemnění" sheetId="8" r:id="rId8"/>
    <sheet name="SIL.3 - Žaluzie" sheetId="9" r:id="rId9"/>
    <sheet name="SIL.4 - Venkovní rozvody" sheetId="10" r:id="rId10"/>
    <sheet name="SLB.1 - Společné trasy" sheetId="11" r:id="rId11"/>
    <sheet name="SLB.2 - Zabezpečovací systém" sheetId="12" r:id="rId12"/>
    <sheet name="SLB.3 - Počítačová síť" sheetId="13" r:id="rId13"/>
    <sheet name="SLB.4 - Přístupový systém" sheetId="14" r:id="rId14"/>
    <sheet name="SLB.5 - STA" sheetId="15" r:id="rId15"/>
    <sheet name="SLB.6 - Kamerový systém" sheetId="16" r:id="rId16"/>
    <sheet name="SLB.7 - Pacient sestra" sheetId="17" r:id="rId17"/>
    <sheet name="GAS - Gastro" sheetId="18" r:id="rId18"/>
    <sheet name="SO.02 - Sklad zahradního ..." sheetId="19" r:id="rId19"/>
    <sheet name="SO.03 - Oplocení a přístř..." sheetId="20" r:id="rId20"/>
    <sheet name="SO.04.01 - Zpevněné plochy" sheetId="21" r:id="rId21"/>
    <sheet name="SO.04.02 - Opěrné stěny" sheetId="22" r:id="rId22"/>
    <sheet name="SO.04.03 - Sadové úpravy" sheetId="23" r:id="rId23"/>
    <sheet name="SO.05 - Hospodaření s deš..." sheetId="24" r:id="rId24"/>
    <sheet name="SO.06 - Plynovodní přípojka" sheetId="25" r:id="rId25"/>
    <sheet name="SO.07 - Vodovodní přípojka" sheetId="26" r:id="rId26"/>
    <sheet name="SO.00 - Vedlejší rozpočto..." sheetId="27" r:id="rId27"/>
    <sheet name="Seznam figur" sheetId="28" r:id="rId28"/>
  </sheets>
  <definedNames>
    <definedName name="_xlnm._FilterDatabase" localSheetId="17" hidden="1">'GAS - Gastro'!$C$128:$K$179</definedName>
    <definedName name="_xlnm._FilterDatabase" localSheetId="4" hidden="1">'KP - Kanalizační přípojka'!$C$125:$K$236</definedName>
    <definedName name="_xlnm._FilterDatabase" localSheetId="6" hidden="1">'SIL.1 - Elektroinstalace'!$C$136:$K$301</definedName>
    <definedName name="_xlnm._FilterDatabase" localSheetId="7" hidden="1">'SIL.2 - Hromosvod a uzemnění'!$C$127:$K$161</definedName>
    <definedName name="_xlnm._FilterDatabase" localSheetId="8" hidden="1">'SIL.3 - Žaluzie'!$C$131:$K$168</definedName>
    <definedName name="_xlnm._FilterDatabase" localSheetId="9" hidden="1">'SIL.4 - Venkovní rozvody'!$C$132:$K$203</definedName>
    <definedName name="_xlnm._FilterDatabase" localSheetId="10" hidden="1">'SLB.1 - Společné trasy'!$C$124:$K$143</definedName>
    <definedName name="_xlnm._FilterDatabase" localSheetId="11" hidden="1">'SLB.2 - Zabezpečovací systém'!$C$124:$K$144</definedName>
    <definedName name="_xlnm._FilterDatabase" localSheetId="12" hidden="1">'SLB.3 - Počítačová síť'!$C$124:$K$149</definedName>
    <definedName name="_xlnm._FilterDatabase" localSheetId="13" hidden="1">'SLB.4 - Přístupový systém'!$C$125:$K$153</definedName>
    <definedName name="_xlnm._FilterDatabase" localSheetId="14" hidden="1">'SLB.5 - STA'!$C$124:$K$142</definedName>
    <definedName name="_xlnm._FilterDatabase" localSheetId="15" hidden="1">'SLB.6 - Kamerový systém'!$C$124:$K$147</definedName>
    <definedName name="_xlnm._FilterDatabase" localSheetId="16" hidden="1">'SLB.7 - Pacient sestra'!$C$124:$K$141</definedName>
    <definedName name="_xlnm._FilterDatabase" localSheetId="26" hidden="1">'SO.00 - Vedlejší rozpočto...'!$C$121:$K$157</definedName>
    <definedName name="_xlnm._FilterDatabase" localSheetId="1" hidden="1">'SO.01 - Hospic'!$C$142:$K$2412</definedName>
    <definedName name="_xlnm._FilterDatabase" localSheetId="18" hidden="1">'SO.02 - Sklad zahradního ...'!$C$131:$K$501</definedName>
    <definedName name="_xlnm._FilterDatabase" localSheetId="19" hidden="1">'SO.03 - Oplocení a přístř...'!$C$125:$K$327</definedName>
    <definedName name="_xlnm._FilterDatabase" localSheetId="20" hidden="1">'SO.04.01 - Zpevněné plochy'!$C$127:$K$369</definedName>
    <definedName name="_xlnm._FilterDatabase" localSheetId="21" hidden="1">'SO.04.02 - Opěrné stěny'!$C$126:$K$221</definedName>
    <definedName name="_xlnm._FilterDatabase" localSheetId="22" hidden="1">'SO.04.03 - Sadové úpravy'!$C$122:$K$247</definedName>
    <definedName name="_xlnm._FilterDatabase" localSheetId="23" hidden="1">'SO.05 - Hospodaření s deš...'!$C$121:$K$196</definedName>
    <definedName name="_xlnm._FilterDatabase" localSheetId="24" hidden="1">'SO.06 - Plynovodní přípojka'!$C$121:$K$227</definedName>
    <definedName name="_xlnm._FilterDatabase" localSheetId="25" hidden="1">'SO.07 - Vodovodní přípojka'!$C$125:$K$344</definedName>
    <definedName name="_xlnm._FilterDatabase" localSheetId="3" hidden="1">'UT - Ústřední vytápění'!$C$128:$K$212</definedName>
    <definedName name="_xlnm._FilterDatabase" localSheetId="5" hidden="1">'VZT - Vzduchotechnika'!$C$143:$K$250</definedName>
    <definedName name="_xlnm._FilterDatabase" localSheetId="2" hidden="1">'ZTI - Zdravotechnika a plyn'!$C$129:$K$298</definedName>
    <definedName name="_xlnm.Print_Titles" localSheetId="17">'GAS - Gastro'!$128:$128</definedName>
    <definedName name="_xlnm.Print_Titles" localSheetId="4">'KP - Kanalizační přípojka'!$125:$125</definedName>
    <definedName name="_xlnm.Print_Titles" localSheetId="0">'Rekapitulace stavby'!$92:$92</definedName>
    <definedName name="_xlnm.Print_Titles" localSheetId="27">'Seznam figur'!$9:$9</definedName>
    <definedName name="_xlnm.Print_Titles" localSheetId="6">'SIL.1 - Elektroinstalace'!$136:$136</definedName>
    <definedName name="_xlnm.Print_Titles" localSheetId="7">'SIL.2 - Hromosvod a uzemnění'!$127:$127</definedName>
    <definedName name="_xlnm.Print_Titles" localSheetId="8">'SIL.3 - Žaluzie'!$131:$131</definedName>
    <definedName name="_xlnm.Print_Titles" localSheetId="9">'SIL.4 - Venkovní rozvody'!$132:$132</definedName>
    <definedName name="_xlnm.Print_Titles" localSheetId="10">'SLB.1 - Společné trasy'!$124:$124</definedName>
    <definedName name="_xlnm.Print_Titles" localSheetId="11">'SLB.2 - Zabezpečovací systém'!$124:$124</definedName>
    <definedName name="_xlnm.Print_Titles" localSheetId="12">'SLB.3 - Počítačová síť'!$124:$124</definedName>
    <definedName name="_xlnm.Print_Titles" localSheetId="13">'SLB.4 - Přístupový systém'!$125:$125</definedName>
    <definedName name="_xlnm.Print_Titles" localSheetId="14">'SLB.5 - STA'!$124:$124</definedName>
    <definedName name="_xlnm.Print_Titles" localSheetId="15">'SLB.6 - Kamerový systém'!$124:$124</definedName>
    <definedName name="_xlnm.Print_Titles" localSheetId="16">'SLB.7 - Pacient sestra'!$124:$124</definedName>
    <definedName name="_xlnm.Print_Titles" localSheetId="26">'SO.00 - Vedlejší rozpočto...'!$121:$121</definedName>
    <definedName name="_xlnm.Print_Titles" localSheetId="1">'SO.01 - Hospic'!$142:$142</definedName>
    <definedName name="_xlnm.Print_Titles" localSheetId="18">'SO.02 - Sklad zahradního ...'!$131:$131</definedName>
    <definedName name="_xlnm.Print_Titles" localSheetId="19">'SO.03 - Oplocení a přístř...'!$125:$125</definedName>
    <definedName name="_xlnm.Print_Titles" localSheetId="20">'SO.04.01 - Zpevněné plochy'!$127:$127</definedName>
    <definedName name="_xlnm.Print_Titles" localSheetId="21">'SO.04.02 - Opěrné stěny'!$126:$126</definedName>
    <definedName name="_xlnm.Print_Titles" localSheetId="22">'SO.04.03 - Sadové úpravy'!$122:$122</definedName>
    <definedName name="_xlnm.Print_Titles" localSheetId="23">'SO.05 - Hospodaření s deš...'!$121:$121</definedName>
    <definedName name="_xlnm.Print_Titles" localSheetId="24">'SO.06 - Plynovodní přípojka'!$121:$121</definedName>
    <definedName name="_xlnm.Print_Titles" localSheetId="25">'SO.07 - Vodovodní přípojka'!$125:$125</definedName>
    <definedName name="_xlnm.Print_Titles" localSheetId="3">'UT - Ústřední vytápění'!$128:$128</definedName>
    <definedName name="_xlnm.Print_Titles" localSheetId="5">'VZT - Vzduchotechnika'!$143:$143</definedName>
    <definedName name="_xlnm.Print_Titles" localSheetId="2">'ZTI - Zdravotechnika a plyn'!$129:$129</definedName>
    <definedName name="_xlnm.Print_Area" localSheetId="17">'GAS - Gastro'!$C$4:$J$76,'GAS - Gastro'!$C$82:$J$108,'GAS - Gastro'!$C$114:$K$179</definedName>
    <definedName name="_xlnm.Print_Area" localSheetId="4">'KP - Kanalizační přípojka'!$C$4:$J$76,'KP - Kanalizační přípojka'!$C$82:$J$105,'KP - Kanalizační přípojka'!$C$111:$K$236</definedName>
    <definedName name="_xlnm.Print_Area" localSheetId="0">'Rekapitulace stavby'!$D$4:$AO$76,'Rekapitulace stavby'!$C$82:$AQ$125</definedName>
    <definedName name="_xlnm.Print_Area" localSheetId="27">'Seznam figur'!$C$4:$G$761</definedName>
    <definedName name="_xlnm.Print_Area" localSheetId="6">'SIL.1 - Elektroinstalace'!$C$4:$J$76,'SIL.1 - Elektroinstalace'!$C$82:$J$114,'SIL.1 - Elektroinstalace'!$C$120:$K$301</definedName>
    <definedName name="_xlnm.Print_Area" localSheetId="7">'SIL.2 - Hromosvod a uzemnění'!$C$4:$J$76,'SIL.2 - Hromosvod a uzemnění'!$C$82:$J$105,'SIL.2 - Hromosvod a uzemnění'!$C$111:$K$161</definedName>
    <definedName name="_xlnm.Print_Area" localSheetId="8">'SIL.3 - Žaluzie'!$C$4:$J$76,'SIL.3 - Žaluzie'!$C$82:$J$109,'SIL.3 - Žaluzie'!$C$115:$K$168</definedName>
    <definedName name="_xlnm.Print_Area" localSheetId="9">'SIL.4 - Venkovní rozvody'!$C$4:$J$76,'SIL.4 - Venkovní rozvody'!$C$82:$J$110,'SIL.4 - Venkovní rozvody'!$C$116:$K$203</definedName>
    <definedName name="_xlnm.Print_Area" localSheetId="10">'SLB.1 - Společné trasy'!$C$4:$J$76,'SLB.1 - Společné trasy'!$C$82:$J$102,'SLB.1 - Společné trasy'!$C$108:$K$143</definedName>
    <definedName name="_xlnm.Print_Area" localSheetId="11">'SLB.2 - Zabezpečovací systém'!$C$4:$J$76,'SLB.2 - Zabezpečovací systém'!$C$82:$J$102,'SLB.2 - Zabezpečovací systém'!$C$108:$K$144</definedName>
    <definedName name="_xlnm.Print_Area" localSheetId="12">'SLB.3 - Počítačová síť'!$C$4:$J$76,'SLB.3 - Počítačová síť'!$C$82:$J$102,'SLB.3 - Počítačová síť'!$C$108:$K$149</definedName>
    <definedName name="_xlnm.Print_Area" localSheetId="13">'SLB.4 - Přístupový systém'!$C$4:$J$76,'SLB.4 - Přístupový systém'!$C$82:$J$103,'SLB.4 - Přístupový systém'!$C$109:$K$153</definedName>
    <definedName name="_xlnm.Print_Area" localSheetId="14">'SLB.5 - STA'!$C$4:$J$76,'SLB.5 - STA'!$C$82:$J$102,'SLB.5 - STA'!$C$108:$K$142</definedName>
    <definedName name="_xlnm.Print_Area" localSheetId="15">'SLB.6 - Kamerový systém'!$C$4:$J$76,'SLB.6 - Kamerový systém'!$C$82:$J$102,'SLB.6 - Kamerový systém'!$C$108:$K$147</definedName>
    <definedName name="_xlnm.Print_Area" localSheetId="16">'SLB.7 - Pacient sestra'!$C$4:$J$76,'SLB.7 - Pacient sestra'!$C$82:$J$102,'SLB.7 - Pacient sestra'!$C$108:$K$141</definedName>
    <definedName name="_xlnm.Print_Area" localSheetId="26">'SO.00 - Vedlejší rozpočto...'!$C$4:$J$76,'SO.00 - Vedlejší rozpočto...'!$C$82:$J$103,'SO.00 - Vedlejší rozpočto...'!$C$109:$K$157</definedName>
    <definedName name="_xlnm.Print_Area" localSheetId="1">'SO.01 - Hospic'!$C$4:$J$76,'SO.01 - Hospic'!$C$82:$J$124,'SO.01 - Hospic'!$C$130:$K$2412</definedName>
    <definedName name="_xlnm.Print_Area" localSheetId="18">'SO.02 - Sklad zahradního ...'!$C$4:$J$76,'SO.02 - Sklad zahradního ...'!$C$82:$J$113,'SO.02 - Sklad zahradního ...'!$C$119:$K$501</definedName>
    <definedName name="_xlnm.Print_Area" localSheetId="19">'SO.03 - Oplocení a přístř...'!$C$4:$J$76,'SO.03 - Oplocení a přístř...'!$C$82:$J$107,'SO.03 - Oplocení a přístř...'!$C$113:$K$327</definedName>
    <definedName name="_xlnm.Print_Area" localSheetId="20">'SO.04.01 - Zpevněné plochy'!$C$4:$J$76,'SO.04.01 - Zpevněné plochy'!$C$82:$J$107,'SO.04.01 - Zpevněné plochy'!$C$113:$K$369</definedName>
    <definedName name="_xlnm.Print_Area" localSheetId="21">'SO.04.02 - Opěrné stěny'!$C$4:$J$76,'SO.04.02 - Opěrné stěny'!$C$82:$J$106,'SO.04.02 - Opěrné stěny'!$C$112:$K$221</definedName>
    <definedName name="_xlnm.Print_Area" localSheetId="22">'SO.04.03 - Sadové úpravy'!$C$4:$J$76,'SO.04.03 - Sadové úpravy'!$C$82:$J$102,'SO.04.03 - Sadové úpravy'!$C$108:$K$247</definedName>
    <definedName name="_xlnm.Print_Area" localSheetId="23">'SO.05 - Hospodaření s deš...'!$C$4:$J$76,'SO.05 - Hospodaření s deš...'!$C$82:$J$103,'SO.05 - Hospodaření s deš...'!$C$109:$K$196</definedName>
    <definedName name="_xlnm.Print_Area" localSheetId="24">'SO.06 - Plynovodní přípojka'!$C$4:$J$76,'SO.06 - Plynovodní přípojka'!$C$82:$J$103,'SO.06 - Plynovodní přípojka'!$C$109:$K$227</definedName>
    <definedName name="_xlnm.Print_Area" localSheetId="25">'SO.07 - Vodovodní přípojka'!$C$4:$J$76,'SO.07 - Vodovodní přípojka'!$C$82:$J$107,'SO.07 - Vodovodní přípojka'!$C$113:$K$344</definedName>
    <definedName name="_xlnm.Print_Area" localSheetId="3">'UT - Ústřední vytápění'!$C$4:$J$76,'UT - Ústřední vytápění'!$C$82:$J$108,'UT - Ústřední vytápění'!$C$114:$K$212</definedName>
    <definedName name="_xlnm.Print_Area" localSheetId="5">'VZT - Vzduchotechnika'!$C$4:$J$76,'VZT - Vzduchotechnika'!$C$82:$J$123,'VZT - Vzduchotechnika'!$C$129:$K$250</definedName>
    <definedName name="_xlnm.Print_Area" localSheetId="2">'ZTI - Zdravotechnika a plyn'!$C$4:$J$76,'ZTI - Zdravotechnika a plyn'!$C$82:$J$109,'ZTI - Zdravotechnika a plyn'!$C$115:$K$298</definedName>
  </definedNames>
  <calcPr calcId="162913"/>
</workbook>
</file>

<file path=xl/calcChain.xml><?xml version="1.0" encoding="utf-8"?>
<calcChain xmlns="http://schemas.openxmlformats.org/spreadsheetml/2006/main">
  <c r="D7" i="28" l="1"/>
  <c r="J37" i="27"/>
  <c r="J36" i="27"/>
  <c r="AY124" i="1"/>
  <c r="J35" i="27"/>
  <c r="AX124" i="1"/>
  <c r="BI157" i="27"/>
  <c r="BH157" i="27"/>
  <c r="BG157" i="27"/>
  <c r="BF157" i="27"/>
  <c r="T157" i="27"/>
  <c r="R157" i="27"/>
  <c r="R155" i="27" s="1"/>
  <c r="P157" i="27"/>
  <c r="BI156" i="27"/>
  <c r="BH156" i="27"/>
  <c r="BG156" i="27"/>
  <c r="BF156" i="27"/>
  <c r="T156" i="27"/>
  <c r="R156" i="27"/>
  <c r="P156" i="27"/>
  <c r="BI154" i="27"/>
  <c r="BH154" i="27"/>
  <c r="BG154" i="27"/>
  <c r="BF154" i="27"/>
  <c r="T154" i="27"/>
  <c r="R154" i="27"/>
  <c r="P154" i="27"/>
  <c r="BI153" i="27"/>
  <c r="BH153" i="27"/>
  <c r="BG153" i="27"/>
  <c r="BF153" i="27"/>
  <c r="T153" i="27"/>
  <c r="R153" i="27"/>
  <c r="P153" i="27"/>
  <c r="BI151" i="27"/>
  <c r="BH151" i="27"/>
  <c r="BG151" i="27"/>
  <c r="BF151" i="27"/>
  <c r="T151" i="27"/>
  <c r="R151" i="27"/>
  <c r="P151" i="27"/>
  <c r="BI150" i="27"/>
  <c r="BH150" i="27"/>
  <c r="BG150" i="27"/>
  <c r="BF150" i="27"/>
  <c r="T150" i="27"/>
  <c r="R150" i="27"/>
  <c r="P150" i="27"/>
  <c r="BI149" i="27"/>
  <c r="BH149" i="27"/>
  <c r="BG149" i="27"/>
  <c r="BF149" i="27"/>
  <c r="T149" i="27"/>
  <c r="R149" i="27"/>
  <c r="P149" i="27"/>
  <c r="BI148" i="27"/>
  <c r="BH148" i="27"/>
  <c r="BG148" i="27"/>
  <c r="BF148" i="27"/>
  <c r="T148" i="27"/>
  <c r="R148" i="27"/>
  <c r="P148" i="27"/>
  <c r="BI147" i="27"/>
  <c r="BH147" i="27"/>
  <c r="BG147" i="27"/>
  <c r="BF147" i="27"/>
  <c r="T147" i="27"/>
  <c r="R147" i="27"/>
  <c r="P147" i="27"/>
  <c r="BI145" i="27"/>
  <c r="BH145" i="27"/>
  <c r="BG145" i="27"/>
  <c r="BF145" i="27"/>
  <c r="T145" i="27"/>
  <c r="R145" i="27"/>
  <c r="P145" i="27"/>
  <c r="BI144" i="27"/>
  <c r="BH144" i="27"/>
  <c r="BG144" i="27"/>
  <c r="BF144" i="27"/>
  <c r="T144" i="27"/>
  <c r="R144" i="27"/>
  <c r="P144" i="27"/>
  <c r="BI143" i="27"/>
  <c r="BH143" i="27"/>
  <c r="BG143" i="27"/>
  <c r="BF143" i="27"/>
  <c r="T143" i="27"/>
  <c r="R143" i="27"/>
  <c r="P143" i="27"/>
  <c r="BI142" i="27"/>
  <c r="BH142" i="27"/>
  <c r="BG142" i="27"/>
  <c r="BF142" i="27"/>
  <c r="T142" i="27"/>
  <c r="R142" i="27"/>
  <c r="P142" i="27"/>
  <c r="BI141" i="27"/>
  <c r="BH141" i="27"/>
  <c r="BG141" i="27"/>
  <c r="BF141" i="27"/>
  <c r="T141" i="27"/>
  <c r="R141" i="27"/>
  <c r="P141" i="27"/>
  <c r="BI140" i="27"/>
  <c r="BH140" i="27"/>
  <c r="BG140" i="27"/>
  <c r="BF140" i="27"/>
  <c r="T140" i="27"/>
  <c r="R140" i="27"/>
  <c r="P140" i="27"/>
  <c r="BI139" i="27"/>
  <c r="BH139" i="27"/>
  <c r="BG139" i="27"/>
  <c r="BF139" i="27"/>
  <c r="T139" i="27"/>
  <c r="R139" i="27"/>
  <c r="P139" i="27"/>
  <c r="BI138" i="27"/>
  <c r="BH138" i="27"/>
  <c r="BG138" i="27"/>
  <c r="BF138" i="27"/>
  <c r="T138" i="27"/>
  <c r="R138" i="27"/>
  <c r="P138" i="27"/>
  <c r="BI137" i="27"/>
  <c r="BH137" i="27"/>
  <c r="BG137" i="27"/>
  <c r="BF137" i="27"/>
  <c r="T137" i="27"/>
  <c r="R137" i="27"/>
  <c r="P137" i="27"/>
  <c r="BI136" i="27"/>
  <c r="BH136" i="27"/>
  <c r="BG136" i="27"/>
  <c r="BF136" i="27"/>
  <c r="T136" i="27"/>
  <c r="R136" i="27"/>
  <c r="P136" i="27"/>
  <c r="BI135" i="27"/>
  <c r="BH135" i="27"/>
  <c r="BG135" i="27"/>
  <c r="BF135" i="27"/>
  <c r="T135" i="27"/>
  <c r="R135" i="27"/>
  <c r="P135" i="27"/>
  <c r="BI134" i="27"/>
  <c r="BH134" i="27"/>
  <c r="BG134" i="27"/>
  <c r="BF134" i="27"/>
  <c r="T134" i="27"/>
  <c r="R134" i="27"/>
  <c r="P134" i="27"/>
  <c r="BI133" i="27"/>
  <c r="BH133" i="27"/>
  <c r="BG133" i="27"/>
  <c r="BF133" i="27"/>
  <c r="T133" i="27"/>
  <c r="R133" i="27"/>
  <c r="P133" i="27"/>
  <c r="BI132" i="27"/>
  <c r="BH132" i="27"/>
  <c r="BG132" i="27"/>
  <c r="BF132" i="27"/>
  <c r="T132" i="27"/>
  <c r="R132" i="27"/>
  <c r="P132" i="27"/>
  <c r="BI130" i="27"/>
  <c r="BH130" i="27"/>
  <c r="BG130" i="27"/>
  <c r="BF130" i="27"/>
  <c r="T130" i="27"/>
  <c r="R130" i="27"/>
  <c r="P130" i="27"/>
  <c r="BI129" i="27"/>
  <c r="BH129" i="27"/>
  <c r="BG129" i="27"/>
  <c r="BF129" i="27"/>
  <c r="T129" i="27"/>
  <c r="R129" i="27"/>
  <c r="P129" i="27"/>
  <c r="BI128" i="27"/>
  <c r="BH128" i="27"/>
  <c r="BG128" i="27"/>
  <c r="BF128" i="27"/>
  <c r="T128" i="27"/>
  <c r="R128" i="27"/>
  <c r="P128" i="27"/>
  <c r="BI127" i="27"/>
  <c r="BH127" i="27"/>
  <c r="BG127" i="27"/>
  <c r="BF127" i="27"/>
  <c r="T127" i="27"/>
  <c r="R127" i="27"/>
  <c r="P127" i="27"/>
  <c r="BI126" i="27"/>
  <c r="BH126" i="27"/>
  <c r="BG126" i="27"/>
  <c r="BF126" i="27"/>
  <c r="T126" i="27"/>
  <c r="R126" i="27"/>
  <c r="P126" i="27"/>
  <c r="BI125" i="27"/>
  <c r="BH125" i="27"/>
  <c r="BG125" i="27"/>
  <c r="BF125" i="27"/>
  <c r="T125" i="27"/>
  <c r="R125" i="27"/>
  <c r="P125" i="27"/>
  <c r="J119" i="27"/>
  <c r="J118" i="27"/>
  <c r="F118" i="27"/>
  <c r="F116" i="27"/>
  <c r="E114" i="27"/>
  <c r="J92" i="27"/>
  <c r="J91" i="27"/>
  <c r="F91" i="27"/>
  <c r="F89" i="27"/>
  <c r="E87" i="27"/>
  <c r="J18" i="27"/>
  <c r="E18" i="27"/>
  <c r="F92" i="27" s="1"/>
  <c r="J17" i="27"/>
  <c r="J12" i="27"/>
  <c r="J116" i="27" s="1"/>
  <c r="E7" i="27"/>
  <c r="E85" i="27"/>
  <c r="J37" i="26"/>
  <c r="J36" i="26"/>
  <c r="AY123" i="1"/>
  <c r="J35" i="26"/>
  <c r="AX123" i="1" s="1"/>
  <c r="BI344" i="26"/>
  <c r="BH344" i="26"/>
  <c r="BG344" i="26"/>
  <c r="BF344" i="26"/>
  <c r="T344" i="26"/>
  <c r="T343" i="26"/>
  <c r="T342" i="26"/>
  <c r="R344" i="26"/>
  <c r="R343" i="26" s="1"/>
  <c r="R342" i="26" s="1"/>
  <c r="P344" i="26"/>
  <c r="P343" i="26"/>
  <c r="P342" i="26" s="1"/>
  <c r="BI341" i="26"/>
  <c r="BH341" i="26"/>
  <c r="BG341" i="26"/>
  <c r="BF341" i="26"/>
  <c r="T341" i="26"/>
  <c r="T340" i="26" s="1"/>
  <c r="R341" i="26"/>
  <c r="R340" i="26" s="1"/>
  <c r="P341" i="26"/>
  <c r="P340" i="26"/>
  <c r="BI336" i="26"/>
  <c r="BH336" i="26"/>
  <c r="BG336" i="26"/>
  <c r="BF336" i="26"/>
  <c r="T336" i="26"/>
  <c r="R336" i="26"/>
  <c r="P336" i="26"/>
  <c r="BI332" i="26"/>
  <c r="BH332" i="26"/>
  <c r="BG332" i="26"/>
  <c r="BF332" i="26"/>
  <c r="T332" i="26"/>
  <c r="R332" i="26"/>
  <c r="P332" i="26"/>
  <c r="BI328" i="26"/>
  <c r="BH328" i="26"/>
  <c r="BG328" i="26"/>
  <c r="BF328" i="26"/>
  <c r="T328" i="26"/>
  <c r="R328" i="26"/>
  <c r="P328" i="26"/>
  <c r="BI326" i="26"/>
  <c r="BH326" i="26"/>
  <c r="BG326" i="26"/>
  <c r="BF326" i="26"/>
  <c r="T326" i="26"/>
  <c r="R326" i="26"/>
  <c r="P326" i="26"/>
  <c r="BI325" i="26"/>
  <c r="BH325" i="26"/>
  <c r="BG325" i="26"/>
  <c r="BF325" i="26"/>
  <c r="T325" i="26"/>
  <c r="R325" i="26"/>
  <c r="P325" i="26"/>
  <c r="BI320" i="26"/>
  <c r="BH320" i="26"/>
  <c r="BG320" i="26"/>
  <c r="BF320" i="26"/>
  <c r="T320" i="26"/>
  <c r="T311" i="26" s="1"/>
  <c r="R320" i="26"/>
  <c r="P320" i="26"/>
  <c r="BI316" i="26"/>
  <c r="BH316" i="26"/>
  <c r="BG316" i="26"/>
  <c r="BF316" i="26"/>
  <c r="T316" i="26"/>
  <c r="R316" i="26"/>
  <c r="P316" i="26"/>
  <c r="BI312" i="26"/>
  <c r="BH312" i="26"/>
  <c r="BG312" i="26"/>
  <c r="BF312" i="26"/>
  <c r="T312" i="26"/>
  <c r="R312" i="26"/>
  <c r="P312" i="26"/>
  <c r="BI310" i="26"/>
  <c r="BH310" i="26"/>
  <c r="BG310" i="26"/>
  <c r="BF310" i="26"/>
  <c r="T310" i="26"/>
  <c r="R310" i="26"/>
  <c r="P310" i="26"/>
  <c r="BI309" i="26"/>
  <c r="BH309" i="26"/>
  <c r="BG309" i="26"/>
  <c r="BF309" i="26"/>
  <c r="T309" i="26"/>
  <c r="R309" i="26"/>
  <c r="P309" i="26"/>
  <c r="BI308" i="26"/>
  <c r="BH308" i="26"/>
  <c r="BG308" i="26"/>
  <c r="BF308" i="26"/>
  <c r="T308" i="26"/>
  <c r="R308" i="26"/>
  <c r="P308" i="26"/>
  <c r="BI307" i="26"/>
  <c r="BH307" i="26"/>
  <c r="BG307" i="26"/>
  <c r="BF307" i="26"/>
  <c r="T307" i="26"/>
  <c r="R307" i="26"/>
  <c r="P307" i="26"/>
  <c r="BI306" i="26"/>
  <c r="BH306" i="26"/>
  <c r="BG306" i="26"/>
  <c r="BF306" i="26"/>
  <c r="T306" i="26"/>
  <c r="R306" i="26"/>
  <c r="P306" i="26"/>
  <c r="BI302" i="26"/>
  <c r="BH302" i="26"/>
  <c r="BG302" i="26"/>
  <c r="BF302" i="26"/>
  <c r="T302" i="26"/>
  <c r="R302" i="26"/>
  <c r="P302" i="26"/>
  <c r="BI301" i="26"/>
  <c r="BH301" i="26"/>
  <c r="BG301" i="26"/>
  <c r="BF301" i="26"/>
  <c r="T301" i="26"/>
  <c r="R301" i="26"/>
  <c r="P301" i="26"/>
  <c r="BI300" i="26"/>
  <c r="BH300" i="26"/>
  <c r="BG300" i="26"/>
  <c r="BF300" i="26"/>
  <c r="T300" i="26"/>
  <c r="R300" i="26"/>
  <c r="P300" i="26"/>
  <c r="BI299" i="26"/>
  <c r="BH299" i="26"/>
  <c r="BG299" i="26"/>
  <c r="BF299" i="26"/>
  <c r="T299" i="26"/>
  <c r="R299" i="26"/>
  <c r="P299" i="26"/>
  <c r="BI298" i="26"/>
  <c r="BH298" i="26"/>
  <c r="BG298" i="26"/>
  <c r="BF298" i="26"/>
  <c r="T298" i="26"/>
  <c r="R298" i="26"/>
  <c r="P298" i="26"/>
  <c r="BI297" i="26"/>
  <c r="BH297" i="26"/>
  <c r="BG297" i="26"/>
  <c r="BF297" i="26"/>
  <c r="T297" i="26"/>
  <c r="R297" i="26"/>
  <c r="P297" i="26"/>
  <c r="BI296" i="26"/>
  <c r="BH296" i="26"/>
  <c r="BG296" i="26"/>
  <c r="BF296" i="26"/>
  <c r="T296" i="26"/>
  <c r="R296" i="26"/>
  <c r="P296" i="26"/>
  <c r="BI295" i="26"/>
  <c r="BH295" i="26"/>
  <c r="BG295" i="26"/>
  <c r="BF295" i="26"/>
  <c r="T295" i="26"/>
  <c r="R295" i="26"/>
  <c r="P295" i="26"/>
  <c r="BI294" i="26"/>
  <c r="BH294" i="26"/>
  <c r="BG294" i="26"/>
  <c r="BF294" i="26"/>
  <c r="T294" i="26"/>
  <c r="R294" i="26"/>
  <c r="P294" i="26"/>
  <c r="BI292" i="26"/>
  <c r="BH292" i="26"/>
  <c r="BG292" i="26"/>
  <c r="BF292" i="26"/>
  <c r="T292" i="26"/>
  <c r="R292" i="26"/>
  <c r="P292" i="26"/>
  <c r="BI291" i="26"/>
  <c r="BH291" i="26"/>
  <c r="BG291" i="26"/>
  <c r="BF291" i="26"/>
  <c r="T291" i="26"/>
  <c r="R291" i="26"/>
  <c r="P291" i="26"/>
  <c r="BI285" i="26"/>
  <c r="BH285" i="26"/>
  <c r="BG285" i="26"/>
  <c r="BF285" i="26"/>
  <c r="T285" i="26"/>
  <c r="R285" i="26"/>
  <c r="P285" i="26"/>
  <c r="BI280" i="26"/>
  <c r="BH280" i="26"/>
  <c r="BG280" i="26"/>
  <c r="BF280" i="26"/>
  <c r="T280" i="26"/>
  <c r="R280" i="26"/>
  <c r="P280" i="26"/>
  <c r="BI276" i="26"/>
  <c r="BH276" i="26"/>
  <c r="BG276" i="26"/>
  <c r="BF276" i="26"/>
  <c r="T276" i="26"/>
  <c r="R276" i="26"/>
  <c r="P276" i="26"/>
  <c r="BI272" i="26"/>
  <c r="BH272" i="26"/>
  <c r="BG272" i="26"/>
  <c r="BF272" i="26"/>
  <c r="T272" i="26"/>
  <c r="R272" i="26"/>
  <c r="P272" i="26"/>
  <c r="BI268" i="26"/>
  <c r="BH268" i="26"/>
  <c r="BG268" i="26"/>
  <c r="BF268" i="26"/>
  <c r="T268" i="26"/>
  <c r="R268" i="26"/>
  <c r="P268" i="26"/>
  <c r="BI264" i="26"/>
  <c r="BH264" i="26"/>
  <c r="BG264" i="26"/>
  <c r="BF264" i="26"/>
  <c r="T264" i="26"/>
  <c r="R264" i="26"/>
  <c r="P264" i="26"/>
  <c r="BI260" i="26"/>
  <c r="BH260" i="26"/>
  <c r="BG260" i="26"/>
  <c r="BF260" i="26"/>
  <c r="T260" i="26"/>
  <c r="R260" i="26"/>
  <c r="P260" i="26"/>
  <c r="BI256" i="26"/>
  <c r="BH256" i="26"/>
  <c r="BG256" i="26"/>
  <c r="BF256" i="26"/>
  <c r="T256" i="26"/>
  <c r="R256" i="26"/>
  <c r="P256" i="26"/>
  <c r="BI251" i="26"/>
  <c r="BH251" i="26"/>
  <c r="BG251" i="26"/>
  <c r="BF251" i="26"/>
  <c r="T251" i="26"/>
  <c r="R251" i="26"/>
  <c r="P251" i="26"/>
  <c r="BI247" i="26"/>
  <c r="BH247" i="26"/>
  <c r="BG247" i="26"/>
  <c r="BF247" i="26"/>
  <c r="T247" i="26"/>
  <c r="R247" i="26"/>
  <c r="P247" i="26"/>
  <c r="BI240" i="26"/>
  <c r="BH240" i="26"/>
  <c r="BG240" i="26"/>
  <c r="BF240" i="26"/>
  <c r="T240" i="26"/>
  <c r="R240" i="26"/>
  <c r="P240" i="26"/>
  <c r="BI232" i="26"/>
  <c r="BH232" i="26"/>
  <c r="BG232" i="26"/>
  <c r="BF232" i="26"/>
  <c r="T232" i="26"/>
  <c r="R232" i="26"/>
  <c r="P232" i="26"/>
  <c r="BI230" i="26"/>
  <c r="BH230" i="26"/>
  <c r="BG230" i="26"/>
  <c r="BF230" i="26"/>
  <c r="T230" i="26"/>
  <c r="R230" i="26"/>
  <c r="P230" i="26"/>
  <c r="BI226" i="26"/>
  <c r="BH226" i="26"/>
  <c r="BG226" i="26"/>
  <c r="BF226" i="26"/>
  <c r="T226" i="26"/>
  <c r="R226" i="26"/>
  <c r="P226" i="26"/>
  <c r="BI222" i="26"/>
  <c r="BH222" i="26"/>
  <c r="BG222" i="26"/>
  <c r="BF222" i="26"/>
  <c r="T222" i="26"/>
  <c r="R222" i="26"/>
  <c r="P222" i="26"/>
  <c r="BI220" i="26"/>
  <c r="BH220" i="26"/>
  <c r="BG220" i="26"/>
  <c r="BF220" i="26"/>
  <c r="T220" i="26"/>
  <c r="R220" i="26"/>
  <c r="P220" i="26"/>
  <c r="BI214" i="26"/>
  <c r="BH214" i="26"/>
  <c r="BG214" i="26"/>
  <c r="BF214" i="26"/>
  <c r="T214" i="26"/>
  <c r="R214" i="26"/>
  <c r="P214" i="26"/>
  <c r="BI210" i="26"/>
  <c r="BH210" i="26"/>
  <c r="BG210" i="26"/>
  <c r="BF210" i="26"/>
  <c r="T210" i="26"/>
  <c r="R210" i="26"/>
  <c r="P210" i="26"/>
  <c r="BI202" i="26"/>
  <c r="BH202" i="26"/>
  <c r="BG202" i="26"/>
  <c r="BF202" i="26"/>
  <c r="T202" i="26"/>
  <c r="R202" i="26"/>
  <c r="P202" i="26"/>
  <c r="BI198" i="26"/>
  <c r="BH198" i="26"/>
  <c r="BG198" i="26"/>
  <c r="BF198" i="26"/>
  <c r="T198" i="26"/>
  <c r="R198" i="26"/>
  <c r="P198" i="26"/>
  <c r="BI194" i="26"/>
  <c r="BH194" i="26"/>
  <c r="BG194" i="26"/>
  <c r="BF194" i="26"/>
  <c r="T194" i="26"/>
  <c r="R194" i="26"/>
  <c r="P194" i="26"/>
  <c r="BI190" i="26"/>
  <c r="BH190" i="26"/>
  <c r="BG190" i="26"/>
  <c r="BF190" i="26"/>
  <c r="T190" i="26"/>
  <c r="R190" i="26"/>
  <c r="P190" i="26"/>
  <c r="BI184" i="26"/>
  <c r="BH184" i="26"/>
  <c r="BG184" i="26"/>
  <c r="BF184" i="26"/>
  <c r="T184" i="26"/>
  <c r="R184" i="26"/>
  <c r="P184" i="26"/>
  <c r="BI183" i="26"/>
  <c r="BH183" i="26"/>
  <c r="BG183" i="26"/>
  <c r="BF183" i="26"/>
  <c r="T183" i="26"/>
  <c r="R183" i="26"/>
  <c r="P183" i="26"/>
  <c r="BI179" i="26"/>
  <c r="BH179" i="26"/>
  <c r="BG179" i="26"/>
  <c r="BF179" i="26"/>
  <c r="T179" i="26"/>
  <c r="R179" i="26"/>
  <c r="P179" i="26"/>
  <c r="BI178" i="26"/>
  <c r="BH178" i="26"/>
  <c r="BG178" i="26"/>
  <c r="BF178" i="26"/>
  <c r="T178" i="26"/>
  <c r="R178" i="26"/>
  <c r="P178" i="26"/>
  <c r="BI174" i="26"/>
  <c r="BH174" i="26"/>
  <c r="BG174" i="26"/>
  <c r="BF174" i="26"/>
  <c r="T174" i="26"/>
  <c r="R174" i="26"/>
  <c r="P174" i="26"/>
  <c r="BI173" i="26"/>
  <c r="BH173" i="26"/>
  <c r="BG173" i="26"/>
  <c r="BF173" i="26"/>
  <c r="T173" i="26"/>
  <c r="R173" i="26"/>
  <c r="P173" i="26"/>
  <c r="BI167" i="26"/>
  <c r="BH167" i="26"/>
  <c r="BG167" i="26"/>
  <c r="BF167" i="26"/>
  <c r="T167" i="26"/>
  <c r="R167" i="26"/>
  <c r="P167" i="26"/>
  <c r="BI161" i="26"/>
  <c r="BH161" i="26"/>
  <c r="BG161" i="26"/>
  <c r="BF161" i="26"/>
  <c r="T161" i="26"/>
  <c r="R161" i="26"/>
  <c r="P161" i="26"/>
  <c r="BI157" i="26"/>
  <c r="BH157" i="26"/>
  <c r="BG157" i="26"/>
  <c r="BF157" i="26"/>
  <c r="T157" i="26"/>
  <c r="R157" i="26"/>
  <c r="P157" i="26"/>
  <c r="BI153" i="26"/>
  <c r="BH153" i="26"/>
  <c r="BG153" i="26"/>
  <c r="BF153" i="26"/>
  <c r="T153" i="26"/>
  <c r="R153" i="26"/>
  <c r="P153" i="26"/>
  <c r="BI149" i="26"/>
  <c r="BH149" i="26"/>
  <c r="BG149" i="26"/>
  <c r="BF149" i="26"/>
  <c r="T149" i="26"/>
  <c r="R149" i="26"/>
  <c r="P149" i="26"/>
  <c r="BI145" i="26"/>
  <c r="BH145" i="26"/>
  <c r="BG145" i="26"/>
  <c r="BF145" i="26"/>
  <c r="T145" i="26"/>
  <c r="R145" i="26"/>
  <c r="P145" i="26"/>
  <c r="BI141" i="26"/>
  <c r="BH141" i="26"/>
  <c r="BG141" i="26"/>
  <c r="BF141" i="26"/>
  <c r="T141" i="26"/>
  <c r="R141" i="26"/>
  <c r="P141" i="26"/>
  <c r="BI137" i="26"/>
  <c r="BH137" i="26"/>
  <c r="BG137" i="26"/>
  <c r="BF137" i="26"/>
  <c r="T137" i="26"/>
  <c r="R137" i="26"/>
  <c r="P137" i="26"/>
  <c r="BI133" i="26"/>
  <c r="BH133" i="26"/>
  <c r="BG133" i="26"/>
  <c r="BF133" i="26"/>
  <c r="T133" i="26"/>
  <c r="R133" i="26"/>
  <c r="P133" i="26"/>
  <c r="BI129" i="26"/>
  <c r="BH129" i="26"/>
  <c r="BG129" i="26"/>
  <c r="BF129" i="26"/>
  <c r="T129" i="26"/>
  <c r="R129" i="26"/>
  <c r="P129" i="26"/>
  <c r="J123" i="26"/>
  <c r="J122" i="26"/>
  <c r="F122" i="26"/>
  <c r="F120" i="26"/>
  <c r="E118" i="26"/>
  <c r="J92" i="26"/>
  <c r="J91" i="26"/>
  <c r="F91" i="26"/>
  <c r="F89" i="26"/>
  <c r="E87" i="26"/>
  <c r="J18" i="26"/>
  <c r="E18" i="26"/>
  <c r="F92" i="26"/>
  <c r="J17" i="26"/>
  <c r="J12" i="26"/>
  <c r="J89" i="26" s="1"/>
  <c r="E7" i="26"/>
  <c r="E85" i="26" s="1"/>
  <c r="J37" i="25"/>
  <c r="J36" i="25"/>
  <c r="AY122" i="1"/>
  <c r="J35" i="25"/>
  <c r="AX122" i="1" s="1"/>
  <c r="BI227" i="25"/>
  <c r="BH227" i="25"/>
  <c r="BG227" i="25"/>
  <c r="BF227" i="25"/>
  <c r="T227" i="25"/>
  <c r="T226" i="25"/>
  <c r="R227" i="25"/>
  <c r="R226" i="25" s="1"/>
  <c r="P227" i="25"/>
  <c r="P226" i="25"/>
  <c r="BI222" i="25"/>
  <c r="BH222" i="25"/>
  <c r="BG222" i="25"/>
  <c r="BF222" i="25"/>
  <c r="T222" i="25"/>
  <c r="R222" i="25"/>
  <c r="P222" i="25"/>
  <c r="BI221" i="25"/>
  <c r="BH221" i="25"/>
  <c r="BG221" i="25"/>
  <c r="BF221" i="25"/>
  <c r="T221" i="25"/>
  <c r="R221" i="25"/>
  <c r="P221" i="25"/>
  <c r="BI220" i="25"/>
  <c r="BH220" i="25"/>
  <c r="BG220" i="25"/>
  <c r="BF220" i="25"/>
  <c r="T220" i="25"/>
  <c r="R220" i="25"/>
  <c r="P220" i="25"/>
  <c r="BI219" i="25"/>
  <c r="BH219" i="25"/>
  <c r="BG219" i="25"/>
  <c r="BF219" i="25"/>
  <c r="T219" i="25"/>
  <c r="R219" i="25"/>
  <c r="P219" i="25"/>
  <c r="BI218" i="25"/>
  <c r="BH218" i="25"/>
  <c r="BG218" i="25"/>
  <c r="BF218" i="25"/>
  <c r="T218" i="25"/>
  <c r="R218" i="25"/>
  <c r="P218" i="25"/>
  <c r="BI216" i="25"/>
  <c r="BH216" i="25"/>
  <c r="BG216" i="25"/>
  <c r="BF216" i="25"/>
  <c r="T216" i="25"/>
  <c r="R216" i="25"/>
  <c r="P216" i="25"/>
  <c r="BI212" i="25"/>
  <c r="BH212" i="25"/>
  <c r="BG212" i="25"/>
  <c r="BF212" i="25"/>
  <c r="T212" i="25"/>
  <c r="R212" i="25"/>
  <c r="P212" i="25"/>
  <c r="BI211" i="25"/>
  <c r="BH211" i="25"/>
  <c r="BG211" i="25"/>
  <c r="BF211" i="25"/>
  <c r="T211" i="25"/>
  <c r="R211" i="25"/>
  <c r="P211" i="25"/>
  <c r="BI210" i="25"/>
  <c r="BH210" i="25"/>
  <c r="BG210" i="25"/>
  <c r="BF210" i="25"/>
  <c r="T210" i="25"/>
  <c r="R210" i="25"/>
  <c r="P210" i="25"/>
  <c r="BI204" i="25"/>
  <c r="BH204" i="25"/>
  <c r="BG204" i="25"/>
  <c r="BF204" i="25"/>
  <c r="T204" i="25"/>
  <c r="T203" i="25"/>
  <c r="R204" i="25"/>
  <c r="R203" i="25" s="1"/>
  <c r="P204" i="25"/>
  <c r="P203" i="25" s="1"/>
  <c r="BI202" i="25"/>
  <c r="BH202" i="25"/>
  <c r="BG202" i="25"/>
  <c r="BF202" i="25"/>
  <c r="T202" i="25"/>
  <c r="T201" i="25" s="1"/>
  <c r="R202" i="25"/>
  <c r="R201" i="25" s="1"/>
  <c r="P202" i="25"/>
  <c r="P201" i="25" s="1"/>
  <c r="BI197" i="25"/>
  <c r="BH197" i="25"/>
  <c r="BG197" i="25"/>
  <c r="BF197" i="25"/>
  <c r="T197" i="25"/>
  <c r="R197" i="25"/>
  <c r="P197" i="25"/>
  <c r="BI195" i="25"/>
  <c r="BH195" i="25"/>
  <c r="BG195" i="25"/>
  <c r="BF195" i="25"/>
  <c r="T195" i="25"/>
  <c r="R195" i="25"/>
  <c r="P195" i="25"/>
  <c r="BI191" i="25"/>
  <c r="BH191" i="25"/>
  <c r="BG191" i="25"/>
  <c r="BF191" i="25"/>
  <c r="T191" i="25"/>
  <c r="R191" i="25"/>
  <c r="P191" i="25"/>
  <c r="BI187" i="25"/>
  <c r="BH187" i="25"/>
  <c r="BG187" i="25"/>
  <c r="BF187" i="25"/>
  <c r="T187" i="25"/>
  <c r="R187" i="25"/>
  <c r="P187" i="25"/>
  <c r="BI185" i="25"/>
  <c r="BH185" i="25"/>
  <c r="BG185" i="25"/>
  <c r="BF185" i="25"/>
  <c r="T185" i="25"/>
  <c r="R185" i="25"/>
  <c r="P185" i="25"/>
  <c r="BI180" i="25"/>
  <c r="BH180" i="25"/>
  <c r="BG180" i="25"/>
  <c r="BF180" i="25"/>
  <c r="T180" i="25"/>
  <c r="R180" i="25"/>
  <c r="P180" i="25"/>
  <c r="BI175" i="25"/>
  <c r="BH175" i="25"/>
  <c r="BG175" i="25"/>
  <c r="BF175" i="25"/>
  <c r="T175" i="25"/>
  <c r="R175" i="25"/>
  <c r="P175" i="25"/>
  <c r="BI171" i="25"/>
  <c r="BH171" i="25"/>
  <c r="BG171" i="25"/>
  <c r="BF171" i="25"/>
  <c r="T171" i="25"/>
  <c r="R171" i="25"/>
  <c r="P171" i="25"/>
  <c r="BI167" i="25"/>
  <c r="BH167" i="25"/>
  <c r="BG167" i="25"/>
  <c r="BF167" i="25"/>
  <c r="T167" i="25"/>
  <c r="R167" i="25"/>
  <c r="P167" i="25"/>
  <c r="BI163" i="25"/>
  <c r="BH163" i="25"/>
  <c r="BG163" i="25"/>
  <c r="BF163" i="25"/>
  <c r="T163" i="25"/>
  <c r="R163" i="25"/>
  <c r="P163" i="25"/>
  <c r="BI157" i="25"/>
  <c r="BH157" i="25"/>
  <c r="BG157" i="25"/>
  <c r="BF157" i="25"/>
  <c r="T157" i="25"/>
  <c r="R157" i="25"/>
  <c r="P157" i="25"/>
  <c r="BI156" i="25"/>
  <c r="BH156" i="25"/>
  <c r="BG156" i="25"/>
  <c r="BF156" i="25"/>
  <c r="T156" i="25"/>
  <c r="R156" i="25"/>
  <c r="P156" i="25"/>
  <c r="BI152" i="25"/>
  <c r="BH152" i="25"/>
  <c r="BG152" i="25"/>
  <c r="BF152" i="25"/>
  <c r="T152" i="25"/>
  <c r="R152" i="25"/>
  <c r="P152" i="25"/>
  <c r="BI151" i="25"/>
  <c r="BH151" i="25"/>
  <c r="BG151" i="25"/>
  <c r="BF151" i="25"/>
  <c r="T151" i="25"/>
  <c r="R151" i="25"/>
  <c r="P151" i="25"/>
  <c r="BI147" i="25"/>
  <c r="BH147" i="25"/>
  <c r="BG147" i="25"/>
  <c r="BF147" i="25"/>
  <c r="T147" i="25"/>
  <c r="R147" i="25"/>
  <c r="P147" i="25"/>
  <c r="BI146" i="25"/>
  <c r="BH146" i="25"/>
  <c r="BG146" i="25"/>
  <c r="BF146" i="25"/>
  <c r="T146" i="25"/>
  <c r="R146" i="25"/>
  <c r="P146" i="25"/>
  <c r="BI142" i="25"/>
  <c r="BH142" i="25"/>
  <c r="BG142" i="25"/>
  <c r="BF142" i="25"/>
  <c r="T142" i="25"/>
  <c r="R142" i="25"/>
  <c r="P142" i="25"/>
  <c r="BI141" i="25"/>
  <c r="BH141" i="25"/>
  <c r="BG141" i="25"/>
  <c r="BF141" i="25"/>
  <c r="T141" i="25"/>
  <c r="R141" i="25"/>
  <c r="P141" i="25"/>
  <c r="BI137" i="25"/>
  <c r="BH137" i="25"/>
  <c r="BG137" i="25"/>
  <c r="BF137" i="25"/>
  <c r="T137" i="25"/>
  <c r="R137" i="25"/>
  <c r="P137" i="25"/>
  <c r="BI133" i="25"/>
  <c r="BH133" i="25"/>
  <c r="BG133" i="25"/>
  <c r="BF133" i="25"/>
  <c r="T133" i="25"/>
  <c r="R133" i="25"/>
  <c r="P133" i="25"/>
  <c r="BI129" i="25"/>
  <c r="BH129" i="25"/>
  <c r="BG129" i="25"/>
  <c r="BF129" i="25"/>
  <c r="T129" i="25"/>
  <c r="R129" i="25"/>
  <c r="P129" i="25"/>
  <c r="BI125" i="25"/>
  <c r="BH125" i="25"/>
  <c r="BG125" i="25"/>
  <c r="BF125" i="25"/>
  <c r="T125" i="25"/>
  <c r="R125" i="25"/>
  <c r="P125" i="25"/>
  <c r="J119" i="25"/>
  <c r="J118" i="25"/>
  <c r="F118" i="25"/>
  <c r="F116" i="25"/>
  <c r="E114" i="25"/>
  <c r="J92" i="25"/>
  <c r="J91" i="25"/>
  <c r="F91" i="25"/>
  <c r="F89" i="25"/>
  <c r="E87" i="25"/>
  <c r="J18" i="25"/>
  <c r="E18" i="25"/>
  <c r="F92" i="25"/>
  <c r="J17" i="25"/>
  <c r="J12" i="25"/>
  <c r="J116" i="25"/>
  <c r="E7" i="25"/>
  <c r="E85" i="25" s="1"/>
  <c r="J37" i="24"/>
  <c r="J36" i="24"/>
  <c r="AY121" i="1"/>
  <c r="J35" i="24"/>
  <c r="AX121" i="1"/>
  <c r="BI196" i="24"/>
  <c r="BH196" i="24"/>
  <c r="BG196" i="24"/>
  <c r="BE196" i="24"/>
  <c r="T196" i="24"/>
  <c r="R196" i="24"/>
  <c r="P196" i="24"/>
  <c r="BI195" i="24"/>
  <c r="BH195" i="24"/>
  <c r="BG195" i="24"/>
  <c r="BE195" i="24"/>
  <c r="T195" i="24"/>
  <c r="R195" i="24"/>
  <c r="P195" i="24"/>
  <c r="BI193" i="24"/>
  <c r="BH193" i="24"/>
  <c r="BG193" i="24"/>
  <c r="BE193" i="24"/>
  <c r="T193" i="24"/>
  <c r="R193" i="24"/>
  <c r="P193" i="24"/>
  <c r="BI192" i="24"/>
  <c r="BH192" i="24"/>
  <c r="BG192" i="24"/>
  <c r="BE192" i="24"/>
  <c r="T192" i="24"/>
  <c r="R192" i="24"/>
  <c r="P192" i="24"/>
  <c r="BI190" i="24"/>
  <c r="BH190" i="24"/>
  <c r="BG190" i="24"/>
  <c r="BE190" i="24"/>
  <c r="T190" i="24"/>
  <c r="R190" i="24"/>
  <c r="P190" i="24"/>
  <c r="BI189" i="24"/>
  <c r="BH189" i="24"/>
  <c r="BG189" i="24"/>
  <c r="BE189" i="24"/>
  <c r="T189" i="24"/>
  <c r="R189" i="24"/>
  <c r="P189" i="24"/>
  <c r="BI188" i="24"/>
  <c r="BH188" i="24"/>
  <c r="BG188" i="24"/>
  <c r="BE188" i="24"/>
  <c r="T188" i="24"/>
  <c r="R188" i="24"/>
  <c r="P188" i="24"/>
  <c r="BI187" i="24"/>
  <c r="BH187" i="24"/>
  <c r="BG187" i="24"/>
  <c r="BE187" i="24"/>
  <c r="T187" i="24"/>
  <c r="R187" i="24"/>
  <c r="P187" i="24"/>
  <c r="BI186" i="24"/>
  <c r="BH186" i="24"/>
  <c r="BG186" i="24"/>
  <c r="BE186" i="24"/>
  <c r="T186" i="24"/>
  <c r="R186" i="24"/>
  <c r="P186" i="24"/>
  <c r="BI185" i="24"/>
  <c r="BH185" i="24"/>
  <c r="BG185" i="24"/>
  <c r="BE185" i="24"/>
  <c r="T185" i="24"/>
  <c r="R185" i="24"/>
  <c r="P185" i="24"/>
  <c r="BI184" i="24"/>
  <c r="BH184" i="24"/>
  <c r="BG184" i="24"/>
  <c r="BE184" i="24"/>
  <c r="T184" i="24"/>
  <c r="R184" i="24"/>
  <c r="P184" i="24"/>
  <c r="BI183" i="24"/>
  <c r="BH183" i="24"/>
  <c r="BG183" i="24"/>
  <c r="BE183" i="24"/>
  <c r="T183" i="24"/>
  <c r="R183" i="24"/>
  <c r="P183" i="24"/>
  <c r="BI182" i="24"/>
  <c r="BH182" i="24"/>
  <c r="BG182" i="24"/>
  <c r="BE182" i="24"/>
  <c r="T182" i="24"/>
  <c r="R182" i="24"/>
  <c r="P182" i="24"/>
  <c r="BI181" i="24"/>
  <c r="BH181" i="24"/>
  <c r="BG181" i="24"/>
  <c r="BE181" i="24"/>
  <c r="T181" i="24"/>
  <c r="R181" i="24"/>
  <c r="P181" i="24"/>
  <c r="BI180" i="24"/>
  <c r="BH180" i="24"/>
  <c r="BG180" i="24"/>
  <c r="BE180" i="24"/>
  <c r="T180" i="24"/>
  <c r="R180" i="24"/>
  <c r="P180" i="24"/>
  <c r="BI179" i="24"/>
  <c r="BH179" i="24"/>
  <c r="BG179" i="24"/>
  <c r="BE179" i="24"/>
  <c r="T179" i="24"/>
  <c r="R179" i="24"/>
  <c r="P179" i="24"/>
  <c r="BI178" i="24"/>
  <c r="BH178" i="24"/>
  <c r="BG178" i="24"/>
  <c r="BE178" i="24"/>
  <c r="T178" i="24"/>
  <c r="R178" i="24"/>
  <c r="P178" i="24"/>
  <c r="BI177" i="24"/>
  <c r="BH177" i="24"/>
  <c r="BG177" i="24"/>
  <c r="BE177" i="24"/>
  <c r="T177" i="24"/>
  <c r="R177" i="24"/>
  <c r="P177" i="24"/>
  <c r="BI176" i="24"/>
  <c r="BH176" i="24"/>
  <c r="BG176" i="24"/>
  <c r="BE176" i="24"/>
  <c r="T176" i="24"/>
  <c r="R176" i="24"/>
  <c r="P176" i="24"/>
  <c r="BI175" i="24"/>
  <c r="BH175" i="24"/>
  <c r="BG175" i="24"/>
  <c r="BE175" i="24"/>
  <c r="T175" i="24"/>
  <c r="R175" i="24"/>
  <c r="P175" i="24"/>
  <c r="BI174" i="24"/>
  <c r="BH174" i="24"/>
  <c r="BG174" i="24"/>
  <c r="BE174" i="24"/>
  <c r="T174" i="24"/>
  <c r="R174" i="24"/>
  <c r="P174" i="24"/>
  <c r="BI173" i="24"/>
  <c r="BH173" i="24"/>
  <c r="BG173" i="24"/>
  <c r="BE173" i="24"/>
  <c r="T173" i="24"/>
  <c r="R173" i="24"/>
  <c r="P173" i="24"/>
  <c r="BI172" i="24"/>
  <c r="BH172" i="24"/>
  <c r="BG172" i="24"/>
  <c r="BE172" i="24"/>
  <c r="T172" i="24"/>
  <c r="R172" i="24"/>
  <c r="P172" i="24"/>
  <c r="BI171" i="24"/>
  <c r="BH171" i="24"/>
  <c r="BG171" i="24"/>
  <c r="BE171" i="24"/>
  <c r="T171" i="24"/>
  <c r="R171" i="24"/>
  <c r="P171" i="24"/>
  <c r="BI170" i="24"/>
  <c r="BH170" i="24"/>
  <c r="BG170" i="24"/>
  <c r="BE170" i="24"/>
  <c r="T170" i="24"/>
  <c r="R170" i="24"/>
  <c r="P170" i="24"/>
  <c r="BI169" i="24"/>
  <c r="BH169" i="24"/>
  <c r="BG169" i="24"/>
  <c r="BE169" i="24"/>
  <c r="T169" i="24"/>
  <c r="R169" i="24"/>
  <c r="P169" i="24"/>
  <c r="BI168" i="24"/>
  <c r="BH168" i="24"/>
  <c r="BG168" i="24"/>
  <c r="BE168" i="24"/>
  <c r="T168" i="24"/>
  <c r="R168" i="24"/>
  <c r="P168" i="24"/>
  <c r="BI167" i="24"/>
  <c r="BH167" i="24"/>
  <c r="BG167" i="24"/>
  <c r="BE167" i="24"/>
  <c r="T167" i="24"/>
  <c r="R167" i="24"/>
  <c r="P167" i="24"/>
  <c r="BI166" i="24"/>
  <c r="BH166" i="24"/>
  <c r="BG166" i="24"/>
  <c r="BE166" i="24"/>
  <c r="T166" i="24"/>
  <c r="R166" i="24"/>
  <c r="P166" i="24"/>
  <c r="BI165" i="24"/>
  <c r="BH165" i="24"/>
  <c r="BG165" i="24"/>
  <c r="BE165" i="24"/>
  <c r="T165" i="24"/>
  <c r="R165" i="24"/>
  <c r="P165" i="24"/>
  <c r="BI164" i="24"/>
  <c r="BH164" i="24"/>
  <c r="BG164" i="24"/>
  <c r="BE164" i="24"/>
  <c r="T164" i="24"/>
  <c r="R164" i="24"/>
  <c r="P164" i="24"/>
  <c r="BI163" i="24"/>
  <c r="BH163" i="24"/>
  <c r="BG163" i="24"/>
  <c r="BE163" i="24"/>
  <c r="T163" i="24"/>
  <c r="R163" i="24"/>
  <c r="P163" i="24"/>
  <c r="BI162" i="24"/>
  <c r="BH162" i="24"/>
  <c r="BG162" i="24"/>
  <c r="BE162" i="24"/>
  <c r="T162" i="24"/>
  <c r="R162" i="24"/>
  <c r="P162" i="24"/>
  <c r="BI161" i="24"/>
  <c r="BH161" i="24"/>
  <c r="BG161" i="24"/>
  <c r="BE161" i="24"/>
  <c r="T161" i="24"/>
  <c r="R161" i="24"/>
  <c r="P161" i="24"/>
  <c r="BI160" i="24"/>
  <c r="BH160" i="24"/>
  <c r="BG160" i="24"/>
  <c r="BE160" i="24"/>
  <c r="T160" i="24"/>
  <c r="R160" i="24"/>
  <c r="P160" i="24"/>
  <c r="BI159" i="24"/>
  <c r="BH159" i="24"/>
  <c r="BG159" i="24"/>
  <c r="BE159" i="24"/>
  <c r="T159" i="24"/>
  <c r="R159" i="24"/>
  <c r="P159" i="24"/>
  <c r="BI158" i="24"/>
  <c r="BH158" i="24"/>
  <c r="BG158" i="24"/>
  <c r="BE158" i="24"/>
  <c r="T158" i="24"/>
  <c r="R158" i="24"/>
  <c r="P158" i="24"/>
  <c r="BI157" i="24"/>
  <c r="BH157" i="24"/>
  <c r="BG157" i="24"/>
  <c r="BE157" i="24"/>
  <c r="T157" i="24"/>
  <c r="R157" i="24"/>
  <c r="P157" i="24"/>
  <c r="BI156" i="24"/>
  <c r="BH156" i="24"/>
  <c r="BG156" i="24"/>
  <c r="BE156" i="24"/>
  <c r="T156" i="24"/>
  <c r="R156" i="24"/>
  <c r="P156" i="24"/>
  <c r="BI155" i="24"/>
  <c r="BH155" i="24"/>
  <c r="BG155" i="24"/>
  <c r="BE155" i="24"/>
  <c r="T155" i="24"/>
  <c r="R155" i="24"/>
  <c r="P155" i="24"/>
  <c r="BI149" i="24"/>
  <c r="BH149" i="24"/>
  <c r="BG149" i="24"/>
  <c r="BE149" i="24"/>
  <c r="T149" i="24"/>
  <c r="T148" i="24"/>
  <c r="R149" i="24"/>
  <c r="R148" i="24"/>
  <c r="P149" i="24"/>
  <c r="P148" i="24" s="1"/>
  <c r="BI146" i="24"/>
  <c r="BH146" i="24"/>
  <c r="BG146" i="24"/>
  <c r="BE146" i="24"/>
  <c r="T146" i="24"/>
  <c r="R146" i="24"/>
  <c r="P146" i="24"/>
  <c r="BI145" i="24"/>
  <c r="BH145" i="24"/>
  <c r="BG145" i="24"/>
  <c r="BE145" i="24"/>
  <c r="T145" i="24"/>
  <c r="R145" i="24"/>
  <c r="P145" i="24"/>
  <c r="BI144" i="24"/>
  <c r="BH144" i="24"/>
  <c r="BG144" i="24"/>
  <c r="BE144" i="24"/>
  <c r="T144" i="24"/>
  <c r="R144" i="24"/>
  <c r="P144" i="24"/>
  <c r="BI142" i="24"/>
  <c r="BH142" i="24"/>
  <c r="BG142" i="24"/>
  <c r="BE142" i="24"/>
  <c r="T142" i="24"/>
  <c r="R142" i="24"/>
  <c r="P142" i="24"/>
  <c r="BI141" i="24"/>
  <c r="BH141" i="24"/>
  <c r="BG141" i="24"/>
  <c r="BE141" i="24"/>
  <c r="T141" i="24"/>
  <c r="R141" i="24"/>
  <c r="P141" i="24"/>
  <c r="BI140" i="24"/>
  <c r="BH140" i="24"/>
  <c r="BG140" i="24"/>
  <c r="BE140" i="24"/>
  <c r="T140" i="24"/>
  <c r="R140" i="24"/>
  <c r="P140" i="24"/>
  <c r="BI139" i="24"/>
  <c r="BH139" i="24"/>
  <c r="BG139" i="24"/>
  <c r="BE139" i="24"/>
  <c r="T139" i="24"/>
  <c r="R139" i="24"/>
  <c r="P139" i="24"/>
  <c r="BI138" i="24"/>
  <c r="BH138" i="24"/>
  <c r="BG138" i="24"/>
  <c r="BE138" i="24"/>
  <c r="T138" i="24"/>
  <c r="R138" i="24"/>
  <c r="P138" i="24"/>
  <c r="BI137" i="24"/>
  <c r="BH137" i="24"/>
  <c r="BG137" i="24"/>
  <c r="BE137" i="24"/>
  <c r="T137" i="24"/>
  <c r="R137" i="24"/>
  <c r="P137" i="24"/>
  <c r="BI135" i="24"/>
  <c r="BH135" i="24"/>
  <c r="BG135" i="24"/>
  <c r="BE135" i="24"/>
  <c r="T135" i="24"/>
  <c r="R135" i="24"/>
  <c r="P135" i="24"/>
  <c r="BI133" i="24"/>
  <c r="BH133" i="24"/>
  <c r="BG133" i="24"/>
  <c r="BE133" i="24"/>
  <c r="T133" i="24"/>
  <c r="R133" i="24"/>
  <c r="P133" i="24"/>
  <c r="BI132" i="24"/>
  <c r="BH132" i="24"/>
  <c r="BG132" i="24"/>
  <c r="BE132" i="24"/>
  <c r="T132" i="24"/>
  <c r="R132" i="24"/>
  <c r="P132" i="24"/>
  <c r="BI129" i="24"/>
  <c r="BH129" i="24"/>
  <c r="BG129" i="24"/>
  <c r="BE129" i="24"/>
  <c r="T129" i="24"/>
  <c r="R129" i="24"/>
  <c r="P129" i="24"/>
  <c r="BI127" i="24"/>
  <c r="BH127" i="24"/>
  <c r="BG127" i="24"/>
  <c r="BE127" i="24"/>
  <c r="T127" i="24"/>
  <c r="R127" i="24"/>
  <c r="P127" i="24"/>
  <c r="BI125" i="24"/>
  <c r="BH125" i="24"/>
  <c r="BG125" i="24"/>
  <c r="BE125" i="24"/>
  <c r="T125" i="24"/>
  <c r="R125" i="24"/>
  <c r="P125" i="24"/>
  <c r="J119" i="24"/>
  <c r="J118" i="24"/>
  <c r="F118" i="24"/>
  <c r="F116" i="24"/>
  <c r="E114" i="24"/>
  <c r="J92" i="24"/>
  <c r="J91" i="24"/>
  <c r="F91" i="24"/>
  <c r="F89" i="24"/>
  <c r="E87" i="24"/>
  <c r="J18" i="24"/>
  <c r="E18" i="24"/>
  <c r="F92" i="24"/>
  <c r="J17" i="24"/>
  <c r="J12" i="24"/>
  <c r="J89" i="24" s="1"/>
  <c r="E7" i="24"/>
  <c r="E112" i="24" s="1"/>
  <c r="J39" i="23"/>
  <c r="J38" i="23"/>
  <c r="AY120" i="1"/>
  <c r="J37" i="23"/>
  <c r="AX120" i="1" s="1"/>
  <c r="BI247" i="23"/>
  <c r="BH247" i="23"/>
  <c r="BG247" i="23"/>
  <c r="BF247" i="23"/>
  <c r="T247" i="23"/>
  <c r="T246" i="23"/>
  <c r="R247" i="23"/>
  <c r="R246" i="23" s="1"/>
  <c r="P247" i="23"/>
  <c r="P246" i="23"/>
  <c r="BI244" i="23"/>
  <c r="BH244" i="23"/>
  <c r="BG244" i="23"/>
  <c r="BF244" i="23"/>
  <c r="T244" i="23"/>
  <c r="R244" i="23"/>
  <c r="P244" i="23"/>
  <c r="BI243" i="23"/>
  <c r="BH243" i="23"/>
  <c r="BG243" i="23"/>
  <c r="BF243" i="23"/>
  <c r="T243" i="23"/>
  <c r="R243" i="23"/>
  <c r="P243" i="23"/>
  <c r="BI242" i="23"/>
  <c r="BH242" i="23"/>
  <c r="BG242" i="23"/>
  <c r="BF242" i="23"/>
  <c r="T242" i="23"/>
  <c r="R242" i="23"/>
  <c r="P242" i="23"/>
  <c r="BI238" i="23"/>
  <c r="BH238" i="23"/>
  <c r="BG238" i="23"/>
  <c r="BF238" i="23"/>
  <c r="T238" i="23"/>
  <c r="R238" i="23"/>
  <c r="P238" i="23"/>
  <c r="BI236" i="23"/>
  <c r="BH236" i="23"/>
  <c r="BG236" i="23"/>
  <c r="BF236" i="23"/>
  <c r="T236" i="23"/>
  <c r="R236" i="23"/>
  <c r="P236" i="23"/>
  <c r="BI234" i="23"/>
  <c r="BH234" i="23"/>
  <c r="BG234" i="23"/>
  <c r="BF234" i="23"/>
  <c r="T234" i="23"/>
  <c r="R234" i="23"/>
  <c r="P234" i="23"/>
  <c r="BI232" i="23"/>
  <c r="BH232" i="23"/>
  <c r="BG232" i="23"/>
  <c r="BF232" i="23"/>
  <c r="T232" i="23"/>
  <c r="R232" i="23"/>
  <c r="P232" i="23"/>
  <c r="BI230" i="23"/>
  <c r="BH230" i="23"/>
  <c r="BG230" i="23"/>
  <c r="BF230" i="23"/>
  <c r="T230" i="23"/>
  <c r="R230" i="23"/>
  <c r="P230" i="23"/>
  <c r="BI226" i="23"/>
  <c r="BH226" i="23"/>
  <c r="BG226" i="23"/>
  <c r="BF226" i="23"/>
  <c r="T226" i="23"/>
  <c r="R226" i="23"/>
  <c r="P226" i="23"/>
  <c r="BI224" i="23"/>
  <c r="BH224" i="23"/>
  <c r="BG224" i="23"/>
  <c r="BF224" i="23"/>
  <c r="T224" i="23"/>
  <c r="R224" i="23"/>
  <c r="P224" i="23"/>
  <c r="BI221" i="23"/>
  <c r="BH221" i="23"/>
  <c r="BG221" i="23"/>
  <c r="BF221" i="23"/>
  <c r="T221" i="23"/>
  <c r="R221" i="23"/>
  <c r="P221" i="23"/>
  <c r="BI219" i="23"/>
  <c r="BH219" i="23"/>
  <c r="BG219" i="23"/>
  <c r="BF219" i="23"/>
  <c r="T219" i="23"/>
  <c r="R219" i="23"/>
  <c r="P219" i="23"/>
  <c r="BI217" i="23"/>
  <c r="BH217" i="23"/>
  <c r="BG217" i="23"/>
  <c r="BF217" i="23"/>
  <c r="T217" i="23"/>
  <c r="R217" i="23"/>
  <c r="P217" i="23"/>
  <c r="BI215" i="23"/>
  <c r="BH215" i="23"/>
  <c r="BG215" i="23"/>
  <c r="BF215" i="23"/>
  <c r="T215" i="23"/>
  <c r="R215" i="23"/>
  <c r="P215" i="23"/>
  <c r="BI213" i="23"/>
  <c r="BH213" i="23"/>
  <c r="BG213" i="23"/>
  <c r="BF213" i="23"/>
  <c r="T213" i="23"/>
  <c r="R213" i="23"/>
  <c r="P213" i="23"/>
  <c r="BI212" i="23"/>
  <c r="BH212" i="23"/>
  <c r="BG212" i="23"/>
  <c r="BF212" i="23"/>
  <c r="T212" i="23"/>
  <c r="R212" i="23"/>
  <c r="P212" i="23"/>
  <c r="BI210" i="23"/>
  <c r="BH210" i="23"/>
  <c r="BG210" i="23"/>
  <c r="BF210" i="23"/>
  <c r="T210" i="23"/>
  <c r="R210" i="23"/>
  <c r="P210" i="23"/>
  <c r="BI209" i="23"/>
  <c r="BH209" i="23"/>
  <c r="BG209" i="23"/>
  <c r="BF209" i="23"/>
  <c r="T209" i="23"/>
  <c r="R209" i="23"/>
  <c r="P209" i="23"/>
  <c r="BI208" i="23"/>
  <c r="BH208" i="23"/>
  <c r="BG208" i="23"/>
  <c r="BF208" i="23"/>
  <c r="T208" i="23"/>
  <c r="R208" i="23"/>
  <c r="P208" i="23"/>
  <c r="BI207" i="23"/>
  <c r="BH207" i="23"/>
  <c r="BG207" i="23"/>
  <c r="BF207" i="23"/>
  <c r="T207" i="23"/>
  <c r="R207" i="23"/>
  <c r="P207" i="23"/>
  <c r="BI206" i="23"/>
  <c r="BH206" i="23"/>
  <c r="BG206" i="23"/>
  <c r="BF206" i="23"/>
  <c r="T206" i="23"/>
  <c r="R206" i="23"/>
  <c r="P206" i="23"/>
  <c r="BI205" i="23"/>
  <c r="BH205" i="23"/>
  <c r="BG205" i="23"/>
  <c r="BF205" i="23"/>
  <c r="T205" i="23"/>
  <c r="R205" i="23"/>
  <c r="P205" i="23"/>
  <c r="BI204" i="23"/>
  <c r="BH204" i="23"/>
  <c r="BG204" i="23"/>
  <c r="BF204" i="23"/>
  <c r="T204" i="23"/>
  <c r="R204" i="23"/>
  <c r="P204" i="23"/>
  <c r="BI203" i="23"/>
  <c r="BH203" i="23"/>
  <c r="BG203" i="23"/>
  <c r="BF203" i="23"/>
  <c r="T203" i="23"/>
  <c r="R203" i="23"/>
  <c r="P203" i="23"/>
  <c r="BI202" i="23"/>
  <c r="BH202" i="23"/>
  <c r="BG202" i="23"/>
  <c r="BF202" i="23"/>
  <c r="T202" i="23"/>
  <c r="R202" i="23"/>
  <c r="P202" i="23"/>
  <c r="BI201" i="23"/>
  <c r="BH201" i="23"/>
  <c r="BG201" i="23"/>
  <c r="BF201" i="23"/>
  <c r="T201" i="23"/>
  <c r="R201" i="23"/>
  <c r="P201" i="23"/>
  <c r="BI200" i="23"/>
  <c r="BH200" i="23"/>
  <c r="BG200" i="23"/>
  <c r="BF200" i="23"/>
  <c r="T200" i="23"/>
  <c r="R200" i="23"/>
  <c r="P200" i="23"/>
  <c r="BI199" i="23"/>
  <c r="BH199" i="23"/>
  <c r="BG199" i="23"/>
  <c r="BF199" i="23"/>
  <c r="T199" i="23"/>
  <c r="R199" i="23"/>
  <c r="P199" i="23"/>
  <c r="BI198" i="23"/>
  <c r="BH198" i="23"/>
  <c r="BG198" i="23"/>
  <c r="BF198" i="23"/>
  <c r="T198" i="23"/>
  <c r="R198" i="23"/>
  <c r="P198" i="23"/>
  <c r="BI197" i="23"/>
  <c r="BH197" i="23"/>
  <c r="BG197" i="23"/>
  <c r="BF197" i="23"/>
  <c r="T197" i="23"/>
  <c r="R197" i="23"/>
  <c r="P197" i="23"/>
  <c r="BI196" i="23"/>
  <c r="BH196" i="23"/>
  <c r="BG196" i="23"/>
  <c r="BF196" i="23"/>
  <c r="T196" i="23"/>
  <c r="R196" i="23"/>
  <c r="P196" i="23"/>
  <c r="BI193" i="23"/>
  <c r="BH193" i="23"/>
  <c r="BG193" i="23"/>
  <c r="BF193" i="23"/>
  <c r="T193" i="23"/>
  <c r="R193" i="23"/>
  <c r="P193" i="23"/>
  <c r="BI192" i="23"/>
  <c r="BH192" i="23"/>
  <c r="BG192" i="23"/>
  <c r="BF192" i="23"/>
  <c r="T192" i="23"/>
  <c r="R192" i="23"/>
  <c r="P192" i="23"/>
  <c r="BI191" i="23"/>
  <c r="BH191" i="23"/>
  <c r="BG191" i="23"/>
  <c r="BF191" i="23"/>
  <c r="T191" i="23"/>
  <c r="R191" i="23"/>
  <c r="P191" i="23"/>
  <c r="BI188" i="23"/>
  <c r="BH188" i="23"/>
  <c r="BG188" i="23"/>
  <c r="BF188" i="23"/>
  <c r="T188" i="23"/>
  <c r="R188" i="23"/>
  <c r="P188" i="23"/>
  <c r="BI187" i="23"/>
  <c r="BH187" i="23"/>
  <c r="BG187" i="23"/>
  <c r="BF187" i="23"/>
  <c r="T187" i="23"/>
  <c r="R187" i="23"/>
  <c r="P187" i="23"/>
  <c r="BI186" i="23"/>
  <c r="BH186" i="23"/>
  <c r="BG186" i="23"/>
  <c r="BF186" i="23"/>
  <c r="T186" i="23"/>
  <c r="R186" i="23"/>
  <c r="P186" i="23"/>
  <c r="BI185" i="23"/>
  <c r="BH185" i="23"/>
  <c r="BG185" i="23"/>
  <c r="BF185" i="23"/>
  <c r="T185" i="23"/>
  <c r="R185" i="23"/>
  <c r="P185" i="23"/>
  <c r="BI184" i="23"/>
  <c r="BH184" i="23"/>
  <c r="BG184" i="23"/>
  <c r="BF184" i="23"/>
  <c r="T184" i="23"/>
  <c r="R184" i="23"/>
  <c r="P184" i="23"/>
  <c r="BI183" i="23"/>
  <c r="BH183" i="23"/>
  <c r="BG183" i="23"/>
  <c r="BF183" i="23"/>
  <c r="T183" i="23"/>
  <c r="R183" i="23"/>
  <c r="P183" i="23"/>
  <c r="BI182" i="23"/>
  <c r="BH182" i="23"/>
  <c r="BG182" i="23"/>
  <c r="BF182" i="23"/>
  <c r="T182" i="23"/>
  <c r="R182" i="23"/>
  <c r="P182" i="23"/>
  <c r="BI181" i="23"/>
  <c r="BH181" i="23"/>
  <c r="BG181" i="23"/>
  <c r="BF181" i="23"/>
  <c r="T181" i="23"/>
  <c r="R181" i="23"/>
  <c r="P181" i="23"/>
  <c r="BI180" i="23"/>
  <c r="BH180" i="23"/>
  <c r="BG180" i="23"/>
  <c r="BF180" i="23"/>
  <c r="T180" i="23"/>
  <c r="R180" i="23"/>
  <c r="P180" i="23"/>
  <c r="BI179" i="23"/>
  <c r="BH179" i="23"/>
  <c r="BG179" i="23"/>
  <c r="BF179" i="23"/>
  <c r="T179" i="23"/>
  <c r="R179" i="23"/>
  <c r="P179" i="23"/>
  <c r="BI176" i="23"/>
  <c r="BH176" i="23"/>
  <c r="BG176" i="23"/>
  <c r="BF176" i="23"/>
  <c r="T176" i="23"/>
  <c r="R176" i="23"/>
  <c r="P176" i="23"/>
  <c r="BI175" i="23"/>
  <c r="BH175" i="23"/>
  <c r="BG175" i="23"/>
  <c r="BF175" i="23"/>
  <c r="T175" i="23"/>
  <c r="R175" i="23"/>
  <c r="P175" i="23"/>
  <c r="BI174" i="23"/>
  <c r="BH174" i="23"/>
  <c r="BG174" i="23"/>
  <c r="BF174" i="23"/>
  <c r="T174" i="23"/>
  <c r="R174" i="23"/>
  <c r="P174" i="23"/>
  <c r="BI173" i="23"/>
  <c r="BH173" i="23"/>
  <c r="BG173" i="23"/>
  <c r="BF173" i="23"/>
  <c r="T173" i="23"/>
  <c r="R173" i="23"/>
  <c r="P173" i="23"/>
  <c r="BI172" i="23"/>
  <c r="BH172" i="23"/>
  <c r="BG172" i="23"/>
  <c r="BF172" i="23"/>
  <c r="T172" i="23"/>
  <c r="R172" i="23"/>
  <c r="P172" i="23"/>
  <c r="BI171" i="23"/>
  <c r="BH171" i="23"/>
  <c r="BG171" i="23"/>
  <c r="BF171" i="23"/>
  <c r="T171" i="23"/>
  <c r="R171" i="23"/>
  <c r="P171" i="23"/>
  <c r="BI170" i="23"/>
  <c r="BH170" i="23"/>
  <c r="BG170" i="23"/>
  <c r="BF170" i="23"/>
  <c r="T170" i="23"/>
  <c r="R170" i="23"/>
  <c r="P170" i="23"/>
  <c r="BI169" i="23"/>
  <c r="BH169" i="23"/>
  <c r="BG169" i="23"/>
  <c r="BF169" i="23"/>
  <c r="T169" i="23"/>
  <c r="R169" i="23"/>
  <c r="P169" i="23"/>
  <c r="BI168" i="23"/>
  <c r="BH168" i="23"/>
  <c r="BG168" i="23"/>
  <c r="BF168" i="23"/>
  <c r="T168" i="23"/>
  <c r="R168" i="23"/>
  <c r="P168" i="23"/>
  <c r="BI167" i="23"/>
  <c r="BH167" i="23"/>
  <c r="BG167" i="23"/>
  <c r="BF167" i="23"/>
  <c r="T167" i="23"/>
  <c r="R167" i="23"/>
  <c r="P167" i="23"/>
  <c r="BI164" i="23"/>
  <c r="BH164" i="23"/>
  <c r="BG164" i="23"/>
  <c r="BF164" i="23"/>
  <c r="T164" i="23"/>
  <c r="R164" i="23"/>
  <c r="P164" i="23"/>
  <c r="BI163" i="23"/>
  <c r="BH163" i="23"/>
  <c r="BG163" i="23"/>
  <c r="BF163" i="23"/>
  <c r="T163" i="23"/>
  <c r="R163" i="23"/>
  <c r="P163" i="23"/>
  <c r="BI162" i="23"/>
  <c r="BH162" i="23"/>
  <c r="BG162" i="23"/>
  <c r="BF162" i="23"/>
  <c r="T162" i="23"/>
  <c r="R162" i="23"/>
  <c r="P162" i="23"/>
  <c r="BI161" i="23"/>
  <c r="BH161" i="23"/>
  <c r="BG161" i="23"/>
  <c r="BF161" i="23"/>
  <c r="T161" i="23"/>
  <c r="R161" i="23"/>
  <c r="P161" i="23"/>
  <c r="BI158" i="23"/>
  <c r="BH158" i="23"/>
  <c r="BG158" i="23"/>
  <c r="BF158" i="23"/>
  <c r="T158" i="23"/>
  <c r="R158" i="23"/>
  <c r="P158" i="23"/>
  <c r="BI156" i="23"/>
  <c r="BH156" i="23"/>
  <c r="BG156" i="23"/>
  <c r="BF156" i="23"/>
  <c r="T156" i="23"/>
  <c r="R156" i="23"/>
  <c r="P156" i="23"/>
  <c r="BI153" i="23"/>
  <c r="BH153" i="23"/>
  <c r="BG153" i="23"/>
  <c r="BF153" i="23"/>
  <c r="T153" i="23"/>
  <c r="R153" i="23"/>
  <c r="P153" i="23"/>
  <c r="BI152" i="23"/>
  <c r="BH152" i="23"/>
  <c r="BG152" i="23"/>
  <c r="BF152" i="23"/>
  <c r="T152" i="23"/>
  <c r="R152" i="23"/>
  <c r="P152" i="23"/>
  <c r="BI148" i="23"/>
  <c r="BH148" i="23"/>
  <c r="BG148" i="23"/>
  <c r="BF148" i="23"/>
  <c r="T148" i="23"/>
  <c r="R148" i="23"/>
  <c r="P148" i="23"/>
  <c r="BI146" i="23"/>
  <c r="BH146" i="23"/>
  <c r="BG146" i="23"/>
  <c r="BF146" i="23"/>
  <c r="T146" i="23"/>
  <c r="R146" i="23"/>
  <c r="P146" i="23"/>
  <c r="BI145" i="23"/>
  <c r="BH145" i="23"/>
  <c r="BG145" i="23"/>
  <c r="BF145" i="23"/>
  <c r="T145" i="23"/>
  <c r="R145" i="23"/>
  <c r="P145" i="23"/>
  <c r="BI143" i="23"/>
  <c r="BH143" i="23"/>
  <c r="BG143" i="23"/>
  <c r="BF143" i="23"/>
  <c r="T143" i="23"/>
  <c r="R143" i="23"/>
  <c r="P143" i="23"/>
  <c r="BI142" i="23"/>
  <c r="BH142" i="23"/>
  <c r="BG142" i="23"/>
  <c r="BF142" i="23"/>
  <c r="T142" i="23"/>
  <c r="R142" i="23"/>
  <c r="P142" i="23"/>
  <c r="BI140" i="23"/>
  <c r="BH140" i="23"/>
  <c r="BG140" i="23"/>
  <c r="BF140" i="23"/>
  <c r="T140" i="23"/>
  <c r="R140" i="23"/>
  <c r="P140" i="23"/>
  <c r="BI138" i="23"/>
  <c r="BH138" i="23"/>
  <c r="BG138" i="23"/>
  <c r="BF138" i="23"/>
  <c r="T138" i="23"/>
  <c r="R138" i="23"/>
  <c r="P138" i="23"/>
  <c r="BI136" i="23"/>
  <c r="BH136" i="23"/>
  <c r="BG136" i="23"/>
  <c r="BF136" i="23"/>
  <c r="T136" i="23"/>
  <c r="R136" i="23"/>
  <c r="P136" i="23"/>
  <c r="BI134" i="23"/>
  <c r="BH134" i="23"/>
  <c r="BG134" i="23"/>
  <c r="BF134" i="23"/>
  <c r="T134" i="23"/>
  <c r="R134" i="23"/>
  <c r="P134" i="23"/>
  <c r="BI132" i="23"/>
  <c r="BH132" i="23"/>
  <c r="BG132" i="23"/>
  <c r="BF132" i="23"/>
  <c r="T132" i="23"/>
  <c r="R132" i="23"/>
  <c r="P132" i="23"/>
  <c r="BI130" i="23"/>
  <c r="BH130" i="23"/>
  <c r="BG130" i="23"/>
  <c r="BF130" i="23"/>
  <c r="T130" i="23"/>
  <c r="R130" i="23"/>
  <c r="P130" i="23"/>
  <c r="BI126" i="23"/>
  <c r="BH126" i="23"/>
  <c r="BG126" i="23"/>
  <c r="BF126" i="23"/>
  <c r="T126" i="23"/>
  <c r="R126" i="23"/>
  <c r="P126" i="23"/>
  <c r="J120" i="23"/>
  <c r="J119" i="23"/>
  <c r="F119" i="23"/>
  <c r="F117" i="23"/>
  <c r="E115" i="23"/>
  <c r="J94" i="23"/>
  <c r="J93" i="23"/>
  <c r="F93" i="23"/>
  <c r="F91" i="23"/>
  <c r="E89" i="23"/>
  <c r="J20" i="23"/>
  <c r="E20" i="23"/>
  <c r="F120" i="23" s="1"/>
  <c r="J19" i="23"/>
  <c r="J14" i="23"/>
  <c r="J117" i="23" s="1"/>
  <c r="E7" i="23"/>
  <c r="E85" i="23"/>
  <c r="J39" i="22"/>
  <c r="J38" i="22"/>
  <c r="AY119" i="1" s="1"/>
  <c r="J37" i="22"/>
  <c r="AX119" i="1"/>
  <c r="BI221" i="22"/>
  <c r="BH221" i="22"/>
  <c r="BG221" i="22"/>
  <c r="BF221" i="22"/>
  <c r="T221" i="22"/>
  <c r="R221" i="22"/>
  <c r="P221" i="22"/>
  <c r="BI219" i="22"/>
  <c r="BH219" i="22"/>
  <c r="BG219" i="22"/>
  <c r="BF219" i="22"/>
  <c r="T219" i="22"/>
  <c r="R219" i="22"/>
  <c r="P219" i="22"/>
  <c r="BI215" i="22"/>
  <c r="BH215" i="22"/>
  <c r="BG215" i="22"/>
  <c r="BF215" i="22"/>
  <c r="T215" i="22"/>
  <c r="R215" i="22"/>
  <c r="P215" i="22"/>
  <c r="BI213" i="22"/>
  <c r="BH213" i="22"/>
  <c r="BG213" i="22"/>
  <c r="BF213" i="22"/>
  <c r="T213" i="22"/>
  <c r="R213" i="22"/>
  <c r="P213" i="22"/>
  <c r="BI209" i="22"/>
  <c r="BH209" i="22"/>
  <c r="BG209" i="22"/>
  <c r="BF209" i="22"/>
  <c r="T209" i="22"/>
  <c r="R209" i="22"/>
  <c r="P209" i="22"/>
  <c r="BI207" i="22"/>
  <c r="BH207" i="22"/>
  <c r="BG207" i="22"/>
  <c r="BF207" i="22"/>
  <c r="T207" i="22"/>
  <c r="R207" i="22"/>
  <c r="P207" i="22"/>
  <c r="BI202" i="22"/>
  <c r="BH202" i="22"/>
  <c r="BG202" i="22"/>
  <c r="BF202" i="22"/>
  <c r="T202" i="22"/>
  <c r="R202" i="22"/>
  <c r="P202" i="22"/>
  <c r="BI199" i="22"/>
  <c r="BH199" i="22"/>
  <c r="BG199" i="22"/>
  <c r="BF199" i="22"/>
  <c r="T199" i="22"/>
  <c r="T198" i="22"/>
  <c r="R199" i="22"/>
  <c r="R198" i="22" s="1"/>
  <c r="P199" i="22"/>
  <c r="P198" i="22"/>
  <c r="BI190" i="22"/>
  <c r="BH190" i="22"/>
  <c r="BG190" i="22"/>
  <c r="BF190" i="22"/>
  <c r="T190" i="22"/>
  <c r="R190" i="22"/>
  <c r="P190" i="22"/>
  <c r="BI184" i="22"/>
  <c r="BH184" i="22"/>
  <c r="BG184" i="22"/>
  <c r="BF184" i="22"/>
  <c r="T184" i="22"/>
  <c r="R184" i="22"/>
  <c r="P184" i="22"/>
  <c r="BI180" i="22"/>
  <c r="BH180" i="22"/>
  <c r="BG180" i="22"/>
  <c r="BF180" i="22"/>
  <c r="T180" i="22"/>
  <c r="R180" i="22"/>
  <c r="P180" i="22"/>
  <c r="BI176" i="22"/>
  <c r="BH176" i="22"/>
  <c r="BG176" i="22"/>
  <c r="BF176" i="22"/>
  <c r="T176" i="22"/>
  <c r="R176" i="22"/>
  <c r="P176" i="22"/>
  <c r="BI169" i="22"/>
  <c r="BH169" i="22"/>
  <c r="BG169" i="22"/>
  <c r="BF169" i="22"/>
  <c r="T169" i="22"/>
  <c r="R169" i="22"/>
  <c r="P169" i="22"/>
  <c r="BI162" i="22"/>
  <c r="BH162" i="22"/>
  <c r="BG162" i="22"/>
  <c r="BF162" i="22"/>
  <c r="T162" i="22"/>
  <c r="T161" i="22" s="1"/>
  <c r="R162" i="22"/>
  <c r="R161" i="22" s="1"/>
  <c r="P162" i="22"/>
  <c r="P161" i="22"/>
  <c r="BI157" i="22"/>
  <c r="BH157" i="22"/>
  <c r="BG157" i="22"/>
  <c r="BF157" i="22"/>
  <c r="T157" i="22"/>
  <c r="R157" i="22"/>
  <c r="P157" i="22"/>
  <c r="BI153" i="22"/>
  <c r="BH153" i="22"/>
  <c r="BG153" i="22"/>
  <c r="BF153" i="22"/>
  <c r="T153" i="22"/>
  <c r="R153" i="22"/>
  <c r="P153" i="22"/>
  <c r="BI147" i="22"/>
  <c r="BH147" i="22"/>
  <c r="BG147" i="22"/>
  <c r="BF147" i="22"/>
  <c r="T147" i="22"/>
  <c r="R147" i="22"/>
  <c r="P147" i="22"/>
  <c r="BI143" i="22"/>
  <c r="BH143" i="22"/>
  <c r="BG143" i="22"/>
  <c r="BF143" i="22"/>
  <c r="T143" i="22"/>
  <c r="R143" i="22"/>
  <c r="P143" i="22"/>
  <c r="BI139" i="22"/>
  <c r="BH139" i="22"/>
  <c r="BG139" i="22"/>
  <c r="BF139" i="22"/>
  <c r="T139" i="22"/>
  <c r="R139" i="22"/>
  <c r="P139" i="22"/>
  <c r="BI134" i="22"/>
  <c r="BH134" i="22"/>
  <c r="BG134" i="22"/>
  <c r="BF134" i="22"/>
  <c r="T134" i="22"/>
  <c r="R134" i="22"/>
  <c r="P134" i="22"/>
  <c r="BI130" i="22"/>
  <c r="BH130" i="22"/>
  <c r="BG130" i="22"/>
  <c r="BF130" i="22"/>
  <c r="T130" i="22"/>
  <c r="R130" i="22"/>
  <c r="P130" i="22"/>
  <c r="J124" i="22"/>
  <c r="J123" i="22"/>
  <c r="F123" i="22"/>
  <c r="F121" i="22"/>
  <c r="E119" i="22"/>
  <c r="J94" i="22"/>
  <c r="J93" i="22"/>
  <c r="F93" i="22"/>
  <c r="F91" i="22"/>
  <c r="E89" i="22"/>
  <c r="J20" i="22"/>
  <c r="E20" i="22"/>
  <c r="F124" i="22" s="1"/>
  <c r="J19" i="22"/>
  <c r="J14" i="22"/>
  <c r="J91" i="22" s="1"/>
  <c r="E7" i="22"/>
  <c r="E85" i="22"/>
  <c r="J39" i="21"/>
  <c r="J38" i="21"/>
  <c r="AY118" i="1" s="1"/>
  <c r="J37" i="21"/>
  <c r="AX118" i="1"/>
  <c r="BI369" i="21"/>
  <c r="BH369" i="21"/>
  <c r="BG369" i="21"/>
  <c r="BF369" i="21"/>
  <c r="T369" i="21"/>
  <c r="T368" i="21" s="1"/>
  <c r="R369" i="21"/>
  <c r="R368" i="21"/>
  <c r="P369" i="21"/>
  <c r="P368" i="21" s="1"/>
  <c r="BI367" i="21"/>
  <c r="BH367" i="21"/>
  <c r="BG367" i="21"/>
  <c r="BF367" i="21"/>
  <c r="T367" i="21"/>
  <c r="R367" i="21"/>
  <c r="P367" i="21"/>
  <c r="BI366" i="21"/>
  <c r="BH366" i="21"/>
  <c r="BG366" i="21"/>
  <c r="BF366" i="21"/>
  <c r="T366" i="21"/>
  <c r="R366" i="21"/>
  <c r="P366" i="21"/>
  <c r="BI364" i="21"/>
  <c r="BH364" i="21"/>
  <c r="BG364" i="21"/>
  <c r="BF364" i="21"/>
  <c r="T364" i="21"/>
  <c r="R364" i="21"/>
  <c r="P364" i="21"/>
  <c r="BI363" i="21"/>
  <c r="BH363" i="21"/>
  <c r="BG363" i="21"/>
  <c r="BF363" i="21"/>
  <c r="T363" i="21"/>
  <c r="R363" i="21"/>
  <c r="P363" i="21"/>
  <c r="BI357" i="21"/>
  <c r="BH357" i="21"/>
  <c r="BG357" i="21"/>
  <c r="BF357" i="21"/>
  <c r="T357" i="21"/>
  <c r="R357" i="21"/>
  <c r="P357" i="21"/>
  <c r="BI352" i="21"/>
  <c r="BH352" i="21"/>
  <c r="BG352" i="21"/>
  <c r="BF352" i="21"/>
  <c r="T352" i="21"/>
  <c r="R352" i="21"/>
  <c r="P352" i="21"/>
  <c r="BI347" i="21"/>
  <c r="BH347" i="21"/>
  <c r="BG347" i="21"/>
  <c r="BF347" i="21"/>
  <c r="T347" i="21"/>
  <c r="R347" i="21"/>
  <c r="P347" i="21"/>
  <c r="BI342" i="21"/>
  <c r="BH342" i="21"/>
  <c r="BG342" i="21"/>
  <c r="BF342" i="21"/>
  <c r="T342" i="21"/>
  <c r="R342" i="21"/>
  <c r="P342" i="21"/>
  <c r="BI337" i="21"/>
  <c r="BH337" i="21"/>
  <c r="BG337" i="21"/>
  <c r="BF337" i="21"/>
  <c r="T337" i="21"/>
  <c r="R337" i="21"/>
  <c r="P337" i="21"/>
  <c r="BI332" i="21"/>
  <c r="BH332" i="21"/>
  <c r="BG332" i="21"/>
  <c r="BF332" i="21"/>
  <c r="T332" i="21"/>
  <c r="R332" i="21"/>
  <c r="P332" i="21"/>
  <c r="BI327" i="21"/>
  <c r="BH327" i="21"/>
  <c r="BG327" i="21"/>
  <c r="BF327" i="21"/>
  <c r="T327" i="21"/>
  <c r="R327" i="21"/>
  <c r="P327" i="21"/>
  <c r="BI322" i="21"/>
  <c r="BH322" i="21"/>
  <c r="BG322" i="21"/>
  <c r="BF322" i="21"/>
  <c r="T322" i="21"/>
  <c r="R322" i="21"/>
  <c r="P322" i="21"/>
  <c r="BI315" i="21"/>
  <c r="BH315" i="21"/>
  <c r="BG315" i="21"/>
  <c r="BF315" i="21"/>
  <c r="T315" i="21"/>
  <c r="R315" i="21"/>
  <c r="P315" i="21"/>
  <c r="BI314" i="21"/>
  <c r="BH314" i="21"/>
  <c r="BG314" i="21"/>
  <c r="BF314" i="21"/>
  <c r="T314" i="21"/>
  <c r="R314" i="21"/>
  <c r="P314" i="21"/>
  <c r="BI313" i="21"/>
  <c r="BH313" i="21"/>
  <c r="BG313" i="21"/>
  <c r="BF313" i="21"/>
  <c r="T313" i="21"/>
  <c r="R313" i="21"/>
  <c r="P313" i="21"/>
  <c r="BI309" i="21"/>
  <c r="BH309" i="21"/>
  <c r="BG309" i="21"/>
  <c r="BF309" i="21"/>
  <c r="T309" i="21"/>
  <c r="R309" i="21"/>
  <c r="P309" i="21"/>
  <c r="BI303" i="21"/>
  <c r="BH303" i="21"/>
  <c r="BG303" i="21"/>
  <c r="BF303" i="21"/>
  <c r="T303" i="21"/>
  <c r="R303" i="21"/>
  <c r="P303" i="21"/>
  <c r="BI298" i="21"/>
  <c r="BH298" i="21"/>
  <c r="BG298" i="21"/>
  <c r="BF298" i="21"/>
  <c r="T298" i="21"/>
  <c r="R298" i="21"/>
  <c r="P298" i="21"/>
  <c r="BI293" i="21"/>
  <c r="BH293" i="21"/>
  <c r="BG293" i="21"/>
  <c r="BF293" i="21"/>
  <c r="T293" i="21"/>
  <c r="R293" i="21"/>
  <c r="P293" i="21"/>
  <c r="BI292" i="21"/>
  <c r="BH292" i="21"/>
  <c r="BG292" i="21"/>
  <c r="BF292" i="21"/>
  <c r="T292" i="21"/>
  <c r="R292" i="21"/>
  <c r="P292" i="21"/>
  <c r="BI289" i="21"/>
  <c r="BH289" i="21"/>
  <c r="BG289" i="21"/>
  <c r="BF289" i="21"/>
  <c r="T289" i="21"/>
  <c r="R289" i="21"/>
  <c r="P289" i="21"/>
  <c r="BI287" i="21"/>
  <c r="BH287" i="21"/>
  <c r="BG287" i="21"/>
  <c r="BF287" i="21"/>
  <c r="T287" i="21"/>
  <c r="R287" i="21"/>
  <c r="P287" i="21"/>
  <c r="BI283" i="21"/>
  <c r="BH283" i="21"/>
  <c r="BG283" i="21"/>
  <c r="BF283" i="21"/>
  <c r="T283" i="21"/>
  <c r="R283" i="21"/>
  <c r="P283" i="21"/>
  <c r="BI281" i="21"/>
  <c r="BH281" i="21"/>
  <c r="BG281" i="21"/>
  <c r="BF281" i="21"/>
  <c r="T281" i="21"/>
  <c r="R281" i="21"/>
  <c r="P281" i="21"/>
  <c r="BI277" i="21"/>
  <c r="BH277" i="21"/>
  <c r="BG277" i="21"/>
  <c r="BF277" i="21"/>
  <c r="T277" i="21"/>
  <c r="R277" i="21"/>
  <c r="P277" i="21"/>
  <c r="BI273" i="21"/>
  <c r="BH273" i="21"/>
  <c r="BG273" i="21"/>
  <c r="BF273" i="21"/>
  <c r="T273" i="21"/>
  <c r="R273" i="21"/>
  <c r="P273" i="21"/>
  <c r="BI269" i="21"/>
  <c r="BH269" i="21"/>
  <c r="BG269" i="21"/>
  <c r="BF269" i="21"/>
  <c r="T269" i="21"/>
  <c r="R269" i="21"/>
  <c r="P269" i="21"/>
  <c r="BI265" i="21"/>
  <c r="BH265" i="21"/>
  <c r="BG265" i="21"/>
  <c r="BF265" i="21"/>
  <c r="T265" i="21"/>
  <c r="R265" i="21"/>
  <c r="P265" i="21"/>
  <c r="BI259" i="21"/>
  <c r="BH259" i="21"/>
  <c r="BG259" i="21"/>
  <c r="BF259" i="21"/>
  <c r="T259" i="21"/>
  <c r="R259" i="21"/>
  <c r="P259" i="21"/>
  <c r="BI255" i="21"/>
  <c r="BH255" i="21"/>
  <c r="BG255" i="21"/>
  <c r="BF255" i="21"/>
  <c r="T255" i="21"/>
  <c r="R255" i="21"/>
  <c r="P255" i="21"/>
  <c r="BI250" i="21"/>
  <c r="BH250" i="21"/>
  <c r="BG250" i="21"/>
  <c r="BF250" i="21"/>
  <c r="T250" i="21"/>
  <c r="R250" i="21"/>
  <c r="P250" i="21"/>
  <c r="BI244" i="21"/>
  <c r="BH244" i="21"/>
  <c r="BG244" i="21"/>
  <c r="BF244" i="21"/>
  <c r="T244" i="21"/>
  <c r="R244" i="21"/>
  <c r="P244" i="21"/>
  <c r="BI242" i="21"/>
  <c r="BH242" i="21"/>
  <c r="BG242" i="21"/>
  <c r="BF242" i="21"/>
  <c r="T242" i="21"/>
  <c r="R242" i="21"/>
  <c r="P242" i="21"/>
  <c r="BI238" i="21"/>
  <c r="BH238" i="21"/>
  <c r="BG238" i="21"/>
  <c r="BF238" i="21"/>
  <c r="T238" i="21"/>
  <c r="R238" i="21"/>
  <c r="P238" i="21"/>
  <c r="BI237" i="21"/>
  <c r="BH237" i="21"/>
  <c r="BG237" i="21"/>
  <c r="BF237" i="21"/>
  <c r="T237" i="21"/>
  <c r="R237" i="21"/>
  <c r="P237" i="21"/>
  <c r="BI233" i="21"/>
  <c r="BH233" i="21"/>
  <c r="BG233" i="21"/>
  <c r="BF233" i="21"/>
  <c r="T233" i="21"/>
  <c r="R233" i="21"/>
  <c r="P233" i="21"/>
  <c r="BI232" i="21"/>
  <c r="BH232" i="21"/>
  <c r="BG232" i="21"/>
  <c r="BF232" i="21"/>
  <c r="T232" i="21"/>
  <c r="R232" i="21"/>
  <c r="P232" i="21"/>
  <c r="BI228" i="21"/>
  <c r="BH228" i="21"/>
  <c r="BG228" i="21"/>
  <c r="BF228" i="21"/>
  <c r="T228" i="21"/>
  <c r="R228" i="21"/>
  <c r="P228" i="21"/>
  <c r="BI224" i="21"/>
  <c r="BH224" i="21"/>
  <c r="BG224" i="21"/>
  <c r="BF224" i="21"/>
  <c r="T224" i="21"/>
  <c r="R224" i="21"/>
  <c r="P224" i="21"/>
  <c r="BI220" i="21"/>
  <c r="BH220" i="21"/>
  <c r="BG220" i="21"/>
  <c r="BF220" i="21"/>
  <c r="T220" i="21"/>
  <c r="R220" i="21"/>
  <c r="P220" i="21"/>
  <c r="BI215" i="21"/>
  <c r="BH215" i="21"/>
  <c r="BG215" i="21"/>
  <c r="BF215" i="21"/>
  <c r="T215" i="21"/>
  <c r="T214" i="21"/>
  <c r="R215" i="21"/>
  <c r="R214" i="21" s="1"/>
  <c r="P215" i="21"/>
  <c r="P214" i="21" s="1"/>
  <c r="BI199" i="21"/>
  <c r="BH199" i="21"/>
  <c r="BG199" i="21"/>
  <c r="BF199" i="21"/>
  <c r="T199" i="21"/>
  <c r="R199" i="21"/>
  <c r="P199" i="21"/>
  <c r="BI195" i="21"/>
  <c r="BH195" i="21"/>
  <c r="BG195" i="21"/>
  <c r="BF195" i="21"/>
  <c r="T195" i="21"/>
  <c r="R195" i="21"/>
  <c r="P195" i="21"/>
  <c r="BI191" i="21"/>
  <c r="BH191" i="21"/>
  <c r="BG191" i="21"/>
  <c r="BF191" i="21"/>
  <c r="T191" i="21"/>
  <c r="R191" i="21"/>
  <c r="P191" i="21"/>
  <c r="BI189" i="21"/>
  <c r="BH189" i="21"/>
  <c r="BG189" i="21"/>
  <c r="BF189" i="21"/>
  <c r="T189" i="21"/>
  <c r="R189" i="21"/>
  <c r="P189" i="21"/>
  <c r="BI185" i="21"/>
  <c r="BH185" i="21"/>
  <c r="BG185" i="21"/>
  <c r="BF185" i="21"/>
  <c r="T185" i="21"/>
  <c r="R185" i="21"/>
  <c r="P185" i="21"/>
  <c r="BI181" i="21"/>
  <c r="BH181" i="21"/>
  <c r="BG181" i="21"/>
  <c r="BF181" i="21"/>
  <c r="T181" i="21"/>
  <c r="R181" i="21"/>
  <c r="P181" i="21"/>
  <c r="BI177" i="21"/>
  <c r="BH177" i="21"/>
  <c r="BG177" i="21"/>
  <c r="BF177" i="21"/>
  <c r="T177" i="21"/>
  <c r="R177" i="21"/>
  <c r="P177" i="21"/>
  <c r="BI173" i="21"/>
  <c r="BH173" i="21"/>
  <c r="BG173" i="21"/>
  <c r="BF173" i="21"/>
  <c r="T173" i="21"/>
  <c r="R173" i="21"/>
  <c r="P173" i="21"/>
  <c r="BI166" i="21"/>
  <c r="BH166" i="21"/>
  <c r="BG166" i="21"/>
  <c r="BF166" i="21"/>
  <c r="T166" i="21"/>
  <c r="R166" i="21"/>
  <c r="P166" i="21"/>
  <c r="BI162" i="21"/>
  <c r="BH162" i="21"/>
  <c r="BG162" i="21"/>
  <c r="BF162" i="21"/>
  <c r="T162" i="21"/>
  <c r="R162" i="21"/>
  <c r="P162" i="21"/>
  <c r="BI158" i="21"/>
  <c r="BH158" i="21"/>
  <c r="BG158" i="21"/>
  <c r="BF158" i="21"/>
  <c r="T158" i="21"/>
  <c r="R158" i="21"/>
  <c r="P158" i="21"/>
  <c r="BI154" i="21"/>
  <c r="BH154" i="21"/>
  <c r="BG154" i="21"/>
  <c r="BF154" i="21"/>
  <c r="T154" i="21"/>
  <c r="R154" i="21"/>
  <c r="P154" i="21"/>
  <c r="BI140" i="21"/>
  <c r="BH140" i="21"/>
  <c r="BG140" i="21"/>
  <c r="BF140" i="21"/>
  <c r="T140" i="21"/>
  <c r="R140" i="21"/>
  <c r="P140" i="21"/>
  <c r="BI136" i="21"/>
  <c r="BH136" i="21"/>
  <c r="BG136" i="21"/>
  <c r="BF136" i="21"/>
  <c r="T136" i="21"/>
  <c r="R136" i="21"/>
  <c r="P136" i="21"/>
  <c r="BI135" i="21"/>
  <c r="BH135" i="21"/>
  <c r="BG135" i="21"/>
  <c r="BF135" i="21"/>
  <c r="T135" i="21"/>
  <c r="R135" i="21"/>
  <c r="P135" i="21"/>
  <c r="BI131" i="21"/>
  <c r="BH131" i="21"/>
  <c r="BG131" i="21"/>
  <c r="BF131" i="21"/>
  <c r="T131" i="21"/>
  <c r="R131" i="21"/>
  <c r="P131" i="21"/>
  <c r="J125" i="21"/>
  <c r="J124" i="21"/>
  <c r="F124" i="21"/>
  <c r="F122" i="21"/>
  <c r="E120" i="21"/>
  <c r="J94" i="21"/>
  <c r="J93" i="21"/>
  <c r="F93" i="21"/>
  <c r="F91" i="21"/>
  <c r="E89" i="21"/>
  <c r="J20" i="21"/>
  <c r="E20" i="21"/>
  <c r="F94" i="21" s="1"/>
  <c r="J19" i="21"/>
  <c r="J14" i="21"/>
  <c r="J122" i="21" s="1"/>
  <c r="E7" i="21"/>
  <c r="E116" i="21" s="1"/>
  <c r="J37" i="20"/>
  <c r="J36" i="20"/>
  <c r="AY116" i="1" s="1"/>
  <c r="J35" i="20"/>
  <c r="AX116" i="1"/>
  <c r="BI324" i="20"/>
  <c r="BH324" i="20"/>
  <c r="BG324" i="20"/>
  <c r="BF324" i="20"/>
  <c r="T324" i="20"/>
  <c r="R324" i="20"/>
  <c r="P324" i="20"/>
  <c r="BI320" i="20"/>
  <c r="BH320" i="20"/>
  <c r="BG320" i="20"/>
  <c r="BF320" i="20"/>
  <c r="T320" i="20"/>
  <c r="R320" i="20"/>
  <c r="P320" i="20"/>
  <c r="BI317" i="20"/>
  <c r="BH317" i="20"/>
  <c r="BG317" i="20"/>
  <c r="BF317" i="20"/>
  <c r="T317" i="20"/>
  <c r="R317" i="20"/>
  <c r="P317" i="20"/>
  <c r="BI313" i="20"/>
  <c r="BH313" i="20"/>
  <c r="BG313" i="20"/>
  <c r="BF313" i="20"/>
  <c r="T313" i="20"/>
  <c r="R313" i="20"/>
  <c r="P313" i="20"/>
  <c r="BI311" i="20"/>
  <c r="BH311" i="20"/>
  <c r="BG311" i="20"/>
  <c r="BF311" i="20"/>
  <c r="T311" i="20"/>
  <c r="R311" i="20"/>
  <c r="P311" i="20"/>
  <c r="BI309" i="20"/>
  <c r="BH309" i="20"/>
  <c r="BG309" i="20"/>
  <c r="BF309" i="20"/>
  <c r="T309" i="20"/>
  <c r="R309" i="20"/>
  <c r="P309" i="20"/>
  <c r="BI305" i="20"/>
  <c r="BH305" i="20"/>
  <c r="BG305" i="20"/>
  <c r="BF305" i="20"/>
  <c r="T305" i="20"/>
  <c r="R305" i="20"/>
  <c r="P305" i="20"/>
  <c r="BI303" i="20"/>
  <c r="BH303" i="20"/>
  <c r="BG303" i="20"/>
  <c r="BF303" i="20"/>
  <c r="T303" i="20"/>
  <c r="R303" i="20"/>
  <c r="P303" i="20"/>
  <c r="BI299" i="20"/>
  <c r="BH299" i="20"/>
  <c r="BG299" i="20"/>
  <c r="BF299" i="20"/>
  <c r="T299" i="20"/>
  <c r="R299" i="20"/>
  <c r="P299" i="20"/>
  <c r="BI297" i="20"/>
  <c r="BH297" i="20"/>
  <c r="BG297" i="20"/>
  <c r="BF297" i="20"/>
  <c r="T297" i="20"/>
  <c r="R297" i="20"/>
  <c r="P297" i="20"/>
  <c r="BI293" i="20"/>
  <c r="BH293" i="20"/>
  <c r="BG293" i="20"/>
  <c r="BF293" i="20"/>
  <c r="T293" i="20"/>
  <c r="R293" i="20"/>
  <c r="P293" i="20"/>
  <c r="BI292" i="20"/>
  <c r="BH292" i="20"/>
  <c r="BG292" i="20"/>
  <c r="BF292" i="20"/>
  <c r="T292" i="20"/>
  <c r="R292" i="20"/>
  <c r="P292" i="20"/>
  <c r="BI288" i="20"/>
  <c r="BH288" i="20"/>
  <c r="BG288" i="20"/>
  <c r="BF288" i="20"/>
  <c r="T288" i="20"/>
  <c r="R288" i="20"/>
  <c r="P288" i="20"/>
  <c r="BI286" i="20"/>
  <c r="BH286" i="20"/>
  <c r="BG286" i="20"/>
  <c r="BF286" i="20"/>
  <c r="T286" i="20"/>
  <c r="R286" i="20"/>
  <c r="P286" i="20"/>
  <c r="BI282" i="20"/>
  <c r="BH282" i="20"/>
  <c r="BG282" i="20"/>
  <c r="BF282" i="20"/>
  <c r="T282" i="20"/>
  <c r="R282" i="20"/>
  <c r="P282" i="20"/>
  <c r="BI280" i="20"/>
  <c r="BH280" i="20"/>
  <c r="BG280" i="20"/>
  <c r="BF280" i="20"/>
  <c r="T280" i="20"/>
  <c r="R280" i="20"/>
  <c r="P280" i="20"/>
  <c r="BI276" i="20"/>
  <c r="BH276" i="20"/>
  <c r="BG276" i="20"/>
  <c r="BF276" i="20"/>
  <c r="T276" i="20"/>
  <c r="R276" i="20"/>
  <c r="P276" i="20"/>
  <c r="BI274" i="20"/>
  <c r="BH274" i="20"/>
  <c r="BG274" i="20"/>
  <c r="BF274" i="20"/>
  <c r="T274" i="20"/>
  <c r="R274" i="20"/>
  <c r="P274" i="20"/>
  <c r="BI270" i="20"/>
  <c r="BH270" i="20"/>
  <c r="BG270" i="20"/>
  <c r="BF270" i="20"/>
  <c r="T270" i="20"/>
  <c r="R270" i="20"/>
  <c r="P270" i="20"/>
  <c r="BI268" i="20"/>
  <c r="BH268" i="20"/>
  <c r="BG268" i="20"/>
  <c r="BF268" i="20"/>
  <c r="T268" i="20"/>
  <c r="R268" i="20"/>
  <c r="P268" i="20"/>
  <c r="BI264" i="20"/>
  <c r="BH264" i="20"/>
  <c r="BG264" i="20"/>
  <c r="BF264" i="20"/>
  <c r="T264" i="20"/>
  <c r="R264" i="20"/>
  <c r="P264" i="20"/>
  <c r="BI260" i="20"/>
  <c r="BH260" i="20"/>
  <c r="BG260" i="20"/>
  <c r="BF260" i="20"/>
  <c r="T260" i="20"/>
  <c r="R260" i="20"/>
  <c r="P260" i="20"/>
  <c r="BI256" i="20"/>
  <c r="BH256" i="20"/>
  <c r="BG256" i="20"/>
  <c r="BF256" i="20"/>
  <c r="T256" i="20"/>
  <c r="R256" i="20"/>
  <c r="P256" i="20"/>
  <c r="BI251" i="20"/>
  <c r="BH251" i="20"/>
  <c r="BG251" i="20"/>
  <c r="BF251" i="20"/>
  <c r="T251" i="20"/>
  <c r="R251" i="20"/>
  <c r="P251" i="20"/>
  <c r="BI245" i="20"/>
  <c r="BH245" i="20"/>
  <c r="BG245" i="20"/>
  <c r="BF245" i="20"/>
  <c r="T245" i="20"/>
  <c r="R245" i="20"/>
  <c r="P245" i="20"/>
  <c r="BI242" i="20"/>
  <c r="BH242" i="20"/>
  <c r="BG242" i="20"/>
  <c r="BF242" i="20"/>
  <c r="T242" i="20"/>
  <c r="T241" i="20"/>
  <c r="R242" i="20"/>
  <c r="R241" i="20" s="1"/>
  <c r="P242" i="20"/>
  <c r="P241" i="20" s="1"/>
  <c r="BI240" i="20"/>
  <c r="BH240" i="20"/>
  <c r="BG240" i="20"/>
  <c r="BF240" i="20"/>
  <c r="T240" i="20"/>
  <c r="R240" i="20"/>
  <c r="P240" i="20"/>
  <c r="BI236" i="20"/>
  <c r="BH236" i="20"/>
  <c r="BG236" i="20"/>
  <c r="BF236" i="20"/>
  <c r="T236" i="20"/>
  <c r="R236" i="20"/>
  <c r="P236" i="20"/>
  <c r="BI234" i="20"/>
  <c r="BH234" i="20"/>
  <c r="BG234" i="20"/>
  <c r="BF234" i="20"/>
  <c r="T234" i="20"/>
  <c r="R234" i="20"/>
  <c r="P234" i="20"/>
  <c r="BI229" i="20"/>
  <c r="BH229" i="20"/>
  <c r="BG229" i="20"/>
  <c r="BF229" i="20"/>
  <c r="T229" i="20"/>
  <c r="R229" i="20"/>
  <c r="P229" i="20"/>
  <c r="BI225" i="20"/>
  <c r="BH225" i="20"/>
  <c r="BG225" i="20"/>
  <c r="BF225" i="20"/>
  <c r="T225" i="20"/>
  <c r="R225" i="20"/>
  <c r="P225" i="20"/>
  <c r="BI221" i="20"/>
  <c r="BH221" i="20"/>
  <c r="BG221" i="20"/>
  <c r="BF221" i="20"/>
  <c r="T221" i="20"/>
  <c r="R221" i="20"/>
  <c r="P221" i="20"/>
  <c r="BI216" i="20"/>
  <c r="BH216" i="20"/>
  <c r="BG216" i="20"/>
  <c r="BF216" i="20"/>
  <c r="T216" i="20"/>
  <c r="R216" i="20"/>
  <c r="P216" i="20"/>
  <c r="BI215" i="20"/>
  <c r="BH215" i="20"/>
  <c r="BG215" i="20"/>
  <c r="BF215" i="20"/>
  <c r="T215" i="20"/>
  <c r="R215" i="20"/>
  <c r="P215" i="20"/>
  <c r="BI214" i="20"/>
  <c r="BH214" i="20"/>
  <c r="BG214" i="20"/>
  <c r="BF214" i="20"/>
  <c r="T214" i="20"/>
  <c r="R214" i="20"/>
  <c r="P214" i="20"/>
  <c r="BI210" i="20"/>
  <c r="BH210" i="20"/>
  <c r="BG210" i="20"/>
  <c r="BF210" i="20"/>
  <c r="T210" i="20"/>
  <c r="R210" i="20"/>
  <c r="P210" i="20"/>
  <c r="BI209" i="20"/>
  <c r="BH209" i="20"/>
  <c r="BG209" i="20"/>
  <c r="BF209" i="20"/>
  <c r="T209" i="20"/>
  <c r="R209" i="20"/>
  <c r="P209" i="20"/>
  <c r="BI208" i="20"/>
  <c r="BH208" i="20"/>
  <c r="BG208" i="20"/>
  <c r="BF208" i="20"/>
  <c r="T208" i="20"/>
  <c r="R208" i="20"/>
  <c r="P208" i="20"/>
  <c r="BI204" i="20"/>
  <c r="BH204" i="20"/>
  <c r="BG204" i="20"/>
  <c r="BF204" i="20"/>
  <c r="T204" i="20"/>
  <c r="R204" i="20"/>
  <c r="P204" i="20"/>
  <c r="BI203" i="20"/>
  <c r="BH203" i="20"/>
  <c r="BG203" i="20"/>
  <c r="BF203" i="20"/>
  <c r="T203" i="20"/>
  <c r="R203" i="20"/>
  <c r="P203" i="20"/>
  <c r="BI202" i="20"/>
  <c r="BH202" i="20"/>
  <c r="BG202" i="20"/>
  <c r="BF202" i="20"/>
  <c r="T202" i="20"/>
  <c r="R202" i="20"/>
  <c r="P202" i="20"/>
  <c r="BI198" i="20"/>
  <c r="BH198" i="20"/>
  <c r="BG198" i="20"/>
  <c r="BF198" i="20"/>
  <c r="T198" i="20"/>
  <c r="R198" i="20"/>
  <c r="P198" i="20"/>
  <c r="BI197" i="20"/>
  <c r="BH197" i="20"/>
  <c r="BG197" i="20"/>
  <c r="BF197" i="20"/>
  <c r="T197" i="20"/>
  <c r="R197" i="20"/>
  <c r="P197" i="20"/>
  <c r="BI193" i="20"/>
  <c r="BH193" i="20"/>
  <c r="BG193" i="20"/>
  <c r="BF193" i="20"/>
  <c r="T193" i="20"/>
  <c r="R193" i="20"/>
  <c r="P193" i="20"/>
  <c r="BI188" i="20"/>
  <c r="BH188" i="20"/>
  <c r="BG188" i="20"/>
  <c r="BF188" i="20"/>
  <c r="T188" i="20"/>
  <c r="R188" i="20"/>
  <c r="P188" i="20"/>
  <c r="BI184" i="20"/>
  <c r="BH184" i="20"/>
  <c r="BG184" i="20"/>
  <c r="BF184" i="20"/>
  <c r="T184" i="20"/>
  <c r="R184" i="20"/>
  <c r="P184" i="20"/>
  <c r="BI179" i="20"/>
  <c r="BH179" i="20"/>
  <c r="BG179" i="20"/>
  <c r="BF179" i="20"/>
  <c r="T179" i="20"/>
  <c r="R179" i="20"/>
  <c r="P179" i="20"/>
  <c r="BI175" i="20"/>
  <c r="BH175" i="20"/>
  <c r="BG175" i="20"/>
  <c r="BF175" i="20"/>
  <c r="T175" i="20"/>
  <c r="R175" i="20"/>
  <c r="P175" i="20"/>
  <c r="BI171" i="20"/>
  <c r="BH171" i="20"/>
  <c r="BG171" i="20"/>
  <c r="BF171" i="20"/>
  <c r="T171" i="20"/>
  <c r="R171" i="20"/>
  <c r="P171" i="20"/>
  <c r="BI167" i="20"/>
  <c r="BH167" i="20"/>
  <c r="BG167" i="20"/>
  <c r="BF167" i="20"/>
  <c r="T167" i="20"/>
  <c r="R167" i="20"/>
  <c r="P167" i="20"/>
  <c r="BI163" i="20"/>
  <c r="BH163" i="20"/>
  <c r="BG163" i="20"/>
  <c r="BF163" i="20"/>
  <c r="T163" i="20"/>
  <c r="R163" i="20"/>
  <c r="P163" i="20"/>
  <c r="BI157" i="20"/>
  <c r="BH157" i="20"/>
  <c r="BG157" i="20"/>
  <c r="BF157" i="20"/>
  <c r="T157" i="20"/>
  <c r="R157" i="20"/>
  <c r="P157" i="20"/>
  <c r="BI151" i="20"/>
  <c r="BH151" i="20"/>
  <c r="BG151" i="20"/>
  <c r="BF151" i="20"/>
  <c r="T151" i="20"/>
  <c r="R151" i="20"/>
  <c r="P151" i="20"/>
  <c r="BI146" i="20"/>
  <c r="BH146" i="20"/>
  <c r="BG146" i="20"/>
  <c r="BF146" i="20"/>
  <c r="T146" i="20"/>
  <c r="R146" i="20"/>
  <c r="P146" i="20"/>
  <c r="BI142" i="20"/>
  <c r="BH142" i="20"/>
  <c r="BG142" i="20"/>
  <c r="BF142" i="20"/>
  <c r="T142" i="20"/>
  <c r="R142" i="20"/>
  <c r="P142" i="20"/>
  <c r="BI138" i="20"/>
  <c r="BH138" i="20"/>
  <c r="BG138" i="20"/>
  <c r="BF138" i="20"/>
  <c r="T138" i="20"/>
  <c r="R138" i="20"/>
  <c r="P138" i="20"/>
  <c r="BI135" i="20"/>
  <c r="BH135" i="20"/>
  <c r="BG135" i="20"/>
  <c r="BF135" i="20"/>
  <c r="T135" i="20"/>
  <c r="R135" i="20"/>
  <c r="P135" i="20"/>
  <c r="BI129" i="20"/>
  <c r="BH129" i="20"/>
  <c r="BG129" i="20"/>
  <c r="BF129" i="20"/>
  <c r="T129" i="20"/>
  <c r="R129" i="20"/>
  <c r="P129" i="20"/>
  <c r="J123" i="20"/>
  <c r="J122" i="20"/>
  <c r="F122" i="20"/>
  <c r="F120" i="20"/>
  <c r="E118" i="20"/>
  <c r="J92" i="20"/>
  <c r="J91" i="20"/>
  <c r="F91" i="20"/>
  <c r="F89" i="20"/>
  <c r="E87" i="20"/>
  <c r="J18" i="20"/>
  <c r="E18" i="20"/>
  <c r="F123" i="20" s="1"/>
  <c r="J17" i="20"/>
  <c r="J12" i="20"/>
  <c r="J120" i="20" s="1"/>
  <c r="E7" i="20"/>
  <c r="E85" i="20" s="1"/>
  <c r="J37" i="19"/>
  <c r="J36" i="19"/>
  <c r="AY115" i="1" s="1"/>
  <c r="J35" i="19"/>
  <c r="AX115" i="1"/>
  <c r="BI498" i="19"/>
  <c r="BH498" i="19"/>
  <c r="BG498" i="19"/>
  <c r="BF498" i="19"/>
  <c r="T498" i="19"/>
  <c r="R498" i="19"/>
  <c r="P498" i="19"/>
  <c r="BI494" i="19"/>
  <c r="BH494" i="19"/>
  <c r="BG494" i="19"/>
  <c r="BF494" i="19"/>
  <c r="T494" i="19"/>
  <c r="R494" i="19"/>
  <c r="P494" i="19"/>
  <c r="BI493" i="19"/>
  <c r="BH493" i="19"/>
  <c r="BG493" i="19"/>
  <c r="BF493" i="19"/>
  <c r="T493" i="19"/>
  <c r="R493" i="19"/>
  <c r="P493" i="19"/>
  <c r="BI491" i="19"/>
  <c r="BH491" i="19"/>
  <c r="BG491" i="19"/>
  <c r="BF491" i="19"/>
  <c r="T491" i="19"/>
  <c r="R491" i="19"/>
  <c r="P491" i="19"/>
  <c r="BI490" i="19"/>
  <c r="BH490" i="19"/>
  <c r="BG490" i="19"/>
  <c r="BF490" i="19"/>
  <c r="T490" i="19"/>
  <c r="R490" i="19"/>
  <c r="P490" i="19"/>
  <c r="BI486" i="19"/>
  <c r="BH486" i="19"/>
  <c r="BG486" i="19"/>
  <c r="BF486" i="19"/>
  <c r="T486" i="19"/>
  <c r="R486" i="19"/>
  <c r="P486" i="19"/>
  <c r="BI484" i="19"/>
  <c r="BH484" i="19"/>
  <c r="BG484" i="19"/>
  <c r="BF484" i="19"/>
  <c r="T484" i="19"/>
  <c r="R484" i="19"/>
  <c r="P484" i="19"/>
  <c r="BI480" i="19"/>
  <c r="BH480" i="19"/>
  <c r="BG480" i="19"/>
  <c r="BF480" i="19"/>
  <c r="T480" i="19"/>
  <c r="R480" i="19"/>
  <c r="P480" i="19"/>
  <c r="BI479" i="19"/>
  <c r="BH479" i="19"/>
  <c r="BG479" i="19"/>
  <c r="BF479" i="19"/>
  <c r="T479" i="19"/>
  <c r="R479" i="19"/>
  <c r="P479" i="19"/>
  <c r="BI475" i="19"/>
  <c r="BH475" i="19"/>
  <c r="BG475" i="19"/>
  <c r="BF475" i="19"/>
  <c r="T475" i="19"/>
  <c r="R475" i="19"/>
  <c r="P475" i="19"/>
  <c r="BI471" i="19"/>
  <c r="BH471" i="19"/>
  <c r="BG471" i="19"/>
  <c r="BF471" i="19"/>
  <c r="T471" i="19"/>
  <c r="R471" i="19"/>
  <c r="P471" i="19"/>
  <c r="BI467" i="19"/>
  <c r="BH467" i="19"/>
  <c r="BG467" i="19"/>
  <c r="BF467" i="19"/>
  <c r="T467" i="19"/>
  <c r="R467" i="19"/>
  <c r="P467" i="19"/>
  <c r="BI463" i="19"/>
  <c r="BH463" i="19"/>
  <c r="BG463" i="19"/>
  <c r="BF463" i="19"/>
  <c r="T463" i="19"/>
  <c r="R463" i="19"/>
  <c r="P463" i="19"/>
  <c r="BI461" i="19"/>
  <c r="BH461" i="19"/>
  <c r="BG461" i="19"/>
  <c r="BF461" i="19"/>
  <c r="T461" i="19"/>
  <c r="R461" i="19"/>
  <c r="P461" i="19"/>
  <c r="BI460" i="19"/>
  <c r="BH460" i="19"/>
  <c r="BG460" i="19"/>
  <c r="BF460" i="19"/>
  <c r="T460" i="19"/>
  <c r="R460" i="19"/>
  <c r="P460" i="19"/>
  <c r="BI459" i="19"/>
  <c r="BH459" i="19"/>
  <c r="BG459" i="19"/>
  <c r="BF459" i="19"/>
  <c r="T459" i="19"/>
  <c r="R459" i="19"/>
  <c r="P459" i="19"/>
  <c r="BI457" i="19"/>
  <c r="BH457" i="19"/>
  <c r="BG457" i="19"/>
  <c r="BF457" i="19"/>
  <c r="T457" i="19"/>
  <c r="R457" i="19"/>
  <c r="P457" i="19"/>
  <c r="BI453" i="19"/>
  <c r="BH453" i="19"/>
  <c r="BG453" i="19"/>
  <c r="BF453" i="19"/>
  <c r="T453" i="19"/>
  <c r="R453" i="19"/>
  <c r="P453" i="19"/>
  <c r="BI449" i="19"/>
  <c r="BH449" i="19"/>
  <c r="BG449" i="19"/>
  <c r="BF449" i="19"/>
  <c r="T449" i="19"/>
  <c r="R449" i="19"/>
  <c r="P449" i="19"/>
  <c r="BI447" i="19"/>
  <c r="BH447" i="19"/>
  <c r="BG447" i="19"/>
  <c r="BF447" i="19"/>
  <c r="T447" i="19"/>
  <c r="R447" i="19"/>
  <c r="P447" i="19"/>
  <c r="BI445" i="19"/>
  <c r="BH445" i="19"/>
  <c r="BG445" i="19"/>
  <c r="BF445" i="19"/>
  <c r="T445" i="19"/>
  <c r="R445" i="19"/>
  <c r="P445" i="19"/>
  <c r="BI441" i="19"/>
  <c r="BH441" i="19"/>
  <c r="BG441" i="19"/>
  <c r="BF441" i="19"/>
  <c r="T441" i="19"/>
  <c r="R441" i="19"/>
  <c r="P441" i="19"/>
  <c r="BI439" i="19"/>
  <c r="BH439" i="19"/>
  <c r="BG439" i="19"/>
  <c r="BF439" i="19"/>
  <c r="T439" i="19"/>
  <c r="R439" i="19"/>
  <c r="P439" i="19"/>
  <c r="BI435" i="19"/>
  <c r="BH435" i="19"/>
  <c r="BG435" i="19"/>
  <c r="BF435" i="19"/>
  <c r="T435" i="19"/>
  <c r="R435" i="19"/>
  <c r="P435" i="19"/>
  <c r="BI433" i="19"/>
  <c r="BH433" i="19"/>
  <c r="BG433" i="19"/>
  <c r="BF433" i="19"/>
  <c r="T433" i="19"/>
  <c r="R433" i="19"/>
  <c r="P433" i="19"/>
  <c r="BI429" i="19"/>
  <c r="BH429" i="19"/>
  <c r="BG429" i="19"/>
  <c r="BF429" i="19"/>
  <c r="T429" i="19"/>
  <c r="R429" i="19"/>
  <c r="P429" i="19"/>
  <c r="BI427" i="19"/>
  <c r="BH427" i="19"/>
  <c r="BG427" i="19"/>
  <c r="BF427" i="19"/>
  <c r="T427" i="19"/>
  <c r="R427" i="19"/>
  <c r="P427" i="19"/>
  <c r="BI421" i="19"/>
  <c r="BH421" i="19"/>
  <c r="BG421" i="19"/>
  <c r="BF421" i="19"/>
  <c r="T421" i="19"/>
  <c r="R421" i="19"/>
  <c r="P421" i="19"/>
  <c r="BI419" i="19"/>
  <c r="BH419" i="19"/>
  <c r="BG419" i="19"/>
  <c r="BF419" i="19"/>
  <c r="T419" i="19"/>
  <c r="R419" i="19"/>
  <c r="P419" i="19"/>
  <c r="BI413" i="19"/>
  <c r="BH413" i="19"/>
  <c r="BG413" i="19"/>
  <c r="BF413" i="19"/>
  <c r="T413" i="19"/>
  <c r="R413" i="19"/>
  <c r="P413" i="19"/>
  <c r="BI409" i="19"/>
  <c r="BH409" i="19"/>
  <c r="BG409" i="19"/>
  <c r="BF409" i="19"/>
  <c r="T409" i="19"/>
  <c r="R409" i="19"/>
  <c r="P409" i="19"/>
  <c r="BI405" i="19"/>
  <c r="BH405" i="19"/>
  <c r="BG405" i="19"/>
  <c r="BF405" i="19"/>
  <c r="T405" i="19"/>
  <c r="R405" i="19"/>
  <c r="P405" i="19"/>
  <c r="BI401" i="19"/>
  <c r="BH401" i="19"/>
  <c r="BG401" i="19"/>
  <c r="BF401" i="19"/>
  <c r="T401" i="19"/>
  <c r="R401" i="19"/>
  <c r="P401" i="19"/>
  <c r="BI397" i="19"/>
  <c r="BH397" i="19"/>
  <c r="BG397" i="19"/>
  <c r="BF397" i="19"/>
  <c r="T397" i="19"/>
  <c r="R397" i="19"/>
  <c r="P397" i="19"/>
  <c r="BI395" i="19"/>
  <c r="BH395" i="19"/>
  <c r="BG395" i="19"/>
  <c r="BF395" i="19"/>
  <c r="T395" i="19"/>
  <c r="R395" i="19"/>
  <c r="P395" i="19"/>
  <c r="BI389" i="19"/>
  <c r="BH389" i="19"/>
  <c r="BG389" i="19"/>
  <c r="BF389" i="19"/>
  <c r="T389" i="19"/>
  <c r="R389" i="19"/>
  <c r="P389" i="19"/>
  <c r="BI387" i="19"/>
  <c r="BH387" i="19"/>
  <c r="BG387" i="19"/>
  <c r="BF387" i="19"/>
  <c r="T387" i="19"/>
  <c r="R387" i="19"/>
  <c r="P387" i="19"/>
  <c r="BI381" i="19"/>
  <c r="BH381" i="19"/>
  <c r="BG381" i="19"/>
  <c r="BF381" i="19"/>
  <c r="T381" i="19"/>
  <c r="R381" i="19"/>
  <c r="P381" i="19"/>
  <c r="BI379" i="19"/>
  <c r="BH379" i="19"/>
  <c r="BG379" i="19"/>
  <c r="BF379" i="19"/>
  <c r="T379" i="19"/>
  <c r="R379" i="19"/>
  <c r="P379" i="19"/>
  <c r="BI373" i="19"/>
  <c r="BH373" i="19"/>
  <c r="BG373" i="19"/>
  <c r="BF373" i="19"/>
  <c r="T373" i="19"/>
  <c r="R373" i="19"/>
  <c r="P373" i="19"/>
  <c r="BI371" i="19"/>
  <c r="BH371" i="19"/>
  <c r="BG371" i="19"/>
  <c r="BF371" i="19"/>
  <c r="T371" i="19"/>
  <c r="R371" i="19"/>
  <c r="P371" i="19"/>
  <c r="BI369" i="19"/>
  <c r="BH369" i="19"/>
  <c r="BG369" i="19"/>
  <c r="BF369" i="19"/>
  <c r="T369" i="19"/>
  <c r="R369" i="19"/>
  <c r="P369" i="19"/>
  <c r="BI365" i="19"/>
  <c r="BH365" i="19"/>
  <c r="BG365" i="19"/>
  <c r="BF365" i="19"/>
  <c r="T365" i="19"/>
  <c r="R365" i="19"/>
  <c r="P365" i="19"/>
  <c r="BI363" i="19"/>
  <c r="BH363" i="19"/>
  <c r="BG363" i="19"/>
  <c r="BF363" i="19"/>
  <c r="T363" i="19"/>
  <c r="R363" i="19"/>
  <c r="P363" i="19"/>
  <c r="BI359" i="19"/>
  <c r="BH359" i="19"/>
  <c r="BG359" i="19"/>
  <c r="BF359" i="19"/>
  <c r="T359" i="19"/>
  <c r="R359" i="19"/>
  <c r="P359" i="19"/>
  <c r="BI357" i="19"/>
  <c r="BH357" i="19"/>
  <c r="BG357" i="19"/>
  <c r="BF357" i="19"/>
  <c r="T357" i="19"/>
  <c r="R357" i="19"/>
  <c r="P357" i="19"/>
  <c r="BI353" i="19"/>
  <c r="BH353" i="19"/>
  <c r="BG353" i="19"/>
  <c r="BF353" i="19"/>
  <c r="T353" i="19"/>
  <c r="R353" i="19"/>
  <c r="P353" i="19"/>
  <c r="BI351" i="19"/>
  <c r="BH351" i="19"/>
  <c r="BG351" i="19"/>
  <c r="BF351" i="19"/>
  <c r="T351" i="19"/>
  <c r="R351" i="19"/>
  <c r="P351" i="19"/>
  <c r="BI347" i="19"/>
  <c r="BH347" i="19"/>
  <c r="BG347" i="19"/>
  <c r="BF347" i="19"/>
  <c r="T347" i="19"/>
  <c r="R347" i="19"/>
  <c r="P347" i="19"/>
  <c r="BI345" i="19"/>
  <c r="BH345" i="19"/>
  <c r="BG345" i="19"/>
  <c r="BF345" i="19"/>
  <c r="T345" i="19"/>
  <c r="R345" i="19"/>
  <c r="P345" i="19"/>
  <c r="BI342" i="19"/>
  <c r="BH342" i="19"/>
  <c r="BG342" i="19"/>
  <c r="BF342" i="19"/>
  <c r="T342" i="19"/>
  <c r="R342" i="19"/>
  <c r="P342" i="19"/>
  <c r="BI340" i="19"/>
  <c r="BH340" i="19"/>
  <c r="BG340" i="19"/>
  <c r="BF340" i="19"/>
  <c r="T340" i="19"/>
  <c r="R340" i="19"/>
  <c r="P340" i="19"/>
  <c r="BI337" i="19"/>
  <c r="BH337" i="19"/>
  <c r="BG337" i="19"/>
  <c r="BF337" i="19"/>
  <c r="T337" i="19"/>
  <c r="R337" i="19"/>
  <c r="P337" i="19"/>
  <c r="BI335" i="19"/>
  <c r="BH335" i="19"/>
  <c r="BG335" i="19"/>
  <c r="BF335" i="19"/>
  <c r="T335" i="19"/>
  <c r="R335" i="19"/>
  <c r="P335" i="19"/>
  <c r="BI331" i="19"/>
  <c r="BH331" i="19"/>
  <c r="BG331" i="19"/>
  <c r="BF331" i="19"/>
  <c r="T331" i="19"/>
  <c r="R331" i="19"/>
  <c r="P331" i="19"/>
  <c r="BI328" i="19"/>
  <c r="BH328" i="19"/>
  <c r="BG328" i="19"/>
  <c r="BF328" i="19"/>
  <c r="T328" i="19"/>
  <c r="T327" i="19" s="1"/>
  <c r="R328" i="19"/>
  <c r="R327" i="19" s="1"/>
  <c r="P328" i="19"/>
  <c r="P327" i="19" s="1"/>
  <c r="BI322" i="19"/>
  <c r="BH322" i="19"/>
  <c r="BG322" i="19"/>
  <c r="BF322" i="19"/>
  <c r="T322" i="19"/>
  <c r="R322" i="19"/>
  <c r="P322" i="19"/>
  <c r="BI321" i="19"/>
  <c r="BH321" i="19"/>
  <c r="BG321" i="19"/>
  <c r="BF321" i="19"/>
  <c r="T321" i="19"/>
  <c r="R321" i="19"/>
  <c r="P321" i="19"/>
  <c r="BI316" i="19"/>
  <c r="BH316" i="19"/>
  <c r="BG316" i="19"/>
  <c r="BF316" i="19"/>
  <c r="T316" i="19"/>
  <c r="R316" i="19"/>
  <c r="P316" i="19"/>
  <c r="BI312" i="19"/>
  <c r="BH312" i="19"/>
  <c r="BG312" i="19"/>
  <c r="BF312" i="19"/>
  <c r="T312" i="19"/>
  <c r="R312" i="19"/>
  <c r="P312" i="19"/>
  <c r="BI308" i="19"/>
  <c r="BH308" i="19"/>
  <c r="BG308" i="19"/>
  <c r="BF308" i="19"/>
  <c r="T308" i="19"/>
  <c r="R308" i="19"/>
  <c r="P308" i="19"/>
  <c r="BI304" i="19"/>
  <c r="BH304" i="19"/>
  <c r="BG304" i="19"/>
  <c r="BF304" i="19"/>
  <c r="T304" i="19"/>
  <c r="R304" i="19"/>
  <c r="P304" i="19"/>
  <c r="BI300" i="19"/>
  <c r="BH300" i="19"/>
  <c r="BG300" i="19"/>
  <c r="BF300" i="19"/>
  <c r="T300" i="19"/>
  <c r="R300" i="19"/>
  <c r="P300" i="19"/>
  <c r="BI296" i="19"/>
  <c r="BH296" i="19"/>
  <c r="BG296" i="19"/>
  <c r="BF296" i="19"/>
  <c r="T296" i="19"/>
  <c r="R296" i="19"/>
  <c r="P296" i="19"/>
  <c r="BI294" i="19"/>
  <c r="BH294" i="19"/>
  <c r="BG294" i="19"/>
  <c r="BF294" i="19"/>
  <c r="T294" i="19"/>
  <c r="R294" i="19"/>
  <c r="P294" i="19"/>
  <c r="BI290" i="19"/>
  <c r="BH290" i="19"/>
  <c r="BG290" i="19"/>
  <c r="BF290" i="19"/>
  <c r="T290" i="19"/>
  <c r="R290" i="19"/>
  <c r="P290" i="19"/>
  <c r="BI288" i="19"/>
  <c r="BH288" i="19"/>
  <c r="BG288" i="19"/>
  <c r="BF288" i="19"/>
  <c r="T288" i="19"/>
  <c r="R288" i="19"/>
  <c r="P288" i="19"/>
  <c r="BI284" i="19"/>
  <c r="BH284" i="19"/>
  <c r="BG284" i="19"/>
  <c r="BF284" i="19"/>
  <c r="T284" i="19"/>
  <c r="R284" i="19"/>
  <c r="P284" i="19"/>
  <c r="BI283" i="19"/>
  <c r="BH283" i="19"/>
  <c r="BG283" i="19"/>
  <c r="BF283" i="19"/>
  <c r="T283" i="19"/>
  <c r="R283" i="19"/>
  <c r="P283" i="19"/>
  <c r="BI279" i="19"/>
  <c r="BH279" i="19"/>
  <c r="BG279" i="19"/>
  <c r="BF279" i="19"/>
  <c r="T279" i="19"/>
  <c r="R279" i="19"/>
  <c r="P279" i="19"/>
  <c r="BI275" i="19"/>
  <c r="BH275" i="19"/>
  <c r="BG275" i="19"/>
  <c r="BF275" i="19"/>
  <c r="T275" i="19"/>
  <c r="R275" i="19"/>
  <c r="P275" i="19"/>
  <c r="BI271" i="19"/>
  <c r="BH271" i="19"/>
  <c r="BG271" i="19"/>
  <c r="BF271" i="19"/>
  <c r="T271" i="19"/>
  <c r="R271" i="19"/>
  <c r="P271" i="19"/>
  <c r="BI267" i="19"/>
  <c r="BH267" i="19"/>
  <c r="BG267" i="19"/>
  <c r="BF267" i="19"/>
  <c r="T267" i="19"/>
  <c r="R267" i="19"/>
  <c r="P267" i="19"/>
  <c r="BI262" i="19"/>
  <c r="BH262" i="19"/>
  <c r="BG262" i="19"/>
  <c r="BF262" i="19"/>
  <c r="T262" i="19"/>
  <c r="R262" i="19"/>
  <c r="P262" i="19"/>
  <c r="BI258" i="19"/>
  <c r="BH258" i="19"/>
  <c r="BG258" i="19"/>
  <c r="BF258" i="19"/>
  <c r="T258" i="19"/>
  <c r="R258" i="19"/>
  <c r="P258" i="19"/>
  <c r="BI254" i="19"/>
  <c r="BH254" i="19"/>
  <c r="BG254" i="19"/>
  <c r="BF254" i="19"/>
  <c r="T254" i="19"/>
  <c r="R254" i="19"/>
  <c r="P254" i="19"/>
  <c r="BI253" i="19"/>
  <c r="BH253" i="19"/>
  <c r="BG253" i="19"/>
  <c r="BF253" i="19"/>
  <c r="T253" i="19"/>
  <c r="R253" i="19"/>
  <c r="P253" i="19"/>
  <c r="BI252" i="19"/>
  <c r="BH252" i="19"/>
  <c r="BG252" i="19"/>
  <c r="BF252" i="19"/>
  <c r="T252" i="19"/>
  <c r="R252" i="19"/>
  <c r="P252" i="19"/>
  <c r="BI251" i="19"/>
  <c r="BH251" i="19"/>
  <c r="BG251" i="19"/>
  <c r="BF251" i="19"/>
  <c r="T251" i="19"/>
  <c r="R251" i="19"/>
  <c r="P251" i="19"/>
  <c r="BI247" i="19"/>
  <c r="BH247" i="19"/>
  <c r="BG247" i="19"/>
  <c r="BF247" i="19"/>
  <c r="T247" i="19"/>
  <c r="R247" i="19"/>
  <c r="P247" i="19"/>
  <c r="BI243" i="19"/>
  <c r="BH243" i="19"/>
  <c r="BG243" i="19"/>
  <c r="BF243" i="19"/>
  <c r="T243" i="19"/>
  <c r="R243" i="19"/>
  <c r="P243" i="19"/>
  <c r="BI239" i="19"/>
  <c r="BH239" i="19"/>
  <c r="BG239" i="19"/>
  <c r="BF239" i="19"/>
  <c r="T239" i="19"/>
  <c r="R239" i="19"/>
  <c r="P239" i="19"/>
  <c r="BI235" i="19"/>
  <c r="BH235" i="19"/>
  <c r="BG235" i="19"/>
  <c r="BF235" i="19"/>
  <c r="T235" i="19"/>
  <c r="R235" i="19"/>
  <c r="P235" i="19"/>
  <c r="BI233" i="19"/>
  <c r="BH233" i="19"/>
  <c r="BG233" i="19"/>
  <c r="BF233" i="19"/>
  <c r="T233" i="19"/>
  <c r="R233" i="19"/>
  <c r="P233" i="19"/>
  <c r="BI232" i="19"/>
  <c r="BH232" i="19"/>
  <c r="BG232" i="19"/>
  <c r="BF232" i="19"/>
  <c r="T232" i="19"/>
  <c r="R232" i="19"/>
  <c r="P232" i="19"/>
  <c r="BI228" i="19"/>
  <c r="BH228" i="19"/>
  <c r="BG228" i="19"/>
  <c r="BF228" i="19"/>
  <c r="T228" i="19"/>
  <c r="R228" i="19"/>
  <c r="P228" i="19"/>
  <c r="BI223" i="19"/>
  <c r="BH223" i="19"/>
  <c r="BG223" i="19"/>
  <c r="BF223" i="19"/>
  <c r="T223" i="19"/>
  <c r="R223" i="19"/>
  <c r="P223" i="19"/>
  <c r="BI221" i="19"/>
  <c r="BH221" i="19"/>
  <c r="BG221" i="19"/>
  <c r="BF221" i="19"/>
  <c r="T221" i="19"/>
  <c r="R221" i="19"/>
  <c r="P221" i="19"/>
  <c r="BI217" i="19"/>
  <c r="BH217" i="19"/>
  <c r="BG217" i="19"/>
  <c r="BF217" i="19"/>
  <c r="T217" i="19"/>
  <c r="R217" i="19"/>
  <c r="P217" i="19"/>
  <c r="BI213" i="19"/>
  <c r="BH213" i="19"/>
  <c r="BG213" i="19"/>
  <c r="BF213" i="19"/>
  <c r="T213" i="19"/>
  <c r="R213" i="19"/>
  <c r="P213" i="19"/>
  <c r="BI209" i="19"/>
  <c r="BH209" i="19"/>
  <c r="BG209" i="19"/>
  <c r="BF209" i="19"/>
  <c r="T209" i="19"/>
  <c r="R209" i="19"/>
  <c r="P209" i="19"/>
  <c r="BI205" i="19"/>
  <c r="BH205" i="19"/>
  <c r="BG205" i="19"/>
  <c r="BF205" i="19"/>
  <c r="T205" i="19"/>
  <c r="R205" i="19"/>
  <c r="P205" i="19"/>
  <c r="BI201" i="19"/>
  <c r="BH201" i="19"/>
  <c r="BG201" i="19"/>
  <c r="BF201" i="19"/>
  <c r="T201" i="19"/>
  <c r="R201" i="19"/>
  <c r="P201" i="19"/>
  <c r="BI197" i="19"/>
  <c r="BH197" i="19"/>
  <c r="BG197" i="19"/>
  <c r="BF197" i="19"/>
  <c r="T197" i="19"/>
  <c r="R197" i="19"/>
  <c r="P197" i="19"/>
  <c r="BI192" i="19"/>
  <c r="BH192" i="19"/>
  <c r="BG192" i="19"/>
  <c r="BF192" i="19"/>
  <c r="T192" i="19"/>
  <c r="R192" i="19"/>
  <c r="P192" i="19"/>
  <c r="BI188" i="19"/>
  <c r="BH188" i="19"/>
  <c r="BG188" i="19"/>
  <c r="BF188" i="19"/>
  <c r="T188" i="19"/>
  <c r="R188" i="19"/>
  <c r="P188" i="19"/>
  <c r="BI184" i="19"/>
  <c r="BH184" i="19"/>
  <c r="BG184" i="19"/>
  <c r="BF184" i="19"/>
  <c r="T184" i="19"/>
  <c r="R184" i="19"/>
  <c r="P184" i="19"/>
  <c r="BI181" i="19"/>
  <c r="BH181" i="19"/>
  <c r="BG181" i="19"/>
  <c r="BF181" i="19"/>
  <c r="T181" i="19"/>
  <c r="R181" i="19"/>
  <c r="P181" i="19"/>
  <c r="BI175" i="19"/>
  <c r="BH175" i="19"/>
  <c r="BG175" i="19"/>
  <c r="BF175" i="19"/>
  <c r="T175" i="19"/>
  <c r="R175" i="19"/>
  <c r="P175" i="19"/>
  <c r="BI171" i="19"/>
  <c r="BH171" i="19"/>
  <c r="BG171" i="19"/>
  <c r="BF171" i="19"/>
  <c r="T171" i="19"/>
  <c r="R171" i="19"/>
  <c r="P171" i="19"/>
  <c r="BI167" i="19"/>
  <c r="BH167" i="19"/>
  <c r="BG167" i="19"/>
  <c r="BF167" i="19"/>
  <c r="T167" i="19"/>
  <c r="R167" i="19"/>
  <c r="P167" i="19"/>
  <c r="BI160" i="19"/>
  <c r="BH160" i="19"/>
  <c r="BG160" i="19"/>
  <c r="BF160" i="19"/>
  <c r="T160" i="19"/>
  <c r="R160" i="19"/>
  <c r="P160" i="19"/>
  <c r="BI153" i="19"/>
  <c r="BH153" i="19"/>
  <c r="BG153" i="19"/>
  <c r="BF153" i="19"/>
  <c r="T153" i="19"/>
  <c r="R153" i="19"/>
  <c r="P153" i="19"/>
  <c r="BI147" i="19"/>
  <c r="BH147" i="19"/>
  <c r="BG147" i="19"/>
  <c r="BF147" i="19"/>
  <c r="T147" i="19"/>
  <c r="R147" i="19"/>
  <c r="P147" i="19"/>
  <c r="BI143" i="19"/>
  <c r="BH143" i="19"/>
  <c r="BG143" i="19"/>
  <c r="BF143" i="19"/>
  <c r="T143" i="19"/>
  <c r="R143" i="19"/>
  <c r="P143" i="19"/>
  <c r="BI139" i="19"/>
  <c r="BH139" i="19"/>
  <c r="BG139" i="19"/>
  <c r="BF139" i="19"/>
  <c r="T139" i="19"/>
  <c r="R139" i="19"/>
  <c r="P139" i="19"/>
  <c r="BI135" i="19"/>
  <c r="BH135" i="19"/>
  <c r="BG135" i="19"/>
  <c r="BF135" i="19"/>
  <c r="T135" i="19"/>
  <c r="R135" i="19"/>
  <c r="P135" i="19"/>
  <c r="J129" i="19"/>
  <c r="J128" i="19"/>
  <c r="F128" i="19"/>
  <c r="F126" i="19"/>
  <c r="E124" i="19"/>
  <c r="J92" i="19"/>
  <c r="J91" i="19"/>
  <c r="F91" i="19"/>
  <c r="F89" i="19"/>
  <c r="E87" i="19"/>
  <c r="J18" i="19"/>
  <c r="E18" i="19"/>
  <c r="F92" i="19"/>
  <c r="J17" i="19"/>
  <c r="J12" i="19"/>
  <c r="J126" i="19"/>
  <c r="E7" i="19"/>
  <c r="E122" i="19"/>
  <c r="J39" i="18"/>
  <c r="J38" i="18"/>
  <c r="AY114" i="1"/>
  <c r="J37" i="18"/>
  <c r="AX114" i="1" s="1"/>
  <c r="BI179" i="18"/>
  <c r="BH179" i="18"/>
  <c r="BG179" i="18"/>
  <c r="BF179" i="18"/>
  <c r="T179" i="18"/>
  <c r="R179" i="18"/>
  <c r="P179" i="18"/>
  <c r="BI178" i="18"/>
  <c r="BH178" i="18"/>
  <c r="BG178" i="18"/>
  <c r="BF178" i="18"/>
  <c r="T178" i="18"/>
  <c r="R178" i="18"/>
  <c r="P178" i="18"/>
  <c r="BI177" i="18"/>
  <c r="BH177" i="18"/>
  <c r="BG177" i="18"/>
  <c r="BF177" i="18"/>
  <c r="T177" i="18"/>
  <c r="R177" i="18"/>
  <c r="P177" i="18"/>
  <c r="BI176" i="18"/>
  <c r="BH176" i="18"/>
  <c r="BG176" i="18"/>
  <c r="BF176" i="18"/>
  <c r="T176" i="18"/>
  <c r="R176" i="18"/>
  <c r="P176" i="18"/>
  <c r="BI175" i="18"/>
  <c r="BH175" i="18"/>
  <c r="BG175" i="18"/>
  <c r="BF175" i="18"/>
  <c r="T175" i="18"/>
  <c r="R175" i="18"/>
  <c r="P175" i="18"/>
  <c r="BI174" i="18"/>
  <c r="BH174" i="18"/>
  <c r="BG174" i="18"/>
  <c r="BF174" i="18"/>
  <c r="T174" i="18"/>
  <c r="R174" i="18"/>
  <c r="P174" i="18"/>
  <c r="BI173" i="18"/>
  <c r="BH173" i="18"/>
  <c r="BG173" i="18"/>
  <c r="BF173" i="18"/>
  <c r="T173" i="18"/>
  <c r="R173" i="18"/>
  <c r="P173" i="18"/>
  <c r="BI172" i="18"/>
  <c r="BH172" i="18"/>
  <c r="BG172" i="18"/>
  <c r="BF172" i="18"/>
  <c r="T172" i="18"/>
  <c r="R172" i="18"/>
  <c r="P172" i="18"/>
  <c r="BI171" i="18"/>
  <c r="BH171" i="18"/>
  <c r="BG171" i="18"/>
  <c r="BF171" i="18"/>
  <c r="T171" i="18"/>
  <c r="R171" i="18"/>
  <c r="P171" i="18"/>
  <c r="BI170" i="18"/>
  <c r="BH170" i="18"/>
  <c r="BG170" i="18"/>
  <c r="BF170" i="18"/>
  <c r="T170" i="18"/>
  <c r="R170" i="18"/>
  <c r="P170" i="18"/>
  <c r="BI168" i="18"/>
  <c r="BH168" i="18"/>
  <c r="BG168" i="18"/>
  <c r="BF168" i="18"/>
  <c r="T168" i="18"/>
  <c r="R168" i="18"/>
  <c r="P168" i="18"/>
  <c r="BI167" i="18"/>
  <c r="BH167" i="18"/>
  <c r="BG167" i="18"/>
  <c r="BF167" i="18"/>
  <c r="T167" i="18"/>
  <c r="R167" i="18"/>
  <c r="P167" i="18"/>
  <c r="BI166" i="18"/>
  <c r="BH166" i="18"/>
  <c r="BG166" i="18"/>
  <c r="BF166" i="18"/>
  <c r="T166" i="18"/>
  <c r="R166" i="18"/>
  <c r="P166" i="18"/>
  <c r="BI165" i="18"/>
  <c r="BH165" i="18"/>
  <c r="BG165" i="18"/>
  <c r="BF165" i="18"/>
  <c r="T165" i="18"/>
  <c r="R165" i="18"/>
  <c r="P165" i="18"/>
  <c r="BI164" i="18"/>
  <c r="BH164" i="18"/>
  <c r="BG164" i="18"/>
  <c r="BF164" i="18"/>
  <c r="T164" i="18"/>
  <c r="R164" i="18"/>
  <c r="P164" i="18"/>
  <c r="BI163" i="18"/>
  <c r="BH163" i="18"/>
  <c r="BG163" i="18"/>
  <c r="BF163" i="18"/>
  <c r="T163" i="18"/>
  <c r="R163" i="18"/>
  <c r="P163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3" i="18"/>
  <c r="BH153" i="18"/>
  <c r="BG153" i="18"/>
  <c r="BF153" i="18"/>
  <c r="T153" i="18"/>
  <c r="R153" i="18"/>
  <c r="P153" i="18"/>
  <c r="BI152" i="18"/>
  <c r="BH152" i="18"/>
  <c r="BG152" i="18"/>
  <c r="BF152" i="18"/>
  <c r="T152" i="18"/>
  <c r="R152" i="18"/>
  <c r="P152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7" i="18"/>
  <c r="BH147" i="18"/>
  <c r="BG147" i="18"/>
  <c r="BF147" i="18"/>
  <c r="T147" i="18"/>
  <c r="R147" i="18"/>
  <c r="P147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2" i="18"/>
  <c r="BH142" i="18"/>
  <c r="BG142" i="18"/>
  <c r="BF142" i="18"/>
  <c r="T142" i="18"/>
  <c r="R142" i="18"/>
  <c r="P142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5" i="18"/>
  <c r="BH135" i="18"/>
  <c r="BG135" i="18"/>
  <c r="BF135" i="18"/>
  <c r="T135" i="18"/>
  <c r="T134" i="18"/>
  <c r="R135" i="18"/>
  <c r="R134" i="18"/>
  <c r="P135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J126" i="18"/>
  <c r="J125" i="18"/>
  <c r="F125" i="18"/>
  <c r="F123" i="18"/>
  <c r="E121" i="18"/>
  <c r="J94" i="18"/>
  <c r="J93" i="18"/>
  <c r="F93" i="18"/>
  <c r="F91" i="18"/>
  <c r="E89" i="18"/>
  <c r="J20" i="18"/>
  <c r="E20" i="18"/>
  <c r="F94" i="18" s="1"/>
  <c r="J19" i="18"/>
  <c r="J14" i="18"/>
  <c r="J123" i="18" s="1"/>
  <c r="E7" i="18"/>
  <c r="E85" i="18" s="1"/>
  <c r="J41" i="17"/>
  <c r="J40" i="17"/>
  <c r="AY113" i="1" s="1"/>
  <c r="J39" i="17"/>
  <c r="AX113" i="1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7" i="17"/>
  <c r="BH127" i="17"/>
  <c r="BG127" i="17"/>
  <c r="BF127" i="17"/>
  <c r="T127" i="17"/>
  <c r="R127" i="17"/>
  <c r="P127" i="17"/>
  <c r="BI126" i="17"/>
  <c r="BH126" i="17"/>
  <c r="BG126" i="17"/>
  <c r="BF126" i="17"/>
  <c r="T126" i="17"/>
  <c r="R126" i="17"/>
  <c r="P126" i="17"/>
  <c r="J122" i="17"/>
  <c r="J121" i="17"/>
  <c r="F121" i="17"/>
  <c r="F119" i="17"/>
  <c r="E117" i="17"/>
  <c r="J96" i="17"/>
  <c r="J95" i="17"/>
  <c r="F95" i="17"/>
  <c r="F93" i="17"/>
  <c r="E91" i="17"/>
  <c r="J22" i="17"/>
  <c r="E22" i="17"/>
  <c r="F96" i="17" s="1"/>
  <c r="J21" i="17"/>
  <c r="J16" i="17"/>
  <c r="J119" i="17" s="1"/>
  <c r="E7" i="17"/>
  <c r="E85" i="17" s="1"/>
  <c r="J41" i="16"/>
  <c r="J40" i="16"/>
  <c r="AY112" i="1" s="1"/>
  <c r="J39" i="16"/>
  <c r="AX112" i="1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7" i="16"/>
  <c r="BH127" i="16"/>
  <c r="BG127" i="16"/>
  <c r="BF127" i="16"/>
  <c r="T127" i="16"/>
  <c r="R127" i="16"/>
  <c r="P127" i="16"/>
  <c r="BI126" i="16"/>
  <c r="BH126" i="16"/>
  <c r="BG126" i="16"/>
  <c r="BF126" i="16"/>
  <c r="T126" i="16"/>
  <c r="R126" i="16"/>
  <c r="P126" i="16"/>
  <c r="J122" i="16"/>
  <c r="J121" i="16"/>
  <c r="F121" i="16"/>
  <c r="F119" i="16"/>
  <c r="E117" i="16"/>
  <c r="J96" i="16"/>
  <c r="J95" i="16"/>
  <c r="F95" i="16"/>
  <c r="F93" i="16"/>
  <c r="E91" i="16"/>
  <c r="J22" i="16"/>
  <c r="E22" i="16"/>
  <c r="F122" i="16"/>
  <c r="J21" i="16"/>
  <c r="J16" i="16"/>
  <c r="J93" i="16" s="1"/>
  <c r="E7" i="16"/>
  <c r="E111" i="16"/>
  <c r="J41" i="15"/>
  <c r="J40" i="15"/>
  <c r="AY111" i="1"/>
  <c r="J39" i="15"/>
  <c r="AX111" i="1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4" i="15"/>
  <c r="BH134" i="15"/>
  <c r="BG134" i="15"/>
  <c r="BF134" i="15"/>
  <c r="T134" i="15"/>
  <c r="R134" i="15"/>
  <c r="P134" i="15"/>
  <c r="BI133" i="15"/>
  <c r="BH133" i="15"/>
  <c r="BG133" i="15"/>
  <c r="BF133" i="15"/>
  <c r="T133" i="15"/>
  <c r="R133" i="15"/>
  <c r="P133" i="15"/>
  <c r="BI132" i="15"/>
  <c r="BH132" i="15"/>
  <c r="BG132" i="15"/>
  <c r="BF132" i="15"/>
  <c r="T132" i="15"/>
  <c r="R132" i="15"/>
  <c r="P132" i="15"/>
  <c r="BI131" i="15"/>
  <c r="BH131" i="15"/>
  <c r="BG131" i="15"/>
  <c r="BF131" i="15"/>
  <c r="T131" i="15"/>
  <c r="R131" i="15"/>
  <c r="P131" i="15"/>
  <c r="BI129" i="15"/>
  <c r="BH129" i="15"/>
  <c r="BG129" i="15"/>
  <c r="BF129" i="15"/>
  <c r="T129" i="15"/>
  <c r="R129" i="15"/>
  <c r="P129" i="15"/>
  <c r="BI128" i="15"/>
  <c r="BH128" i="15"/>
  <c r="BG128" i="15"/>
  <c r="BF128" i="15"/>
  <c r="T128" i="15"/>
  <c r="R128" i="15"/>
  <c r="P128" i="15"/>
  <c r="BI127" i="15"/>
  <c r="BH127" i="15"/>
  <c r="BG127" i="15"/>
  <c r="BF127" i="15"/>
  <c r="T127" i="15"/>
  <c r="R127" i="15"/>
  <c r="P127" i="15"/>
  <c r="BI126" i="15"/>
  <c r="BH126" i="15"/>
  <c r="BG126" i="15"/>
  <c r="BF126" i="15"/>
  <c r="T126" i="15"/>
  <c r="R126" i="15"/>
  <c r="P126" i="15"/>
  <c r="J122" i="15"/>
  <c r="J121" i="15"/>
  <c r="F121" i="15"/>
  <c r="F119" i="15"/>
  <c r="E117" i="15"/>
  <c r="J96" i="15"/>
  <c r="J95" i="15"/>
  <c r="F95" i="15"/>
  <c r="F93" i="15"/>
  <c r="E91" i="15"/>
  <c r="J22" i="15"/>
  <c r="E22" i="15"/>
  <c r="F122" i="15" s="1"/>
  <c r="J21" i="15"/>
  <c r="J16" i="15"/>
  <c r="J93" i="15"/>
  <c r="E7" i="15"/>
  <c r="E111" i="15"/>
  <c r="J41" i="14"/>
  <c r="J40" i="14"/>
  <c r="AY110" i="1" s="1"/>
  <c r="J39" i="14"/>
  <c r="AX110" i="1" s="1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J123" i="14"/>
  <c r="J122" i="14"/>
  <c r="F122" i="14"/>
  <c r="F120" i="14"/>
  <c r="E118" i="14"/>
  <c r="J96" i="14"/>
  <c r="J95" i="14"/>
  <c r="F95" i="14"/>
  <c r="F93" i="14"/>
  <c r="E91" i="14"/>
  <c r="J22" i="14"/>
  <c r="E22" i="14"/>
  <c r="F96" i="14"/>
  <c r="J21" i="14"/>
  <c r="J16" i="14"/>
  <c r="J120" i="14" s="1"/>
  <c r="E7" i="14"/>
  <c r="E112" i="14"/>
  <c r="J41" i="13"/>
  <c r="J40" i="13"/>
  <c r="AY109" i="1"/>
  <c r="J39" i="13"/>
  <c r="AX109" i="1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7" i="13"/>
  <c r="BH127" i="13"/>
  <c r="BG127" i="13"/>
  <c r="BF127" i="13"/>
  <c r="T127" i="13"/>
  <c r="R127" i="13"/>
  <c r="P127" i="13"/>
  <c r="BI126" i="13"/>
  <c r="BH126" i="13"/>
  <c r="BG126" i="13"/>
  <c r="BF126" i="13"/>
  <c r="T126" i="13"/>
  <c r="R126" i="13"/>
  <c r="P126" i="13"/>
  <c r="J122" i="13"/>
  <c r="J121" i="13"/>
  <c r="F121" i="13"/>
  <c r="F119" i="13"/>
  <c r="E117" i="13"/>
  <c r="J96" i="13"/>
  <c r="J95" i="13"/>
  <c r="F95" i="13"/>
  <c r="F93" i="13"/>
  <c r="E91" i="13"/>
  <c r="J22" i="13"/>
  <c r="E22" i="13"/>
  <c r="F122" i="13"/>
  <c r="J21" i="13"/>
  <c r="J16" i="13"/>
  <c r="J93" i="13" s="1"/>
  <c r="E7" i="13"/>
  <c r="E111" i="13"/>
  <c r="J41" i="12"/>
  <c r="J40" i="12"/>
  <c r="AY108" i="1"/>
  <c r="J39" i="12"/>
  <c r="AX108" i="1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BI126" i="12"/>
  <c r="BH126" i="12"/>
  <c r="BG126" i="12"/>
  <c r="BF126" i="12"/>
  <c r="T126" i="12"/>
  <c r="R126" i="12"/>
  <c r="P126" i="12"/>
  <c r="J122" i="12"/>
  <c r="J121" i="12"/>
  <c r="F121" i="12"/>
  <c r="F119" i="12"/>
  <c r="E117" i="12"/>
  <c r="J96" i="12"/>
  <c r="J95" i="12"/>
  <c r="F95" i="12"/>
  <c r="F93" i="12"/>
  <c r="E91" i="12"/>
  <c r="J22" i="12"/>
  <c r="E22" i="12"/>
  <c r="F96" i="12"/>
  <c r="J21" i="12"/>
  <c r="J16" i="12"/>
  <c r="J93" i="12"/>
  <c r="E7" i="12"/>
  <c r="E111" i="12"/>
  <c r="J41" i="11"/>
  <c r="J40" i="11"/>
  <c r="AY107" i="1"/>
  <c r="J39" i="11"/>
  <c r="AX107" i="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J122" i="11"/>
  <c r="J121" i="11"/>
  <c r="F121" i="11"/>
  <c r="F119" i="11"/>
  <c r="E117" i="11"/>
  <c r="J96" i="11"/>
  <c r="J95" i="11"/>
  <c r="F95" i="11"/>
  <c r="F93" i="11"/>
  <c r="E91" i="11"/>
  <c r="J22" i="11"/>
  <c r="E22" i="11"/>
  <c r="F96" i="11" s="1"/>
  <c r="J21" i="11"/>
  <c r="J16" i="11"/>
  <c r="J119" i="11" s="1"/>
  <c r="E7" i="11"/>
  <c r="E111" i="11"/>
  <c r="J41" i="10"/>
  <c r="J40" i="10"/>
  <c r="AY105" i="1" s="1"/>
  <c r="J39" i="10"/>
  <c r="AX105" i="1"/>
  <c r="BI203" i="10"/>
  <c r="BH203" i="10"/>
  <c r="BG203" i="10"/>
  <c r="BF203" i="10"/>
  <c r="T203" i="10"/>
  <c r="T202" i="10" s="1"/>
  <c r="T201" i="10" s="1"/>
  <c r="R203" i="10"/>
  <c r="R202" i="10" s="1"/>
  <c r="R201" i="10" s="1"/>
  <c r="P203" i="10"/>
  <c r="P202" i="10" s="1"/>
  <c r="P201" i="10" s="1"/>
  <c r="BI200" i="10"/>
  <c r="BH200" i="10"/>
  <c r="BG200" i="10"/>
  <c r="BF200" i="10"/>
  <c r="T200" i="10"/>
  <c r="R200" i="10"/>
  <c r="P200" i="10"/>
  <c r="BI199" i="10"/>
  <c r="BH199" i="10"/>
  <c r="BG199" i="10"/>
  <c r="BF199" i="10"/>
  <c r="T199" i="10"/>
  <c r="R199" i="10"/>
  <c r="P199" i="10"/>
  <c r="BI198" i="10"/>
  <c r="BH198" i="10"/>
  <c r="BG198" i="10"/>
  <c r="BF198" i="10"/>
  <c r="T198" i="10"/>
  <c r="R198" i="10"/>
  <c r="P198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5" i="10"/>
  <c r="BH195" i="10"/>
  <c r="BG195" i="10"/>
  <c r="BF195" i="10"/>
  <c r="T195" i="10"/>
  <c r="R195" i="10"/>
  <c r="P195" i="10"/>
  <c r="BI194" i="10"/>
  <c r="BH194" i="10"/>
  <c r="BG194" i="10"/>
  <c r="BF194" i="10"/>
  <c r="T194" i="10"/>
  <c r="R194" i="10"/>
  <c r="P194" i="10"/>
  <c r="BI193" i="10"/>
  <c r="BH193" i="10"/>
  <c r="BG193" i="10"/>
  <c r="BF193" i="10"/>
  <c r="T193" i="10"/>
  <c r="R193" i="10"/>
  <c r="P193" i="10"/>
  <c r="BI192" i="10"/>
  <c r="BH192" i="10"/>
  <c r="BG192" i="10"/>
  <c r="BF192" i="10"/>
  <c r="T192" i="10"/>
  <c r="R192" i="10"/>
  <c r="P192" i="10"/>
  <c r="BI189" i="10"/>
  <c r="BH189" i="10"/>
  <c r="BG189" i="10"/>
  <c r="BF189" i="10"/>
  <c r="T189" i="10"/>
  <c r="R189" i="10"/>
  <c r="P189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6" i="10"/>
  <c r="BH186" i="10"/>
  <c r="BG186" i="10"/>
  <c r="BF186" i="10"/>
  <c r="T186" i="10"/>
  <c r="R186" i="10"/>
  <c r="P186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80" i="10"/>
  <c r="BH180" i="10"/>
  <c r="BG180" i="10"/>
  <c r="BF180" i="10"/>
  <c r="T180" i="10"/>
  <c r="R180" i="10"/>
  <c r="P180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4" i="10"/>
  <c r="BH154" i="10"/>
  <c r="BG154" i="10"/>
  <c r="BF154" i="10"/>
  <c r="T154" i="10"/>
  <c r="R154" i="10"/>
  <c r="P154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J130" i="10"/>
  <c r="J129" i="10"/>
  <c r="F129" i="10"/>
  <c r="F127" i="10"/>
  <c r="E125" i="10"/>
  <c r="J96" i="10"/>
  <c r="J95" i="10"/>
  <c r="F95" i="10"/>
  <c r="F93" i="10"/>
  <c r="E91" i="10"/>
  <c r="J22" i="10"/>
  <c r="E22" i="10"/>
  <c r="F130" i="10" s="1"/>
  <c r="J21" i="10"/>
  <c r="J16" i="10"/>
  <c r="J127" i="10" s="1"/>
  <c r="E7" i="10"/>
  <c r="E85" i="10" s="1"/>
  <c r="J41" i="9"/>
  <c r="J40" i="9"/>
  <c r="AY104" i="1" s="1"/>
  <c r="J39" i="9"/>
  <c r="AX104" i="1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J129" i="9"/>
  <c r="J128" i="9"/>
  <c r="F128" i="9"/>
  <c r="F126" i="9"/>
  <c r="E124" i="9"/>
  <c r="J96" i="9"/>
  <c r="J95" i="9"/>
  <c r="F95" i="9"/>
  <c r="F93" i="9"/>
  <c r="E91" i="9"/>
  <c r="J22" i="9"/>
  <c r="E22" i="9"/>
  <c r="F96" i="9" s="1"/>
  <c r="J21" i="9"/>
  <c r="J16" i="9"/>
  <c r="J126" i="9"/>
  <c r="E7" i="9"/>
  <c r="E85" i="9" s="1"/>
  <c r="J41" i="8"/>
  <c r="J40" i="8"/>
  <c r="AY103" i="1" s="1"/>
  <c r="J39" i="8"/>
  <c r="AX103" i="1" s="1"/>
  <c r="BI161" i="8"/>
  <c r="BH161" i="8"/>
  <c r="BG161" i="8"/>
  <c r="BF161" i="8"/>
  <c r="T161" i="8"/>
  <c r="T160" i="8" s="1"/>
  <c r="T159" i="8" s="1"/>
  <c r="R161" i="8"/>
  <c r="R160" i="8"/>
  <c r="R159" i="8"/>
  <c r="P161" i="8"/>
  <c r="P160" i="8" s="1"/>
  <c r="P159" i="8" s="1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J125" i="8"/>
  <c r="J124" i="8"/>
  <c r="F124" i="8"/>
  <c r="F122" i="8"/>
  <c r="E120" i="8"/>
  <c r="J96" i="8"/>
  <c r="J95" i="8"/>
  <c r="F95" i="8"/>
  <c r="F93" i="8"/>
  <c r="E91" i="8"/>
  <c r="J22" i="8"/>
  <c r="E22" i="8"/>
  <c r="F96" i="8" s="1"/>
  <c r="J21" i="8"/>
  <c r="J16" i="8"/>
  <c r="J122" i="8"/>
  <c r="E7" i="8"/>
  <c r="E114" i="8" s="1"/>
  <c r="J41" i="7"/>
  <c r="J40" i="7"/>
  <c r="AY102" i="1" s="1"/>
  <c r="J39" i="7"/>
  <c r="AX102" i="1" s="1"/>
  <c r="BI301" i="7"/>
  <c r="BH301" i="7"/>
  <c r="BG301" i="7"/>
  <c r="BF301" i="7"/>
  <c r="T301" i="7"/>
  <c r="T300" i="7" s="1"/>
  <c r="T299" i="7" s="1"/>
  <c r="R301" i="7"/>
  <c r="R300" i="7"/>
  <c r="R299" i="7"/>
  <c r="P301" i="7"/>
  <c r="P300" i="7" s="1"/>
  <c r="P299" i="7" s="1"/>
  <c r="BI298" i="7"/>
  <c r="BH298" i="7"/>
  <c r="BG298" i="7"/>
  <c r="BF298" i="7"/>
  <c r="T298" i="7"/>
  <c r="R298" i="7"/>
  <c r="P298" i="7"/>
  <c r="BI297" i="7"/>
  <c r="BH297" i="7"/>
  <c r="BG297" i="7"/>
  <c r="BF297" i="7"/>
  <c r="T297" i="7"/>
  <c r="R297" i="7"/>
  <c r="P297" i="7"/>
  <c r="BI296" i="7"/>
  <c r="BH296" i="7"/>
  <c r="BG296" i="7"/>
  <c r="BF296" i="7"/>
  <c r="T296" i="7"/>
  <c r="R296" i="7"/>
  <c r="P296" i="7"/>
  <c r="BI295" i="7"/>
  <c r="BH295" i="7"/>
  <c r="BG295" i="7"/>
  <c r="BF295" i="7"/>
  <c r="T295" i="7"/>
  <c r="R295" i="7"/>
  <c r="P295" i="7"/>
  <c r="BI292" i="7"/>
  <c r="BH292" i="7"/>
  <c r="BG292" i="7"/>
  <c r="BF292" i="7"/>
  <c r="T292" i="7"/>
  <c r="R292" i="7"/>
  <c r="P292" i="7"/>
  <c r="BI291" i="7"/>
  <c r="BH291" i="7"/>
  <c r="BG291" i="7"/>
  <c r="BF291" i="7"/>
  <c r="T291" i="7"/>
  <c r="R291" i="7"/>
  <c r="P291" i="7"/>
  <c r="BI290" i="7"/>
  <c r="BH290" i="7"/>
  <c r="BG290" i="7"/>
  <c r="BF290" i="7"/>
  <c r="T290" i="7"/>
  <c r="R290" i="7"/>
  <c r="P290" i="7"/>
  <c r="BI289" i="7"/>
  <c r="BH289" i="7"/>
  <c r="BG289" i="7"/>
  <c r="BF289" i="7"/>
  <c r="T289" i="7"/>
  <c r="R289" i="7"/>
  <c r="P289" i="7"/>
  <c r="BI288" i="7"/>
  <c r="BH288" i="7"/>
  <c r="BG288" i="7"/>
  <c r="BF288" i="7"/>
  <c r="T288" i="7"/>
  <c r="R288" i="7"/>
  <c r="P288" i="7"/>
  <c r="BI286" i="7"/>
  <c r="BH286" i="7"/>
  <c r="BG286" i="7"/>
  <c r="BF286" i="7"/>
  <c r="T286" i="7"/>
  <c r="R286" i="7"/>
  <c r="P286" i="7"/>
  <c r="BI285" i="7"/>
  <c r="BH285" i="7"/>
  <c r="BG285" i="7"/>
  <c r="BF285" i="7"/>
  <c r="T285" i="7"/>
  <c r="R285" i="7"/>
  <c r="P285" i="7"/>
  <c r="BI282" i="7"/>
  <c r="BH282" i="7"/>
  <c r="BG282" i="7"/>
  <c r="BF282" i="7"/>
  <c r="T282" i="7"/>
  <c r="R282" i="7"/>
  <c r="P282" i="7"/>
  <c r="BI281" i="7"/>
  <c r="BH281" i="7"/>
  <c r="BG281" i="7"/>
  <c r="BF281" i="7"/>
  <c r="T281" i="7"/>
  <c r="R281" i="7"/>
  <c r="P281" i="7"/>
  <c r="BI279" i="7"/>
  <c r="BH279" i="7"/>
  <c r="BG279" i="7"/>
  <c r="BF279" i="7"/>
  <c r="T279" i="7"/>
  <c r="R279" i="7"/>
  <c r="P279" i="7"/>
  <c r="BI278" i="7"/>
  <c r="BH278" i="7"/>
  <c r="BG278" i="7"/>
  <c r="BF278" i="7"/>
  <c r="T278" i="7"/>
  <c r="R278" i="7"/>
  <c r="P278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5" i="7"/>
  <c r="BH275" i="7"/>
  <c r="BG275" i="7"/>
  <c r="BF275" i="7"/>
  <c r="T275" i="7"/>
  <c r="R275" i="7"/>
  <c r="P275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2" i="7"/>
  <c r="BH272" i="7"/>
  <c r="BG272" i="7"/>
  <c r="BF272" i="7"/>
  <c r="T272" i="7"/>
  <c r="R272" i="7"/>
  <c r="P272" i="7"/>
  <c r="BI271" i="7"/>
  <c r="BH271" i="7"/>
  <c r="BG271" i="7"/>
  <c r="BF271" i="7"/>
  <c r="T271" i="7"/>
  <c r="R271" i="7"/>
  <c r="P271" i="7"/>
  <c r="BI270" i="7"/>
  <c r="BH270" i="7"/>
  <c r="BG270" i="7"/>
  <c r="BF270" i="7"/>
  <c r="T270" i="7"/>
  <c r="R270" i="7"/>
  <c r="P270" i="7"/>
  <c r="BI269" i="7"/>
  <c r="BH269" i="7"/>
  <c r="BG269" i="7"/>
  <c r="BF269" i="7"/>
  <c r="T269" i="7"/>
  <c r="R269" i="7"/>
  <c r="P269" i="7"/>
  <c r="BI268" i="7"/>
  <c r="BH268" i="7"/>
  <c r="BG268" i="7"/>
  <c r="BF268" i="7"/>
  <c r="T268" i="7"/>
  <c r="R268" i="7"/>
  <c r="P268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60" i="7"/>
  <c r="BH260" i="7"/>
  <c r="BG260" i="7"/>
  <c r="BF260" i="7"/>
  <c r="T260" i="7"/>
  <c r="R260" i="7"/>
  <c r="P260" i="7"/>
  <c r="BI259" i="7"/>
  <c r="BH259" i="7"/>
  <c r="BG259" i="7"/>
  <c r="BF259" i="7"/>
  <c r="T259" i="7"/>
  <c r="R259" i="7"/>
  <c r="P259" i="7"/>
  <c r="BI258" i="7"/>
  <c r="BH258" i="7"/>
  <c r="BG258" i="7"/>
  <c r="BF258" i="7"/>
  <c r="T258" i="7"/>
  <c r="R258" i="7"/>
  <c r="P258" i="7"/>
  <c r="BI257" i="7"/>
  <c r="BH257" i="7"/>
  <c r="BG257" i="7"/>
  <c r="BF257" i="7"/>
  <c r="T257" i="7"/>
  <c r="R257" i="7"/>
  <c r="P257" i="7"/>
  <c r="BI256" i="7"/>
  <c r="BH256" i="7"/>
  <c r="BG256" i="7"/>
  <c r="BF256" i="7"/>
  <c r="T256" i="7"/>
  <c r="R256" i="7"/>
  <c r="P256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J134" i="7"/>
  <c r="J133" i="7"/>
  <c r="F133" i="7"/>
  <c r="F131" i="7"/>
  <c r="E129" i="7"/>
  <c r="J96" i="7"/>
  <c r="J95" i="7"/>
  <c r="F95" i="7"/>
  <c r="F93" i="7"/>
  <c r="E91" i="7"/>
  <c r="J22" i="7"/>
  <c r="E22" i="7"/>
  <c r="F96" i="7" s="1"/>
  <c r="J21" i="7"/>
  <c r="J16" i="7"/>
  <c r="J93" i="7" s="1"/>
  <c r="E7" i="7"/>
  <c r="E85" i="7"/>
  <c r="J241" i="6"/>
  <c r="J234" i="6"/>
  <c r="J219" i="6"/>
  <c r="J213" i="6"/>
  <c r="J203" i="6"/>
  <c r="J197" i="6"/>
  <c r="J188" i="6"/>
  <c r="J183" i="6"/>
  <c r="J106" i="6" s="1"/>
  <c r="J169" i="6"/>
  <c r="J159" i="6"/>
  <c r="J145" i="6"/>
  <c r="J39" i="6"/>
  <c r="J38" i="6"/>
  <c r="AY100" i="1" s="1"/>
  <c r="J37" i="6"/>
  <c r="AX100" i="1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8" i="6"/>
  <c r="BH248" i="6"/>
  <c r="BG248" i="6"/>
  <c r="BF248" i="6"/>
  <c r="T248" i="6"/>
  <c r="R248" i="6"/>
  <c r="P248" i="6"/>
  <c r="BI247" i="6"/>
  <c r="BH247" i="6"/>
  <c r="BG247" i="6"/>
  <c r="BF247" i="6"/>
  <c r="T247" i="6"/>
  <c r="R247" i="6"/>
  <c r="P247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J120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J118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J116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J114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J112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J110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J10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J104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J101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J99" i="6"/>
  <c r="J141" i="6"/>
  <c r="J140" i="6"/>
  <c r="F140" i="6"/>
  <c r="F138" i="6"/>
  <c r="E136" i="6"/>
  <c r="J94" i="6"/>
  <c r="J93" i="6"/>
  <c r="F93" i="6"/>
  <c r="F91" i="6"/>
  <c r="E89" i="6"/>
  <c r="J20" i="6"/>
  <c r="E20" i="6"/>
  <c r="F141" i="6" s="1"/>
  <c r="J19" i="6"/>
  <c r="J14" i="6"/>
  <c r="J91" i="6" s="1"/>
  <c r="E7" i="6"/>
  <c r="E85" i="6" s="1"/>
  <c r="J39" i="5"/>
  <c r="J38" i="5"/>
  <c r="AY99" i="1"/>
  <c r="J37" i="5"/>
  <c r="AX99" i="1"/>
  <c r="BI236" i="5"/>
  <c r="BH236" i="5"/>
  <c r="BG236" i="5"/>
  <c r="BF236" i="5"/>
  <c r="T236" i="5"/>
  <c r="T235" i="5"/>
  <c r="R236" i="5"/>
  <c r="R235" i="5"/>
  <c r="P236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5" i="5"/>
  <c r="BH215" i="5"/>
  <c r="BG215" i="5"/>
  <c r="BF215" i="5"/>
  <c r="T215" i="5"/>
  <c r="R215" i="5"/>
  <c r="P215" i="5"/>
  <c r="BI211" i="5"/>
  <c r="BH211" i="5"/>
  <c r="BG211" i="5"/>
  <c r="BF211" i="5"/>
  <c r="T211" i="5"/>
  <c r="R211" i="5"/>
  <c r="P211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0" i="5"/>
  <c r="BH200" i="5"/>
  <c r="BG200" i="5"/>
  <c r="BF200" i="5"/>
  <c r="T200" i="5"/>
  <c r="R200" i="5"/>
  <c r="P200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89" i="5"/>
  <c r="BH189" i="5"/>
  <c r="BG189" i="5"/>
  <c r="BF189" i="5"/>
  <c r="T189" i="5"/>
  <c r="R189" i="5"/>
  <c r="P189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79" i="5"/>
  <c r="BH179" i="5"/>
  <c r="BG179" i="5"/>
  <c r="BF179" i="5"/>
  <c r="T179" i="5"/>
  <c r="R179" i="5"/>
  <c r="P179" i="5"/>
  <c r="BI174" i="5"/>
  <c r="BH174" i="5"/>
  <c r="BG174" i="5"/>
  <c r="BF174" i="5"/>
  <c r="T174" i="5"/>
  <c r="R174" i="5"/>
  <c r="P174" i="5"/>
  <c r="BI170" i="5"/>
  <c r="BH170" i="5"/>
  <c r="BG170" i="5"/>
  <c r="BF170" i="5"/>
  <c r="T170" i="5"/>
  <c r="R170" i="5"/>
  <c r="P170" i="5"/>
  <c r="BI166" i="5"/>
  <c r="BH166" i="5"/>
  <c r="BG166" i="5"/>
  <c r="BF166" i="5"/>
  <c r="T166" i="5"/>
  <c r="R166" i="5"/>
  <c r="P166" i="5"/>
  <c r="BI162" i="5"/>
  <c r="BH162" i="5"/>
  <c r="BG162" i="5"/>
  <c r="BF162" i="5"/>
  <c r="T162" i="5"/>
  <c r="R162" i="5"/>
  <c r="P162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3" i="5"/>
  <c r="BH133" i="5"/>
  <c r="BG133" i="5"/>
  <c r="BF133" i="5"/>
  <c r="T133" i="5"/>
  <c r="R133" i="5"/>
  <c r="P133" i="5"/>
  <c r="BI129" i="5"/>
  <c r="BH129" i="5"/>
  <c r="BG129" i="5"/>
  <c r="BF129" i="5"/>
  <c r="T129" i="5"/>
  <c r="R129" i="5"/>
  <c r="P129" i="5"/>
  <c r="J123" i="5"/>
  <c r="J122" i="5"/>
  <c r="F122" i="5"/>
  <c r="F120" i="5"/>
  <c r="E118" i="5"/>
  <c r="J94" i="5"/>
  <c r="J93" i="5"/>
  <c r="F93" i="5"/>
  <c r="F91" i="5"/>
  <c r="E89" i="5"/>
  <c r="J20" i="5"/>
  <c r="E20" i="5"/>
  <c r="F123" i="5"/>
  <c r="J19" i="5"/>
  <c r="J14" i="5"/>
  <c r="J120" i="5"/>
  <c r="E7" i="5"/>
  <c r="E114" i="5" s="1"/>
  <c r="J39" i="4"/>
  <c r="J38" i="4"/>
  <c r="AY98" i="1"/>
  <c r="J37" i="4"/>
  <c r="AX98" i="1" s="1"/>
  <c r="BI212" i="4"/>
  <c r="BH212" i="4"/>
  <c r="BG212" i="4"/>
  <c r="BE212" i="4"/>
  <c r="T212" i="4"/>
  <c r="T211" i="4"/>
  <c r="T210" i="4"/>
  <c r="R212" i="4"/>
  <c r="R211" i="4"/>
  <c r="R210" i="4"/>
  <c r="P212" i="4"/>
  <c r="P211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69" i="4"/>
  <c r="BH169" i="4"/>
  <c r="BG169" i="4"/>
  <c r="BE169" i="4"/>
  <c r="T169" i="4"/>
  <c r="R169" i="4"/>
  <c r="P169" i="4"/>
  <c r="BI167" i="4"/>
  <c r="BH167" i="4"/>
  <c r="BG167" i="4"/>
  <c r="BE167" i="4"/>
  <c r="T167" i="4"/>
  <c r="R167" i="4"/>
  <c r="P167" i="4"/>
  <c r="BI165" i="4"/>
  <c r="BH165" i="4"/>
  <c r="BG165" i="4"/>
  <c r="BE165" i="4"/>
  <c r="T165" i="4"/>
  <c r="R165" i="4"/>
  <c r="P165" i="4"/>
  <c r="BI163" i="4"/>
  <c r="BH163" i="4"/>
  <c r="BG163" i="4"/>
  <c r="BE163" i="4"/>
  <c r="T163" i="4"/>
  <c r="R163" i="4"/>
  <c r="P163" i="4"/>
  <c r="BI161" i="4"/>
  <c r="BH161" i="4"/>
  <c r="BG161" i="4"/>
  <c r="BE161" i="4"/>
  <c r="T161" i="4"/>
  <c r="R161" i="4"/>
  <c r="P161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J126" i="4"/>
  <c r="J125" i="4"/>
  <c r="F125" i="4"/>
  <c r="F123" i="4"/>
  <c r="E121" i="4"/>
  <c r="J94" i="4"/>
  <c r="J93" i="4"/>
  <c r="F93" i="4"/>
  <c r="F91" i="4"/>
  <c r="E89" i="4"/>
  <c r="J20" i="4"/>
  <c r="E20" i="4"/>
  <c r="F126" i="4"/>
  <c r="J19" i="4"/>
  <c r="J14" i="4"/>
  <c r="J91" i="4"/>
  <c r="E7" i="4"/>
  <c r="E117" i="4" s="1"/>
  <c r="J39" i="3"/>
  <c r="J38" i="3"/>
  <c r="AY97" i="1"/>
  <c r="J37" i="3"/>
  <c r="AX97" i="1" s="1"/>
  <c r="BI298" i="3"/>
  <c r="BH298" i="3"/>
  <c r="BG298" i="3"/>
  <c r="BE298" i="3"/>
  <c r="T298" i="3"/>
  <c r="T297" i="3"/>
  <c r="T296" i="3"/>
  <c r="R298" i="3"/>
  <c r="R297" i="3"/>
  <c r="R296" i="3" s="1"/>
  <c r="P298" i="3"/>
  <c r="P297" i="3"/>
  <c r="P296" i="3" s="1"/>
  <c r="BI295" i="3"/>
  <c r="BH295" i="3"/>
  <c r="BG295" i="3"/>
  <c r="BE295" i="3"/>
  <c r="T295" i="3"/>
  <c r="T294" i="3" s="1"/>
  <c r="R295" i="3"/>
  <c r="R294" i="3" s="1"/>
  <c r="P295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1" i="3"/>
  <c r="BH191" i="3"/>
  <c r="BG191" i="3"/>
  <c r="BE191" i="3"/>
  <c r="T191" i="3"/>
  <c r="R191" i="3"/>
  <c r="P191" i="3"/>
  <c r="BI189" i="3"/>
  <c r="BH189" i="3"/>
  <c r="BG189" i="3"/>
  <c r="BE189" i="3"/>
  <c r="T189" i="3"/>
  <c r="R189" i="3"/>
  <c r="P189" i="3"/>
  <c r="BI187" i="3"/>
  <c r="BH187" i="3"/>
  <c r="BG187" i="3"/>
  <c r="BE187" i="3"/>
  <c r="T187" i="3"/>
  <c r="R187" i="3"/>
  <c r="P187" i="3"/>
  <c r="BI185" i="3"/>
  <c r="BH185" i="3"/>
  <c r="BG185" i="3"/>
  <c r="BE185" i="3"/>
  <c r="T185" i="3"/>
  <c r="R185" i="3"/>
  <c r="P185" i="3"/>
  <c r="BI183" i="3"/>
  <c r="BH183" i="3"/>
  <c r="BG183" i="3"/>
  <c r="BE183" i="3"/>
  <c r="T183" i="3"/>
  <c r="R183" i="3"/>
  <c r="P183" i="3"/>
  <c r="BI181" i="3"/>
  <c r="BH181" i="3"/>
  <c r="BG181" i="3"/>
  <c r="BE181" i="3"/>
  <c r="T181" i="3"/>
  <c r="R181" i="3"/>
  <c r="P181" i="3"/>
  <c r="BI179" i="3"/>
  <c r="BH179" i="3"/>
  <c r="BG179" i="3"/>
  <c r="BE179" i="3"/>
  <c r="T179" i="3"/>
  <c r="R179" i="3"/>
  <c r="P179" i="3"/>
  <c r="BI177" i="3"/>
  <c r="BH177" i="3"/>
  <c r="BG177" i="3"/>
  <c r="BE177" i="3"/>
  <c r="T177" i="3"/>
  <c r="R177" i="3"/>
  <c r="P177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R173" i="3"/>
  <c r="P173" i="3"/>
  <c r="BI171" i="3"/>
  <c r="BH171" i="3"/>
  <c r="BG171" i="3"/>
  <c r="BE171" i="3"/>
  <c r="T171" i="3"/>
  <c r="R171" i="3"/>
  <c r="P171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3" i="3"/>
  <c r="BH143" i="3"/>
  <c r="BG143" i="3"/>
  <c r="BE143" i="3"/>
  <c r="T143" i="3"/>
  <c r="R143" i="3"/>
  <c r="P143" i="3"/>
  <c r="BI141" i="3"/>
  <c r="BH141" i="3"/>
  <c r="BG141" i="3"/>
  <c r="BE141" i="3"/>
  <c r="T141" i="3"/>
  <c r="R141" i="3"/>
  <c r="P141" i="3"/>
  <c r="BI139" i="3"/>
  <c r="BH139" i="3"/>
  <c r="BG139" i="3"/>
  <c r="BE139" i="3"/>
  <c r="T139" i="3"/>
  <c r="R139" i="3"/>
  <c r="P139" i="3"/>
  <c r="BI137" i="3"/>
  <c r="BH137" i="3"/>
  <c r="BG137" i="3"/>
  <c r="BE137" i="3"/>
  <c r="T137" i="3"/>
  <c r="R137" i="3"/>
  <c r="P137" i="3"/>
  <c r="BI135" i="3"/>
  <c r="BH135" i="3"/>
  <c r="BG135" i="3"/>
  <c r="BE135" i="3"/>
  <c r="T135" i="3"/>
  <c r="R135" i="3"/>
  <c r="P135" i="3"/>
  <c r="BI133" i="3"/>
  <c r="BH133" i="3"/>
  <c r="BG133" i="3"/>
  <c r="BE133" i="3"/>
  <c r="T133" i="3"/>
  <c r="R133" i="3"/>
  <c r="P133" i="3"/>
  <c r="J127" i="3"/>
  <c r="J126" i="3"/>
  <c r="F126" i="3"/>
  <c r="F124" i="3"/>
  <c r="E122" i="3"/>
  <c r="J94" i="3"/>
  <c r="J93" i="3"/>
  <c r="F93" i="3"/>
  <c r="F91" i="3"/>
  <c r="E89" i="3"/>
  <c r="J20" i="3"/>
  <c r="E20" i="3"/>
  <c r="F127" i="3" s="1"/>
  <c r="J19" i="3"/>
  <c r="J14" i="3"/>
  <c r="J91" i="3" s="1"/>
  <c r="E7" i="3"/>
  <c r="E118" i="3" s="1"/>
  <c r="J37" i="2"/>
  <c r="J36" i="2"/>
  <c r="AY96" i="1" s="1"/>
  <c r="J35" i="2"/>
  <c r="AX96" i="1" s="1"/>
  <c r="BI2412" i="2"/>
  <c r="BH2412" i="2"/>
  <c r="BG2412" i="2"/>
  <c r="BF2412" i="2"/>
  <c r="T2412" i="2"/>
  <c r="T2411" i="2" s="1"/>
  <c r="T2410" i="2" s="1"/>
  <c r="R2412" i="2"/>
  <c r="R2411" i="2" s="1"/>
  <c r="R2410" i="2" s="1"/>
  <c r="P2412" i="2"/>
  <c r="P2411" i="2"/>
  <c r="P2410" i="2"/>
  <c r="BI2409" i="2"/>
  <c r="BH2409" i="2"/>
  <c r="BG2409" i="2"/>
  <c r="BF2409" i="2"/>
  <c r="T2409" i="2"/>
  <c r="R2409" i="2"/>
  <c r="P2409" i="2"/>
  <c r="BI2408" i="2"/>
  <c r="BH2408" i="2"/>
  <c r="BG2408" i="2"/>
  <c r="BF2408" i="2"/>
  <c r="T2408" i="2"/>
  <c r="R2408" i="2"/>
  <c r="P2408" i="2"/>
  <c r="BI2404" i="2"/>
  <c r="BH2404" i="2"/>
  <c r="BG2404" i="2"/>
  <c r="BF2404" i="2"/>
  <c r="T2404" i="2"/>
  <c r="R2404" i="2"/>
  <c r="P2404" i="2"/>
  <c r="BI2399" i="2"/>
  <c r="BH2399" i="2"/>
  <c r="BG2399" i="2"/>
  <c r="BF2399" i="2"/>
  <c r="T2399" i="2"/>
  <c r="R2399" i="2"/>
  <c r="P2399" i="2"/>
  <c r="BI2397" i="2"/>
  <c r="BH2397" i="2"/>
  <c r="BG2397" i="2"/>
  <c r="BF2397" i="2"/>
  <c r="T2397" i="2"/>
  <c r="R2397" i="2"/>
  <c r="P2397" i="2"/>
  <c r="BI2392" i="2"/>
  <c r="BH2392" i="2"/>
  <c r="BG2392" i="2"/>
  <c r="BF2392" i="2"/>
  <c r="T2392" i="2"/>
  <c r="R2392" i="2"/>
  <c r="P2392" i="2"/>
  <c r="BI2386" i="2"/>
  <c r="BH2386" i="2"/>
  <c r="BG2386" i="2"/>
  <c r="BF2386" i="2"/>
  <c r="T2386" i="2"/>
  <c r="R2386" i="2"/>
  <c r="P2386" i="2"/>
  <c r="BI2384" i="2"/>
  <c r="BH2384" i="2"/>
  <c r="BG2384" i="2"/>
  <c r="BF2384" i="2"/>
  <c r="T2384" i="2"/>
  <c r="R2384" i="2"/>
  <c r="P2384" i="2"/>
  <c r="BI2383" i="2"/>
  <c r="BH2383" i="2"/>
  <c r="BG2383" i="2"/>
  <c r="BF2383" i="2"/>
  <c r="T2383" i="2"/>
  <c r="R2383" i="2"/>
  <c r="P2383" i="2"/>
  <c r="BI2379" i="2"/>
  <c r="BH2379" i="2"/>
  <c r="BG2379" i="2"/>
  <c r="BF2379" i="2"/>
  <c r="T2379" i="2"/>
  <c r="R2379" i="2"/>
  <c r="P2379" i="2"/>
  <c r="BI2378" i="2"/>
  <c r="BH2378" i="2"/>
  <c r="BG2378" i="2"/>
  <c r="BF2378" i="2"/>
  <c r="T2378" i="2"/>
  <c r="R2378" i="2"/>
  <c r="P2378" i="2"/>
  <c r="BI2377" i="2"/>
  <c r="BH2377" i="2"/>
  <c r="BG2377" i="2"/>
  <c r="BF2377" i="2"/>
  <c r="T2377" i="2"/>
  <c r="R2377" i="2"/>
  <c r="P2377" i="2"/>
  <c r="BI2373" i="2"/>
  <c r="BH2373" i="2"/>
  <c r="BG2373" i="2"/>
  <c r="BF2373" i="2"/>
  <c r="T2373" i="2"/>
  <c r="R2373" i="2"/>
  <c r="P2373" i="2"/>
  <c r="BI2372" i="2"/>
  <c r="BH2372" i="2"/>
  <c r="BG2372" i="2"/>
  <c r="BF2372" i="2"/>
  <c r="T2372" i="2"/>
  <c r="R2372" i="2"/>
  <c r="P2372" i="2"/>
  <c r="BI2371" i="2"/>
  <c r="BH2371" i="2"/>
  <c r="BG2371" i="2"/>
  <c r="BF2371" i="2"/>
  <c r="T2371" i="2"/>
  <c r="R2371" i="2"/>
  <c r="P2371" i="2"/>
  <c r="BI2359" i="2"/>
  <c r="BH2359" i="2"/>
  <c r="BG2359" i="2"/>
  <c r="BF2359" i="2"/>
  <c r="T2359" i="2"/>
  <c r="R2359" i="2"/>
  <c r="P2359" i="2"/>
  <c r="BI2357" i="2"/>
  <c r="BH2357" i="2"/>
  <c r="BG2357" i="2"/>
  <c r="BF2357" i="2"/>
  <c r="T2357" i="2"/>
  <c r="R2357" i="2"/>
  <c r="P2357" i="2"/>
  <c r="BI2356" i="2"/>
  <c r="BH2356" i="2"/>
  <c r="BG2356" i="2"/>
  <c r="BF2356" i="2"/>
  <c r="T2356" i="2"/>
  <c r="R2356" i="2"/>
  <c r="P2356" i="2"/>
  <c r="BI2355" i="2"/>
  <c r="BH2355" i="2"/>
  <c r="BG2355" i="2"/>
  <c r="BF2355" i="2"/>
  <c r="T2355" i="2"/>
  <c r="R2355" i="2"/>
  <c r="P2355" i="2"/>
  <c r="BI2347" i="2"/>
  <c r="BH2347" i="2"/>
  <c r="BG2347" i="2"/>
  <c r="BF2347" i="2"/>
  <c r="T2347" i="2"/>
  <c r="R2347" i="2"/>
  <c r="P2347" i="2"/>
  <c r="BI2346" i="2"/>
  <c r="BH2346" i="2"/>
  <c r="BG2346" i="2"/>
  <c r="BF2346" i="2"/>
  <c r="T2346" i="2"/>
  <c r="R2346" i="2"/>
  <c r="P2346" i="2"/>
  <c r="BI2338" i="2"/>
  <c r="BH2338" i="2"/>
  <c r="BG2338" i="2"/>
  <c r="BF2338" i="2"/>
  <c r="T2338" i="2"/>
  <c r="R2338" i="2"/>
  <c r="P2338" i="2"/>
  <c r="BI2336" i="2"/>
  <c r="BH2336" i="2"/>
  <c r="BG2336" i="2"/>
  <c r="BF2336" i="2"/>
  <c r="T2336" i="2"/>
  <c r="R2336" i="2"/>
  <c r="P2336" i="2"/>
  <c r="BI2332" i="2"/>
  <c r="BH2332" i="2"/>
  <c r="BG2332" i="2"/>
  <c r="BF2332" i="2"/>
  <c r="T2332" i="2"/>
  <c r="R2332" i="2"/>
  <c r="P2332" i="2"/>
  <c r="BI2328" i="2"/>
  <c r="BH2328" i="2"/>
  <c r="BG2328" i="2"/>
  <c r="BF2328" i="2"/>
  <c r="T2328" i="2"/>
  <c r="R2328" i="2"/>
  <c r="P2328" i="2"/>
  <c r="BI2324" i="2"/>
  <c r="BH2324" i="2"/>
  <c r="BG2324" i="2"/>
  <c r="BF2324" i="2"/>
  <c r="T2324" i="2"/>
  <c r="R2324" i="2"/>
  <c r="P2324" i="2"/>
  <c r="BI2320" i="2"/>
  <c r="BH2320" i="2"/>
  <c r="BG2320" i="2"/>
  <c r="BF2320" i="2"/>
  <c r="T2320" i="2"/>
  <c r="R2320" i="2"/>
  <c r="P2320" i="2"/>
  <c r="BI2319" i="2"/>
  <c r="BH2319" i="2"/>
  <c r="BG2319" i="2"/>
  <c r="BF2319" i="2"/>
  <c r="T2319" i="2"/>
  <c r="R2319" i="2"/>
  <c r="P2319" i="2"/>
  <c r="BI2318" i="2"/>
  <c r="BH2318" i="2"/>
  <c r="BG2318" i="2"/>
  <c r="BF2318" i="2"/>
  <c r="T2318" i="2"/>
  <c r="R2318" i="2"/>
  <c r="P2318" i="2"/>
  <c r="BI2314" i="2"/>
  <c r="BH2314" i="2"/>
  <c r="BG2314" i="2"/>
  <c r="BF2314" i="2"/>
  <c r="T2314" i="2"/>
  <c r="R2314" i="2"/>
  <c r="P2314" i="2"/>
  <c r="BI2312" i="2"/>
  <c r="BH2312" i="2"/>
  <c r="BG2312" i="2"/>
  <c r="BF2312" i="2"/>
  <c r="T2312" i="2"/>
  <c r="R2312" i="2"/>
  <c r="P2312" i="2"/>
  <c r="BI2307" i="2"/>
  <c r="BH2307" i="2"/>
  <c r="BG2307" i="2"/>
  <c r="BF2307" i="2"/>
  <c r="T2307" i="2"/>
  <c r="R2307" i="2"/>
  <c r="P2307" i="2"/>
  <c r="BI2302" i="2"/>
  <c r="BH2302" i="2"/>
  <c r="BG2302" i="2"/>
  <c r="BF2302" i="2"/>
  <c r="T2302" i="2"/>
  <c r="R2302" i="2"/>
  <c r="P2302" i="2"/>
  <c r="BI2298" i="2"/>
  <c r="BH2298" i="2"/>
  <c r="BG2298" i="2"/>
  <c r="BF2298" i="2"/>
  <c r="T2298" i="2"/>
  <c r="R2298" i="2"/>
  <c r="P2298" i="2"/>
  <c r="BI2292" i="2"/>
  <c r="BH2292" i="2"/>
  <c r="BG2292" i="2"/>
  <c r="BF2292" i="2"/>
  <c r="T2292" i="2"/>
  <c r="R2292" i="2"/>
  <c r="P2292" i="2"/>
  <c r="BI2287" i="2"/>
  <c r="BH2287" i="2"/>
  <c r="BG2287" i="2"/>
  <c r="BF2287" i="2"/>
  <c r="T2287" i="2"/>
  <c r="R2287" i="2"/>
  <c r="P2287" i="2"/>
  <c r="BI2280" i="2"/>
  <c r="BH2280" i="2"/>
  <c r="BG2280" i="2"/>
  <c r="BF2280" i="2"/>
  <c r="T2280" i="2"/>
  <c r="R2280" i="2"/>
  <c r="P2280" i="2"/>
  <c r="BI2278" i="2"/>
  <c r="BH2278" i="2"/>
  <c r="BG2278" i="2"/>
  <c r="BF2278" i="2"/>
  <c r="T2278" i="2"/>
  <c r="R2278" i="2"/>
  <c r="P2278" i="2"/>
  <c r="BI2274" i="2"/>
  <c r="BH2274" i="2"/>
  <c r="BG2274" i="2"/>
  <c r="BF2274" i="2"/>
  <c r="T2274" i="2"/>
  <c r="R2274" i="2"/>
  <c r="P2274" i="2"/>
  <c r="BI2269" i="2"/>
  <c r="BH2269" i="2"/>
  <c r="BG2269" i="2"/>
  <c r="BF2269" i="2"/>
  <c r="T2269" i="2"/>
  <c r="R2269" i="2"/>
  <c r="P2269" i="2"/>
  <c r="BI2265" i="2"/>
  <c r="BH2265" i="2"/>
  <c r="BG2265" i="2"/>
  <c r="BF2265" i="2"/>
  <c r="T2265" i="2"/>
  <c r="R2265" i="2"/>
  <c r="P2265" i="2"/>
  <c r="BI2263" i="2"/>
  <c r="BH2263" i="2"/>
  <c r="BG2263" i="2"/>
  <c r="BF2263" i="2"/>
  <c r="T2263" i="2"/>
  <c r="R2263" i="2"/>
  <c r="P2263" i="2"/>
  <c r="BI2259" i="2"/>
  <c r="BH2259" i="2"/>
  <c r="BG2259" i="2"/>
  <c r="BF2259" i="2"/>
  <c r="T2259" i="2"/>
  <c r="R2259" i="2"/>
  <c r="P2259" i="2"/>
  <c r="BI2254" i="2"/>
  <c r="BH2254" i="2"/>
  <c r="BG2254" i="2"/>
  <c r="BF2254" i="2"/>
  <c r="T2254" i="2"/>
  <c r="R2254" i="2"/>
  <c r="P2254" i="2"/>
  <c r="BI2250" i="2"/>
  <c r="BH2250" i="2"/>
  <c r="BG2250" i="2"/>
  <c r="BF2250" i="2"/>
  <c r="T2250" i="2"/>
  <c r="R2250" i="2"/>
  <c r="P2250" i="2"/>
  <c r="BI2245" i="2"/>
  <c r="BH2245" i="2"/>
  <c r="BG2245" i="2"/>
  <c r="BF2245" i="2"/>
  <c r="T2245" i="2"/>
  <c r="R2245" i="2"/>
  <c r="P2245" i="2"/>
  <c r="BI2240" i="2"/>
  <c r="BH2240" i="2"/>
  <c r="BG2240" i="2"/>
  <c r="BF2240" i="2"/>
  <c r="T2240" i="2"/>
  <c r="R2240" i="2"/>
  <c r="P2240" i="2"/>
  <c r="BI2235" i="2"/>
  <c r="BH2235" i="2"/>
  <c r="BG2235" i="2"/>
  <c r="BF2235" i="2"/>
  <c r="T2235" i="2"/>
  <c r="R2235" i="2"/>
  <c r="P2235" i="2"/>
  <c r="BI2230" i="2"/>
  <c r="BH2230" i="2"/>
  <c r="BG2230" i="2"/>
  <c r="BF2230" i="2"/>
  <c r="T2230" i="2"/>
  <c r="R2230" i="2"/>
  <c r="P2230" i="2"/>
  <c r="BI2225" i="2"/>
  <c r="BH2225" i="2"/>
  <c r="BG2225" i="2"/>
  <c r="BF2225" i="2"/>
  <c r="T2225" i="2"/>
  <c r="R2225" i="2"/>
  <c r="P2225" i="2"/>
  <c r="BI2219" i="2"/>
  <c r="BH2219" i="2"/>
  <c r="BG2219" i="2"/>
  <c r="BF2219" i="2"/>
  <c r="T2219" i="2"/>
  <c r="R2219" i="2"/>
  <c r="P2219" i="2"/>
  <c r="BI2217" i="2"/>
  <c r="BH2217" i="2"/>
  <c r="BG2217" i="2"/>
  <c r="BF2217" i="2"/>
  <c r="T2217" i="2"/>
  <c r="R2217" i="2"/>
  <c r="P2217" i="2"/>
  <c r="BI2213" i="2"/>
  <c r="BH2213" i="2"/>
  <c r="BG2213" i="2"/>
  <c r="BF2213" i="2"/>
  <c r="T2213" i="2"/>
  <c r="R2213" i="2"/>
  <c r="P2213" i="2"/>
  <c r="BI2209" i="2"/>
  <c r="BH2209" i="2"/>
  <c r="BG2209" i="2"/>
  <c r="BF2209" i="2"/>
  <c r="T2209" i="2"/>
  <c r="R2209" i="2"/>
  <c r="P2209" i="2"/>
  <c r="BI2205" i="2"/>
  <c r="BH2205" i="2"/>
  <c r="BG2205" i="2"/>
  <c r="BF2205" i="2"/>
  <c r="T2205" i="2"/>
  <c r="R2205" i="2"/>
  <c r="P2205" i="2"/>
  <c r="BI2201" i="2"/>
  <c r="BH2201" i="2"/>
  <c r="BG2201" i="2"/>
  <c r="BF2201" i="2"/>
  <c r="T2201" i="2"/>
  <c r="R2201" i="2"/>
  <c r="P2201" i="2"/>
  <c r="BI2194" i="2"/>
  <c r="BH2194" i="2"/>
  <c r="BG2194" i="2"/>
  <c r="BF2194" i="2"/>
  <c r="T2194" i="2"/>
  <c r="R2194" i="2"/>
  <c r="P2194" i="2"/>
  <c r="BI2185" i="2"/>
  <c r="BH2185" i="2"/>
  <c r="BG2185" i="2"/>
  <c r="BF2185" i="2"/>
  <c r="T2185" i="2"/>
  <c r="R2185" i="2"/>
  <c r="P2185" i="2"/>
  <c r="BI2181" i="2"/>
  <c r="BH2181" i="2"/>
  <c r="BG2181" i="2"/>
  <c r="BF2181" i="2"/>
  <c r="T2181" i="2"/>
  <c r="R2181" i="2"/>
  <c r="P2181" i="2"/>
  <c r="BI2175" i="2"/>
  <c r="BH2175" i="2"/>
  <c r="BG2175" i="2"/>
  <c r="BF2175" i="2"/>
  <c r="T2175" i="2"/>
  <c r="R2175" i="2"/>
  <c r="P2175" i="2"/>
  <c r="BI2173" i="2"/>
  <c r="BH2173" i="2"/>
  <c r="BG2173" i="2"/>
  <c r="BF2173" i="2"/>
  <c r="T2173" i="2"/>
  <c r="R2173" i="2"/>
  <c r="P2173" i="2"/>
  <c r="BI2168" i="2"/>
  <c r="BH2168" i="2"/>
  <c r="BG2168" i="2"/>
  <c r="BF2168" i="2"/>
  <c r="T2168" i="2"/>
  <c r="R2168" i="2"/>
  <c r="P2168" i="2"/>
  <c r="BI2164" i="2"/>
  <c r="BH2164" i="2"/>
  <c r="BG2164" i="2"/>
  <c r="BF2164" i="2"/>
  <c r="T2164" i="2"/>
  <c r="R2164" i="2"/>
  <c r="P2164" i="2"/>
  <c r="BI2162" i="2"/>
  <c r="BH2162" i="2"/>
  <c r="BG2162" i="2"/>
  <c r="BF2162" i="2"/>
  <c r="T2162" i="2"/>
  <c r="R2162" i="2"/>
  <c r="P2162" i="2"/>
  <c r="BI2158" i="2"/>
  <c r="BH2158" i="2"/>
  <c r="BG2158" i="2"/>
  <c r="BF2158" i="2"/>
  <c r="T2158" i="2"/>
  <c r="R2158" i="2"/>
  <c r="P2158" i="2"/>
  <c r="BI2156" i="2"/>
  <c r="BH2156" i="2"/>
  <c r="BG2156" i="2"/>
  <c r="BF2156" i="2"/>
  <c r="T2156" i="2"/>
  <c r="R2156" i="2"/>
  <c r="P2156" i="2"/>
  <c r="BI2152" i="2"/>
  <c r="BH2152" i="2"/>
  <c r="BG2152" i="2"/>
  <c r="BF2152" i="2"/>
  <c r="T2152" i="2"/>
  <c r="R2152" i="2"/>
  <c r="P2152" i="2"/>
  <c r="BI2147" i="2"/>
  <c r="BH2147" i="2"/>
  <c r="BG2147" i="2"/>
  <c r="BF2147" i="2"/>
  <c r="T2147" i="2"/>
  <c r="R2147" i="2"/>
  <c r="P2147" i="2"/>
  <c r="BI2142" i="2"/>
  <c r="BH2142" i="2"/>
  <c r="BG2142" i="2"/>
  <c r="BF2142" i="2"/>
  <c r="T2142" i="2"/>
  <c r="R2142" i="2"/>
  <c r="P2142" i="2"/>
  <c r="BI2137" i="2"/>
  <c r="BH2137" i="2"/>
  <c r="BG2137" i="2"/>
  <c r="BF2137" i="2"/>
  <c r="T2137" i="2"/>
  <c r="R2137" i="2"/>
  <c r="P2137" i="2"/>
  <c r="BI2135" i="2"/>
  <c r="BH2135" i="2"/>
  <c r="BG2135" i="2"/>
  <c r="BF2135" i="2"/>
  <c r="T2135" i="2"/>
  <c r="R2135" i="2"/>
  <c r="P2135" i="2"/>
  <c r="BI2131" i="2"/>
  <c r="BH2131" i="2"/>
  <c r="BG2131" i="2"/>
  <c r="BF2131" i="2"/>
  <c r="T2131" i="2"/>
  <c r="R2131" i="2"/>
  <c r="P2131" i="2"/>
  <c r="BI2127" i="2"/>
  <c r="BH2127" i="2"/>
  <c r="BG2127" i="2"/>
  <c r="BF2127" i="2"/>
  <c r="T2127" i="2"/>
  <c r="R2127" i="2"/>
  <c r="P2127" i="2"/>
  <c r="BI2122" i="2"/>
  <c r="BH2122" i="2"/>
  <c r="BG2122" i="2"/>
  <c r="BF2122" i="2"/>
  <c r="T2122" i="2"/>
  <c r="R2122" i="2"/>
  <c r="P2122" i="2"/>
  <c r="BI2118" i="2"/>
  <c r="BH2118" i="2"/>
  <c r="BG2118" i="2"/>
  <c r="BF2118" i="2"/>
  <c r="T2118" i="2"/>
  <c r="R2118" i="2"/>
  <c r="P2118" i="2"/>
  <c r="BI2116" i="2"/>
  <c r="BH2116" i="2"/>
  <c r="BG2116" i="2"/>
  <c r="BF2116" i="2"/>
  <c r="T2116" i="2"/>
  <c r="R2116" i="2"/>
  <c r="P2116" i="2"/>
  <c r="BI2102" i="2"/>
  <c r="BH2102" i="2"/>
  <c r="BG2102" i="2"/>
  <c r="BF2102" i="2"/>
  <c r="T2102" i="2"/>
  <c r="R2102" i="2"/>
  <c r="P2102" i="2"/>
  <c r="BI2101" i="2"/>
  <c r="BH2101" i="2"/>
  <c r="BG2101" i="2"/>
  <c r="BF2101" i="2"/>
  <c r="T2101" i="2"/>
  <c r="R2101" i="2"/>
  <c r="P2101" i="2"/>
  <c r="BI2100" i="2"/>
  <c r="BH2100" i="2"/>
  <c r="BG2100" i="2"/>
  <c r="BF2100" i="2"/>
  <c r="T2100" i="2"/>
  <c r="R2100" i="2"/>
  <c r="P2100" i="2"/>
  <c r="BI2096" i="2"/>
  <c r="BH2096" i="2"/>
  <c r="BG2096" i="2"/>
  <c r="BF2096" i="2"/>
  <c r="T2096" i="2"/>
  <c r="R2096" i="2"/>
  <c r="P2096" i="2"/>
  <c r="BI2095" i="2"/>
  <c r="BH2095" i="2"/>
  <c r="BG2095" i="2"/>
  <c r="BF2095" i="2"/>
  <c r="T2095" i="2"/>
  <c r="R2095" i="2"/>
  <c r="P2095" i="2"/>
  <c r="BI2091" i="2"/>
  <c r="BH2091" i="2"/>
  <c r="BG2091" i="2"/>
  <c r="BF2091" i="2"/>
  <c r="T2091" i="2"/>
  <c r="R2091" i="2"/>
  <c r="P2091" i="2"/>
  <c r="BI2087" i="2"/>
  <c r="BH2087" i="2"/>
  <c r="BG2087" i="2"/>
  <c r="BF2087" i="2"/>
  <c r="T2087" i="2"/>
  <c r="R2087" i="2"/>
  <c r="P2087" i="2"/>
  <c r="BI2086" i="2"/>
  <c r="BH2086" i="2"/>
  <c r="BG2086" i="2"/>
  <c r="BF2086" i="2"/>
  <c r="T2086" i="2"/>
  <c r="R2086" i="2"/>
  <c r="P2086" i="2"/>
  <c r="BI2085" i="2"/>
  <c r="BH2085" i="2"/>
  <c r="BG2085" i="2"/>
  <c r="BF2085" i="2"/>
  <c r="T2085" i="2"/>
  <c r="R2085" i="2"/>
  <c r="P2085" i="2"/>
  <c r="BI2084" i="2"/>
  <c r="BH2084" i="2"/>
  <c r="BG2084" i="2"/>
  <c r="BF2084" i="2"/>
  <c r="T2084" i="2"/>
  <c r="R2084" i="2"/>
  <c r="P2084" i="2"/>
  <c r="BI2083" i="2"/>
  <c r="BH2083" i="2"/>
  <c r="BG2083" i="2"/>
  <c r="BF2083" i="2"/>
  <c r="T2083" i="2"/>
  <c r="R2083" i="2"/>
  <c r="P2083" i="2"/>
  <c r="BI2082" i="2"/>
  <c r="BH2082" i="2"/>
  <c r="BG2082" i="2"/>
  <c r="BF2082" i="2"/>
  <c r="T2082" i="2"/>
  <c r="R2082" i="2"/>
  <c r="P2082" i="2"/>
  <c r="BI2078" i="2"/>
  <c r="BH2078" i="2"/>
  <c r="BG2078" i="2"/>
  <c r="BF2078" i="2"/>
  <c r="T2078" i="2"/>
  <c r="R2078" i="2"/>
  <c r="P2078" i="2"/>
  <c r="BI2077" i="2"/>
  <c r="BH2077" i="2"/>
  <c r="BG2077" i="2"/>
  <c r="BF2077" i="2"/>
  <c r="T2077" i="2"/>
  <c r="R2077" i="2"/>
  <c r="P2077" i="2"/>
  <c r="BI2073" i="2"/>
  <c r="BH2073" i="2"/>
  <c r="BG2073" i="2"/>
  <c r="BF2073" i="2"/>
  <c r="T2073" i="2"/>
  <c r="R2073" i="2"/>
  <c r="P2073" i="2"/>
  <c r="BI2072" i="2"/>
  <c r="BH2072" i="2"/>
  <c r="BG2072" i="2"/>
  <c r="BF2072" i="2"/>
  <c r="T2072" i="2"/>
  <c r="R2072" i="2"/>
  <c r="P2072" i="2"/>
  <c r="BI2068" i="2"/>
  <c r="BH2068" i="2"/>
  <c r="BG2068" i="2"/>
  <c r="BF2068" i="2"/>
  <c r="T2068" i="2"/>
  <c r="R2068" i="2"/>
  <c r="P2068" i="2"/>
  <c r="BI2067" i="2"/>
  <c r="BH2067" i="2"/>
  <c r="BG2067" i="2"/>
  <c r="BF2067" i="2"/>
  <c r="T2067" i="2"/>
  <c r="R2067" i="2"/>
  <c r="P2067" i="2"/>
  <c r="BI2063" i="2"/>
  <c r="BH2063" i="2"/>
  <c r="BG2063" i="2"/>
  <c r="BF2063" i="2"/>
  <c r="T2063" i="2"/>
  <c r="R2063" i="2"/>
  <c r="P2063" i="2"/>
  <c r="BI2062" i="2"/>
  <c r="BH2062" i="2"/>
  <c r="BG2062" i="2"/>
  <c r="BF2062" i="2"/>
  <c r="T2062" i="2"/>
  <c r="R2062" i="2"/>
  <c r="P2062" i="2"/>
  <c r="BI2058" i="2"/>
  <c r="BH2058" i="2"/>
  <c r="BG2058" i="2"/>
  <c r="BF2058" i="2"/>
  <c r="T2058" i="2"/>
  <c r="R2058" i="2"/>
  <c r="P2058" i="2"/>
  <c r="BI2057" i="2"/>
  <c r="BH2057" i="2"/>
  <c r="BG2057" i="2"/>
  <c r="BF2057" i="2"/>
  <c r="T2057" i="2"/>
  <c r="R2057" i="2"/>
  <c r="P2057" i="2"/>
  <c r="BI2053" i="2"/>
  <c r="BH2053" i="2"/>
  <c r="BG2053" i="2"/>
  <c r="BF2053" i="2"/>
  <c r="T2053" i="2"/>
  <c r="R2053" i="2"/>
  <c r="P2053" i="2"/>
  <c r="BI2052" i="2"/>
  <c r="BH2052" i="2"/>
  <c r="BG2052" i="2"/>
  <c r="BF2052" i="2"/>
  <c r="T2052" i="2"/>
  <c r="R2052" i="2"/>
  <c r="P2052" i="2"/>
  <c r="BI2051" i="2"/>
  <c r="BH2051" i="2"/>
  <c r="BG2051" i="2"/>
  <c r="BF2051" i="2"/>
  <c r="T2051" i="2"/>
  <c r="R2051" i="2"/>
  <c r="P2051" i="2"/>
  <c r="BI2046" i="2"/>
  <c r="BH2046" i="2"/>
  <c r="BG2046" i="2"/>
  <c r="BF2046" i="2"/>
  <c r="T2046" i="2"/>
  <c r="R2046" i="2"/>
  <c r="P2046" i="2"/>
  <c r="BI2045" i="2"/>
  <c r="BH2045" i="2"/>
  <c r="BG2045" i="2"/>
  <c r="BF2045" i="2"/>
  <c r="T2045" i="2"/>
  <c r="R2045" i="2"/>
  <c r="P2045" i="2"/>
  <c r="BI2041" i="2"/>
  <c r="BH2041" i="2"/>
  <c r="BG2041" i="2"/>
  <c r="BF2041" i="2"/>
  <c r="T2041" i="2"/>
  <c r="R2041" i="2"/>
  <c r="P2041" i="2"/>
  <c r="BI2040" i="2"/>
  <c r="BH2040" i="2"/>
  <c r="BG2040" i="2"/>
  <c r="BF2040" i="2"/>
  <c r="T2040" i="2"/>
  <c r="R2040" i="2"/>
  <c r="P2040" i="2"/>
  <c r="BI2039" i="2"/>
  <c r="BH2039" i="2"/>
  <c r="BG2039" i="2"/>
  <c r="BF2039" i="2"/>
  <c r="T2039" i="2"/>
  <c r="R2039" i="2"/>
  <c r="P2039" i="2"/>
  <c r="BI2034" i="2"/>
  <c r="BH2034" i="2"/>
  <c r="BG2034" i="2"/>
  <c r="BF2034" i="2"/>
  <c r="T2034" i="2"/>
  <c r="R2034" i="2"/>
  <c r="P2034" i="2"/>
  <c r="BI2028" i="2"/>
  <c r="BH2028" i="2"/>
  <c r="BG2028" i="2"/>
  <c r="BF2028" i="2"/>
  <c r="T2028" i="2"/>
  <c r="R2028" i="2"/>
  <c r="P2028" i="2"/>
  <c r="BI2022" i="2"/>
  <c r="BH2022" i="2"/>
  <c r="BG2022" i="2"/>
  <c r="BF2022" i="2"/>
  <c r="T2022" i="2"/>
  <c r="R2022" i="2"/>
  <c r="P2022" i="2"/>
  <c r="BI2021" i="2"/>
  <c r="BH2021" i="2"/>
  <c r="BG2021" i="2"/>
  <c r="BF2021" i="2"/>
  <c r="T2021" i="2"/>
  <c r="R2021" i="2"/>
  <c r="P2021" i="2"/>
  <c r="BI2020" i="2"/>
  <c r="BH2020" i="2"/>
  <c r="BG2020" i="2"/>
  <c r="BF2020" i="2"/>
  <c r="T2020" i="2"/>
  <c r="R2020" i="2"/>
  <c r="P2020" i="2"/>
  <c r="BI2019" i="2"/>
  <c r="BH2019" i="2"/>
  <c r="BG2019" i="2"/>
  <c r="BF2019" i="2"/>
  <c r="T2019" i="2"/>
  <c r="R2019" i="2"/>
  <c r="P2019" i="2"/>
  <c r="BI2018" i="2"/>
  <c r="BH2018" i="2"/>
  <c r="BG2018" i="2"/>
  <c r="BF2018" i="2"/>
  <c r="T2018" i="2"/>
  <c r="R2018" i="2"/>
  <c r="P2018" i="2"/>
  <c r="BI2017" i="2"/>
  <c r="BH2017" i="2"/>
  <c r="BG2017" i="2"/>
  <c r="BF2017" i="2"/>
  <c r="T2017" i="2"/>
  <c r="R2017" i="2"/>
  <c r="P2017" i="2"/>
  <c r="BI2016" i="2"/>
  <c r="BH2016" i="2"/>
  <c r="BG2016" i="2"/>
  <c r="BF2016" i="2"/>
  <c r="T2016" i="2"/>
  <c r="R2016" i="2"/>
  <c r="P2016" i="2"/>
  <c r="BI2015" i="2"/>
  <c r="BH2015" i="2"/>
  <c r="BG2015" i="2"/>
  <c r="BF2015" i="2"/>
  <c r="T2015" i="2"/>
  <c r="R2015" i="2"/>
  <c r="P2015" i="2"/>
  <c r="BI2014" i="2"/>
  <c r="BH2014" i="2"/>
  <c r="BG2014" i="2"/>
  <c r="BF2014" i="2"/>
  <c r="T2014" i="2"/>
  <c r="R2014" i="2"/>
  <c r="P2014" i="2"/>
  <c r="BI2013" i="2"/>
  <c r="BH2013" i="2"/>
  <c r="BG2013" i="2"/>
  <c r="BF2013" i="2"/>
  <c r="T2013" i="2"/>
  <c r="R2013" i="2"/>
  <c r="P2013" i="2"/>
  <c r="BI2012" i="2"/>
  <c r="BH2012" i="2"/>
  <c r="BG2012" i="2"/>
  <c r="BF2012" i="2"/>
  <c r="T2012" i="2"/>
  <c r="R2012" i="2"/>
  <c r="P2012" i="2"/>
  <c r="BI1999" i="2"/>
  <c r="BH1999" i="2"/>
  <c r="BG1999" i="2"/>
  <c r="BF1999" i="2"/>
  <c r="T1999" i="2"/>
  <c r="R1999" i="2"/>
  <c r="P1999" i="2"/>
  <c r="BI1998" i="2"/>
  <c r="BH1998" i="2"/>
  <c r="BG1998" i="2"/>
  <c r="BF1998" i="2"/>
  <c r="T1998" i="2"/>
  <c r="R1998" i="2"/>
  <c r="P1998" i="2"/>
  <c r="BI1994" i="2"/>
  <c r="BH1994" i="2"/>
  <c r="BG1994" i="2"/>
  <c r="BF1994" i="2"/>
  <c r="T1994" i="2"/>
  <c r="R1994" i="2"/>
  <c r="P1994" i="2"/>
  <c r="BI1993" i="2"/>
  <c r="BH1993" i="2"/>
  <c r="BG1993" i="2"/>
  <c r="BF1993" i="2"/>
  <c r="T1993" i="2"/>
  <c r="R1993" i="2"/>
  <c r="P1993" i="2"/>
  <c r="BI1989" i="2"/>
  <c r="BH1989" i="2"/>
  <c r="BG1989" i="2"/>
  <c r="BF1989" i="2"/>
  <c r="T1989" i="2"/>
  <c r="R1989" i="2"/>
  <c r="P1989" i="2"/>
  <c r="BI1988" i="2"/>
  <c r="BH1988" i="2"/>
  <c r="BG1988" i="2"/>
  <c r="BF1988" i="2"/>
  <c r="T1988" i="2"/>
  <c r="R1988" i="2"/>
  <c r="P1988" i="2"/>
  <c r="BI1983" i="2"/>
  <c r="BH1983" i="2"/>
  <c r="BG1983" i="2"/>
  <c r="BF1983" i="2"/>
  <c r="T1983" i="2"/>
  <c r="R1983" i="2"/>
  <c r="P1983" i="2"/>
  <c r="BI1982" i="2"/>
  <c r="BH1982" i="2"/>
  <c r="BG1982" i="2"/>
  <c r="BF1982" i="2"/>
  <c r="T1982" i="2"/>
  <c r="R1982" i="2"/>
  <c r="P1982" i="2"/>
  <c r="BI1977" i="2"/>
  <c r="BH1977" i="2"/>
  <c r="BG1977" i="2"/>
  <c r="BF1977" i="2"/>
  <c r="T1977" i="2"/>
  <c r="R1977" i="2"/>
  <c r="P1977" i="2"/>
  <c r="BI1976" i="2"/>
  <c r="BH1976" i="2"/>
  <c r="BG1976" i="2"/>
  <c r="BF1976" i="2"/>
  <c r="T1976" i="2"/>
  <c r="R1976" i="2"/>
  <c r="P1976" i="2"/>
  <c r="BI1975" i="2"/>
  <c r="BH1975" i="2"/>
  <c r="BG1975" i="2"/>
  <c r="BF1975" i="2"/>
  <c r="T1975" i="2"/>
  <c r="R1975" i="2"/>
  <c r="P1975" i="2"/>
  <c r="BI1970" i="2"/>
  <c r="BH1970" i="2"/>
  <c r="BG1970" i="2"/>
  <c r="BF1970" i="2"/>
  <c r="T1970" i="2"/>
  <c r="R1970" i="2"/>
  <c r="P1970" i="2"/>
  <c r="BI1966" i="2"/>
  <c r="BH1966" i="2"/>
  <c r="BG1966" i="2"/>
  <c r="BF1966" i="2"/>
  <c r="T1966" i="2"/>
  <c r="R1966" i="2"/>
  <c r="P1966" i="2"/>
  <c r="BI1962" i="2"/>
  <c r="BH1962" i="2"/>
  <c r="BG1962" i="2"/>
  <c r="BF1962" i="2"/>
  <c r="T1962" i="2"/>
  <c r="R1962" i="2"/>
  <c r="P1962" i="2"/>
  <c r="BI1957" i="2"/>
  <c r="BH1957" i="2"/>
  <c r="BG1957" i="2"/>
  <c r="BF1957" i="2"/>
  <c r="T1957" i="2"/>
  <c r="R1957" i="2"/>
  <c r="P1957" i="2"/>
  <c r="BI1953" i="2"/>
  <c r="BH1953" i="2"/>
  <c r="BG1953" i="2"/>
  <c r="BF1953" i="2"/>
  <c r="T1953" i="2"/>
  <c r="R1953" i="2"/>
  <c r="P1953" i="2"/>
  <c r="BI1949" i="2"/>
  <c r="BH1949" i="2"/>
  <c r="BG1949" i="2"/>
  <c r="BF1949" i="2"/>
  <c r="T1949" i="2"/>
  <c r="R1949" i="2"/>
  <c r="P1949" i="2"/>
  <c r="BI1945" i="2"/>
  <c r="BH1945" i="2"/>
  <c r="BG1945" i="2"/>
  <c r="BF1945" i="2"/>
  <c r="T1945" i="2"/>
  <c r="R1945" i="2"/>
  <c r="P1945" i="2"/>
  <c r="BI1939" i="2"/>
  <c r="BH1939" i="2"/>
  <c r="BG1939" i="2"/>
  <c r="BF1939" i="2"/>
  <c r="T1939" i="2"/>
  <c r="R1939" i="2"/>
  <c r="P1939" i="2"/>
  <c r="BI1938" i="2"/>
  <c r="BH1938" i="2"/>
  <c r="BG1938" i="2"/>
  <c r="BF1938" i="2"/>
  <c r="T1938" i="2"/>
  <c r="R1938" i="2"/>
  <c r="P1938" i="2"/>
  <c r="BI1934" i="2"/>
  <c r="BH1934" i="2"/>
  <c r="BG1934" i="2"/>
  <c r="BF1934" i="2"/>
  <c r="T1934" i="2"/>
  <c r="R1934" i="2"/>
  <c r="P1934" i="2"/>
  <c r="BI1933" i="2"/>
  <c r="BH1933" i="2"/>
  <c r="BG1933" i="2"/>
  <c r="BF1933" i="2"/>
  <c r="T1933" i="2"/>
  <c r="R1933" i="2"/>
  <c r="P1933" i="2"/>
  <c r="BI1929" i="2"/>
  <c r="BH1929" i="2"/>
  <c r="BG1929" i="2"/>
  <c r="BF1929" i="2"/>
  <c r="T1929" i="2"/>
  <c r="R1929" i="2"/>
  <c r="P1929" i="2"/>
  <c r="BI1928" i="2"/>
  <c r="BH1928" i="2"/>
  <c r="BG1928" i="2"/>
  <c r="BF1928" i="2"/>
  <c r="T1928" i="2"/>
  <c r="R1928" i="2"/>
  <c r="P1928" i="2"/>
  <c r="BI1924" i="2"/>
  <c r="BH1924" i="2"/>
  <c r="BG1924" i="2"/>
  <c r="BF1924" i="2"/>
  <c r="T1924" i="2"/>
  <c r="R1924" i="2"/>
  <c r="P1924" i="2"/>
  <c r="BI1923" i="2"/>
  <c r="BH1923" i="2"/>
  <c r="BG1923" i="2"/>
  <c r="BF1923" i="2"/>
  <c r="T1923" i="2"/>
  <c r="R1923" i="2"/>
  <c r="P1923" i="2"/>
  <c r="BI1922" i="2"/>
  <c r="BH1922" i="2"/>
  <c r="BG1922" i="2"/>
  <c r="BF1922" i="2"/>
  <c r="T1922" i="2"/>
  <c r="R1922" i="2"/>
  <c r="P1922" i="2"/>
  <c r="BI1917" i="2"/>
  <c r="BH1917" i="2"/>
  <c r="BG1917" i="2"/>
  <c r="BF1917" i="2"/>
  <c r="T1917" i="2"/>
  <c r="R1917" i="2"/>
  <c r="P1917" i="2"/>
  <c r="BI1916" i="2"/>
  <c r="BH1916" i="2"/>
  <c r="BG1916" i="2"/>
  <c r="BF1916" i="2"/>
  <c r="T1916" i="2"/>
  <c r="R1916" i="2"/>
  <c r="P1916" i="2"/>
  <c r="BI1915" i="2"/>
  <c r="BH1915" i="2"/>
  <c r="BG1915" i="2"/>
  <c r="BF1915" i="2"/>
  <c r="T1915" i="2"/>
  <c r="R1915" i="2"/>
  <c r="P1915" i="2"/>
  <c r="BI1914" i="2"/>
  <c r="BH1914" i="2"/>
  <c r="BG1914" i="2"/>
  <c r="BF1914" i="2"/>
  <c r="T1914" i="2"/>
  <c r="R1914" i="2"/>
  <c r="P1914" i="2"/>
  <c r="BI1908" i="2"/>
  <c r="BH1908" i="2"/>
  <c r="BG1908" i="2"/>
  <c r="BF1908" i="2"/>
  <c r="T1908" i="2"/>
  <c r="R1908" i="2"/>
  <c r="P1908" i="2"/>
  <c r="BI1907" i="2"/>
  <c r="BH1907" i="2"/>
  <c r="BG1907" i="2"/>
  <c r="BF1907" i="2"/>
  <c r="T1907" i="2"/>
  <c r="R1907" i="2"/>
  <c r="P1907" i="2"/>
  <c r="BI1906" i="2"/>
  <c r="BH1906" i="2"/>
  <c r="BG1906" i="2"/>
  <c r="BF1906" i="2"/>
  <c r="T1906" i="2"/>
  <c r="R1906" i="2"/>
  <c r="P1906" i="2"/>
  <c r="BI1901" i="2"/>
  <c r="BH1901" i="2"/>
  <c r="BG1901" i="2"/>
  <c r="BF1901" i="2"/>
  <c r="T1901" i="2"/>
  <c r="R1901" i="2"/>
  <c r="P1901" i="2"/>
  <c r="BI1899" i="2"/>
  <c r="BH1899" i="2"/>
  <c r="BG1899" i="2"/>
  <c r="BF1899" i="2"/>
  <c r="T1899" i="2"/>
  <c r="R1899" i="2"/>
  <c r="P1899" i="2"/>
  <c r="BI1898" i="2"/>
  <c r="BH1898" i="2"/>
  <c r="BG1898" i="2"/>
  <c r="BF1898" i="2"/>
  <c r="T1898" i="2"/>
  <c r="R1898" i="2"/>
  <c r="P1898" i="2"/>
  <c r="BI1894" i="2"/>
  <c r="BH1894" i="2"/>
  <c r="BG1894" i="2"/>
  <c r="BF1894" i="2"/>
  <c r="T1894" i="2"/>
  <c r="R1894" i="2"/>
  <c r="P1894" i="2"/>
  <c r="BI1890" i="2"/>
  <c r="BH1890" i="2"/>
  <c r="BG1890" i="2"/>
  <c r="BF1890" i="2"/>
  <c r="T1890" i="2"/>
  <c r="R1890" i="2"/>
  <c r="P1890" i="2"/>
  <c r="BI1889" i="2"/>
  <c r="BH1889" i="2"/>
  <c r="BG1889" i="2"/>
  <c r="BF1889" i="2"/>
  <c r="T1889" i="2"/>
  <c r="R1889" i="2"/>
  <c r="P1889" i="2"/>
  <c r="BI1885" i="2"/>
  <c r="BH1885" i="2"/>
  <c r="BG1885" i="2"/>
  <c r="BF1885" i="2"/>
  <c r="T1885" i="2"/>
  <c r="R1885" i="2"/>
  <c r="P1885" i="2"/>
  <c r="BI1881" i="2"/>
  <c r="BH1881" i="2"/>
  <c r="BG1881" i="2"/>
  <c r="BF1881" i="2"/>
  <c r="T1881" i="2"/>
  <c r="R1881" i="2"/>
  <c r="P1881" i="2"/>
  <c r="BI1880" i="2"/>
  <c r="BH1880" i="2"/>
  <c r="BG1880" i="2"/>
  <c r="BF1880" i="2"/>
  <c r="T1880" i="2"/>
  <c r="R1880" i="2"/>
  <c r="P1880" i="2"/>
  <c r="BI1876" i="2"/>
  <c r="BH1876" i="2"/>
  <c r="BG1876" i="2"/>
  <c r="BF1876" i="2"/>
  <c r="T1876" i="2"/>
  <c r="R1876" i="2"/>
  <c r="P1876" i="2"/>
  <c r="BI1872" i="2"/>
  <c r="BH1872" i="2"/>
  <c r="BG1872" i="2"/>
  <c r="BF1872" i="2"/>
  <c r="T1872" i="2"/>
  <c r="R1872" i="2"/>
  <c r="P1872" i="2"/>
  <c r="BI1871" i="2"/>
  <c r="BH1871" i="2"/>
  <c r="BG1871" i="2"/>
  <c r="BF1871" i="2"/>
  <c r="T1871" i="2"/>
  <c r="R1871" i="2"/>
  <c r="P1871" i="2"/>
  <c r="BI1867" i="2"/>
  <c r="BH1867" i="2"/>
  <c r="BG1867" i="2"/>
  <c r="BF1867" i="2"/>
  <c r="T1867" i="2"/>
  <c r="R1867" i="2"/>
  <c r="P1867" i="2"/>
  <c r="BI1863" i="2"/>
  <c r="BH1863" i="2"/>
  <c r="BG1863" i="2"/>
  <c r="BF1863" i="2"/>
  <c r="T1863" i="2"/>
  <c r="R1863" i="2"/>
  <c r="P1863" i="2"/>
  <c r="BI1862" i="2"/>
  <c r="BH1862" i="2"/>
  <c r="BG1862" i="2"/>
  <c r="BF1862" i="2"/>
  <c r="T1862" i="2"/>
  <c r="R1862" i="2"/>
  <c r="P1862" i="2"/>
  <c r="BI1858" i="2"/>
  <c r="BH1858" i="2"/>
  <c r="BG1858" i="2"/>
  <c r="BF1858" i="2"/>
  <c r="T1858" i="2"/>
  <c r="R1858" i="2"/>
  <c r="P1858" i="2"/>
  <c r="BI1854" i="2"/>
  <c r="BH1854" i="2"/>
  <c r="BG1854" i="2"/>
  <c r="BF1854" i="2"/>
  <c r="T1854" i="2"/>
  <c r="R1854" i="2"/>
  <c r="P1854" i="2"/>
  <c r="BI1853" i="2"/>
  <c r="BH1853" i="2"/>
  <c r="BG1853" i="2"/>
  <c r="BF1853" i="2"/>
  <c r="T1853" i="2"/>
  <c r="R1853" i="2"/>
  <c r="P1853" i="2"/>
  <c r="BI1849" i="2"/>
  <c r="BH1849" i="2"/>
  <c r="BG1849" i="2"/>
  <c r="BF1849" i="2"/>
  <c r="T1849" i="2"/>
  <c r="R1849" i="2"/>
  <c r="P1849" i="2"/>
  <c r="BI1848" i="2"/>
  <c r="BH1848" i="2"/>
  <c r="BG1848" i="2"/>
  <c r="BF1848" i="2"/>
  <c r="T1848" i="2"/>
  <c r="R1848" i="2"/>
  <c r="P1848" i="2"/>
  <c r="BI1844" i="2"/>
  <c r="BH1844" i="2"/>
  <c r="BG1844" i="2"/>
  <c r="BF1844" i="2"/>
  <c r="T1844" i="2"/>
  <c r="R1844" i="2"/>
  <c r="P1844" i="2"/>
  <c r="BI1843" i="2"/>
  <c r="BH1843" i="2"/>
  <c r="BG1843" i="2"/>
  <c r="BF1843" i="2"/>
  <c r="T1843" i="2"/>
  <c r="R1843" i="2"/>
  <c r="P1843" i="2"/>
  <c r="BI1842" i="2"/>
  <c r="BH1842" i="2"/>
  <c r="BG1842" i="2"/>
  <c r="BF1842" i="2"/>
  <c r="T1842" i="2"/>
  <c r="R1842" i="2"/>
  <c r="P1842" i="2"/>
  <c r="BI1841" i="2"/>
  <c r="BH1841" i="2"/>
  <c r="BG1841" i="2"/>
  <c r="BF1841" i="2"/>
  <c r="T1841" i="2"/>
  <c r="R1841" i="2"/>
  <c r="P1841" i="2"/>
  <c r="BI1840" i="2"/>
  <c r="BH1840" i="2"/>
  <c r="BG1840" i="2"/>
  <c r="BF1840" i="2"/>
  <c r="T1840" i="2"/>
  <c r="R1840" i="2"/>
  <c r="P1840" i="2"/>
  <c r="BI1833" i="2"/>
  <c r="BH1833" i="2"/>
  <c r="BG1833" i="2"/>
  <c r="BF1833" i="2"/>
  <c r="T1833" i="2"/>
  <c r="R1833" i="2"/>
  <c r="P1833" i="2"/>
  <c r="BI1832" i="2"/>
  <c r="BH1832" i="2"/>
  <c r="BG1832" i="2"/>
  <c r="BF1832" i="2"/>
  <c r="T1832" i="2"/>
  <c r="R1832" i="2"/>
  <c r="P1832" i="2"/>
  <c r="BI1831" i="2"/>
  <c r="BH1831" i="2"/>
  <c r="BG1831" i="2"/>
  <c r="BF1831" i="2"/>
  <c r="T1831" i="2"/>
  <c r="R1831" i="2"/>
  <c r="P1831" i="2"/>
  <c r="BI1830" i="2"/>
  <c r="BH1830" i="2"/>
  <c r="BG1830" i="2"/>
  <c r="BF1830" i="2"/>
  <c r="T1830" i="2"/>
  <c r="R1830" i="2"/>
  <c r="P1830" i="2"/>
  <c r="BI1829" i="2"/>
  <c r="BH1829" i="2"/>
  <c r="BG1829" i="2"/>
  <c r="BF1829" i="2"/>
  <c r="T1829" i="2"/>
  <c r="R1829" i="2"/>
  <c r="P1829" i="2"/>
  <c r="BI1828" i="2"/>
  <c r="BH1828" i="2"/>
  <c r="BG1828" i="2"/>
  <c r="BF1828" i="2"/>
  <c r="T1828" i="2"/>
  <c r="R1828" i="2"/>
  <c r="P1828" i="2"/>
  <c r="BI1821" i="2"/>
  <c r="BH1821" i="2"/>
  <c r="BG1821" i="2"/>
  <c r="BF1821" i="2"/>
  <c r="T1821" i="2"/>
  <c r="R1821" i="2"/>
  <c r="P1821" i="2"/>
  <c r="BI1820" i="2"/>
  <c r="BH1820" i="2"/>
  <c r="BG1820" i="2"/>
  <c r="BF1820" i="2"/>
  <c r="T1820" i="2"/>
  <c r="R1820" i="2"/>
  <c r="P1820" i="2"/>
  <c r="BI1816" i="2"/>
  <c r="BH1816" i="2"/>
  <c r="BG1816" i="2"/>
  <c r="BF1816" i="2"/>
  <c r="T1816" i="2"/>
  <c r="R1816" i="2"/>
  <c r="P1816" i="2"/>
  <c r="BI1814" i="2"/>
  <c r="BH1814" i="2"/>
  <c r="BG1814" i="2"/>
  <c r="BF1814" i="2"/>
  <c r="T1814" i="2"/>
  <c r="R1814" i="2"/>
  <c r="P1814" i="2"/>
  <c r="BI1810" i="2"/>
  <c r="BH1810" i="2"/>
  <c r="BG1810" i="2"/>
  <c r="BF1810" i="2"/>
  <c r="T1810" i="2"/>
  <c r="R1810" i="2"/>
  <c r="P1810" i="2"/>
  <c r="BI1806" i="2"/>
  <c r="BH1806" i="2"/>
  <c r="BG1806" i="2"/>
  <c r="BF1806" i="2"/>
  <c r="T1806" i="2"/>
  <c r="R1806" i="2"/>
  <c r="P1806" i="2"/>
  <c r="BI1802" i="2"/>
  <c r="BH1802" i="2"/>
  <c r="BG1802" i="2"/>
  <c r="BF1802" i="2"/>
  <c r="T1802" i="2"/>
  <c r="R1802" i="2"/>
  <c r="P1802" i="2"/>
  <c r="BI1798" i="2"/>
  <c r="BH1798" i="2"/>
  <c r="BG1798" i="2"/>
  <c r="BF1798" i="2"/>
  <c r="T1798" i="2"/>
  <c r="R1798" i="2"/>
  <c r="P1798" i="2"/>
  <c r="BI1792" i="2"/>
  <c r="BH1792" i="2"/>
  <c r="BG1792" i="2"/>
  <c r="BF1792" i="2"/>
  <c r="T1792" i="2"/>
  <c r="R1792" i="2"/>
  <c r="P1792" i="2"/>
  <c r="BI1788" i="2"/>
  <c r="BH1788" i="2"/>
  <c r="BG1788" i="2"/>
  <c r="BF1788" i="2"/>
  <c r="T1788" i="2"/>
  <c r="R1788" i="2"/>
  <c r="P1788" i="2"/>
  <c r="BI1784" i="2"/>
  <c r="BH1784" i="2"/>
  <c r="BG1784" i="2"/>
  <c r="BF1784" i="2"/>
  <c r="T1784" i="2"/>
  <c r="R1784" i="2"/>
  <c r="P1784" i="2"/>
  <c r="BI1780" i="2"/>
  <c r="BH1780" i="2"/>
  <c r="BG1780" i="2"/>
  <c r="BF1780" i="2"/>
  <c r="T1780" i="2"/>
  <c r="R1780" i="2"/>
  <c r="P1780" i="2"/>
  <c r="BI1776" i="2"/>
  <c r="BH1776" i="2"/>
  <c r="BG1776" i="2"/>
  <c r="BF1776" i="2"/>
  <c r="T1776" i="2"/>
  <c r="R1776" i="2"/>
  <c r="P1776" i="2"/>
  <c r="BI1775" i="2"/>
  <c r="BH1775" i="2"/>
  <c r="BG1775" i="2"/>
  <c r="BF1775" i="2"/>
  <c r="T1775" i="2"/>
  <c r="R1775" i="2"/>
  <c r="P1775" i="2"/>
  <c r="BI1771" i="2"/>
  <c r="BH1771" i="2"/>
  <c r="BG1771" i="2"/>
  <c r="BF1771" i="2"/>
  <c r="T1771" i="2"/>
  <c r="R1771" i="2"/>
  <c r="P1771" i="2"/>
  <c r="BI1767" i="2"/>
  <c r="BH1767" i="2"/>
  <c r="BG1767" i="2"/>
  <c r="BF1767" i="2"/>
  <c r="T1767" i="2"/>
  <c r="R1767" i="2"/>
  <c r="P1767" i="2"/>
  <c r="BI1765" i="2"/>
  <c r="BH1765" i="2"/>
  <c r="BG1765" i="2"/>
  <c r="BF1765" i="2"/>
  <c r="T1765" i="2"/>
  <c r="R1765" i="2"/>
  <c r="P1765" i="2"/>
  <c r="BI1761" i="2"/>
  <c r="BH1761" i="2"/>
  <c r="BG1761" i="2"/>
  <c r="BF1761" i="2"/>
  <c r="T1761" i="2"/>
  <c r="R1761" i="2"/>
  <c r="P1761" i="2"/>
  <c r="BI1759" i="2"/>
  <c r="BH1759" i="2"/>
  <c r="BG1759" i="2"/>
  <c r="BF1759" i="2"/>
  <c r="T1759" i="2"/>
  <c r="R1759" i="2"/>
  <c r="P1759" i="2"/>
  <c r="BI1757" i="2"/>
  <c r="BH1757" i="2"/>
  <c r="BG1757" i="2"/>
  <c r="BF1757" i="2"/>
  <c r="T1757" i="2"/>
  <c r="R1757" i="2"/>
  <c r="P1757" i="2"/>
  <c r="BI1753" i="2"/>
  <c r="BH1753" i="2"/>
  <c r="BG1753" i="2"/>
  <c r="BF1753" i="2"/>
  <c r="T1753" i="2"/>
  <c r="R1753" i="2"/>
  <c r="P1753" i="2"/>
  <c r="BI1752" i="2"/>
  <c r="BH1752" i="2"/>
  <c r="BG1752" i="2"/>
  <c r="BF1752" i="2"/>
  <c r="T1752" i="2"/>
  <c r="R1752" i="2"/>
  <c r="P1752" i="2"/>
  <c r="BI1748" i="2"/>
  <c r="BH1748" i="2"/>
  <c r="BG1748" i="2"/>
  <c r="BF1748" i="2"/>
  <c r="T1748" i="2"/>
  <c r="R1748" i="2"/>
  <c r="P1748" i="2"/>
  <c r="BI1744" i="2"/>
  <c r="BH1744" i="2"/>
  <c r="BG1744" i="2"/>
  <c r="BF1744" i="2"/>
  <c r="T1744" i="2"/>
  <c r="R1744" i="2"/>
  <c r="P1744" i="2"/>
  <c r="BI1740" i="2"/>
  <c r="BH1740" i="2"/>
  <c r="BG1740" i="2"/>
  <c r="BF1740" i="2"/>
  <c r="T1740" i="2"/>
  <c r="R1740" i="2"/>
  <c r="P1740" i="2"/>
  <c r="BI1736" i="2"/>
  <c r="BH1736" i="2"/>
  <c r="BG1736" i="2"/>
  <c r="BF1736" i="2"/>
  <c r="T1736" i="2"/>
  <c r="R1736" i="2"/>
  <c r="P1736" i="2"/>
  <c r="BI1734" i="2"/>
  <c r="BH1734" i="2"/>
  <c r="BG1734" i="2"/>
  <c r="BF1734" i="2"/>
  <c r="T1734" i="2"/>
  <c r="R1734" i="2"/>
  <c r="P1734" i="2"/>
  <c r="BI1733" i="2"/>
  <c r="BH1733" i="2"/>
  <c r="BG1733" i="2"/>
  <c r="BF1733" i="2"/>
  <c r="T1733" i="2"/>
  <c r="R1733" i="2"/>
  <c r="P1733" i="2"/>
  <c r="BI1729" i="2"/>
  <c r="BH1729" i="2"/>
  <c r="BG1729" i="2"/>
  <c r="BF1729" i="2"/>
  <c r="T1729" i="2"/>
  <c r="R1729" i="2"/>
  <c r="P1729" i="2"/>
  <c r="BI1725" i="2"/>
  <c r="BH1725" i="2"/>
  <c r="BG1725" i="2"/>
  <c r="BF1725" i="2"/>
  <c r="T1725" i="2"/>
  <c r="R1725" i="2"/>
  <c r="P1725" i="2"/>
  <c r="BI1723" i="2"/>
  <c r="BH1723" i="2"/>
  <c r="BG1723" i="2"/>
  <c r="BF1723" i="2"/>
  <c r="T1723" i="2"/>
  <c r="R1723" i="2"/>
  <c r="P1723" i="2"/>
  <c r="BI1719" i="2"/>
  <c r="BH1719" i="2"/>
  <c r="BG1719" i="2"/>
  <c r="BF1719" i="2"/>
  <c r="T1719" i="2"/>
  <c r="R1719" i="2"/>
  <c r="P1719" i="2"/>
  <c r="BI1714" i="2"/>
  <c r="BH1714" i="2"/>
  <c r="BG1714" i="2"/>
  <c r="BF1714" i="2"/>
  <c r="T1714" i="2"/>
  <c r="R1714" i="2"/>
  <c r="P1714" i="2"/>
  <c r="BI1709" i="2"/>
  <c r="BH1709" i="2"/>
  <c r="BG1709" i="2"/>
  <c r="BF1709" i="2"/>
  <c r="T1709" i="2"/>
  <c r="R1709" i="2"/>
  <c r="P1709" i="2"/>
  <c r="BI1704" i="2"/>
  <c r="BH1704" i="2"/>
  <c r="BG1704" i="2"/>
  <c r="BF1704" i="2"/>
  <c r="T1704" i="2"/>
  <c r="R1704" i="2"/>
  <c r="P1704" i="2"/>
  <c r="BI1696" i="2"/>
  <c r="BH1696" i="2"/>
  <c r="BG1696" i="2"/>
  <c r="BF1696" i="2"/>
  <c r="T1696" i="2"/>
  <c r="R1696" i="2"/>
  <c r="P1696" i="2"/>
  <c r="BI1684" i="2"/>
  <c r="BH1684" i="2"/>
  <c r="BG1684" i="2"/>
  <c r="BF1684" i="2"/>
  <c r="T1684" i="2"/>
  <c r="R1684" i="2"/>
  <c r="P1684" i="2"/>
  <c r="BI1668" i="2"/>
  <c r="BH1668" i="2"/>
  <c r="BG1668" i="2"/>
  <c r="BF1668" i="2"/>
  <c r="T1668" i="2"/>
  <c r="R1668" i="2"/>
  <c r="P1668" i="2"/>
  <c r="BI1666" i="2"/>
  <c r="BH1666" i="2"/>
  <c r="BG1666" i="2"/>
  <c r="BF1666" i="2"/>
  <c r="T1666" i="2"/>
  <c r="R1666" i="2"/>
  <c r="P1666" i="2"/>
  <c r="BI1657" i="2"/>
  <c r="BH1657" i="2"/>
  <c r="BG1657" i="2"/>
  <c r="BF1657" i="2"/>
  <c r="T1657" i="2"/>
  <c r="R1657" i="2"/>
  <c r="P1657" i="2"/>
  <c r="BI1650" i="2"/>
  <c r="BH1650" i="2"/>
  <c r="BG1650" i="2"/>
  <c r="BF1650" i="2"/>
  <c r="T1650" i="2"/>
  <c r="R1650" i="2"/>
  <c r="P1650" i="2"/>
  <c r="BI1644" i="2"/>
  <c r="BH1644" i="2"/>
  <c r="BG1644" i="2"/>
  <c r="BF1644" i="2"/>
  <c r="T1644" i="2"/>
  <c r="R1644" i="2"/>
  <c r="P1644" i="2"/>
  <c r="BI1638" i="2"/>
  <c r="BH1638" i="2"/>
  <c r="BG1638" i="2"/>
  <c r="BF1638" i="2"/>
  <c r="T1638" i="2"/>
  <c r="R1638" i="2"/>
  <c r="P1638" i="2"/>
  <c r="BI1631" i="2"/>
  <c r="BH1631" i="2"/>
  <c r="BG1631" i="2"/>
  <c r="BF1631" i="2"/>
  <c r="T1631" i="2"/>
  <c r="R1631" i="2"/>
  <c r="P1631" i="2"/>
  <c r="BI1625" i="2"/>
  <c r="BH1625" i="2"/>
  <c r="BG1625" i="2"/>
  <c r="BF1625" i="2"/>
  <c r="T1625" i="2"/>
  <c r="R1625" i="2"/>
  <c r="P1625" i="2"/>
  <c r="BI1606" i="2"/>
  <c r="BH1606" i="2"/>
  <c r="BG1606" i="2"/>
  <c r="BF1606" i="2"/>
  <c r="T1606" i="2"/>
  <c r="R1606" i="2"/>
  <c r="P1606" i="2"/>
  <c r="BI1604" i="2"/>
  <c r="BH1604" i="2"/>
  <c r="BG1604" i="2"/>
  <c r="BF1604" i="2"/>
  <c r="T1604" i="2"/>
  <c r="R1604" i="2"/>
  <c r="P1604" i="2"/>
  <c r="BI1603" i="2"/>
  <c r="BH1603" i="2"/>
  <c r="BG1603" i="2"/>
  <c r="BF1603" i="2"/>
  <c r="T1603" i="2"/>
  <c r="R1603" i="2"/>
  <c r="P1603" i="2"/>
  <c r="BI1599" i="2"/>
  <c r="BH1599" i="2"/>
  <c r="BG1599" i="2"/>
  <c r="BF1599" i="2"/>
  <c r="T1599" i="2"/>
  <c r="R1599" i="2"/>
  <c r="P1599" i="2"/>
  <c r="BI1597" i="2"/>
  <c r="BH1597" i="2"/>
  <c r="BG1597" i="2"/>
  <c r="BF1597" i="2"/>
  <c r="T1597" i="2"/>
  <c r="R1597" i="2"/>
  <c r="P1597" i="2"/>
  <c r="BI1593" i="2"/>
  <c r="BH1593" i="2"/>
  <c r="BG1593" i="2"/>
  <c r="BF1593" i="2"/>
  <c r="T1593" i="2"/>
  <c r="R1593" i="2"/>
  <c r="P1593" i="2"/>
  <c r="BI1591" i="2"/>
  <c r="BH1591" i="2"/>
  <c r="BG1591" i="2"/>
  <c r="BF1591" i="2"/>
  <c r="T1591" i="2"/>
  <c r="R1591" i="2"/>
  <c r="P1591" i="2"/>
  <c r="BI1587" i="2"/>
  <c r="BH1587" i="2"/>
  <c r="BG1587" i="2"/>
  <c r="BF1587" i="2"/>
  <c r="T1587" i="2"/>
  <c r="R1587" i="2"/>
  <c r="P1587" i="2"/>
  <c r="BI1585" i="2"/>
  <c r="BH1585" i="2"/>
  <c r="BG1585" i="2"/>
  <c r="BF1585" i="2"/>
  <c r="T1585" i="2"/>
  <c r="R1585" i="2"/>
  <c r="P1585" i="2"/>
  <c r="BI1581" i="2"/>
  <c r="BH1581" i="2"/>
  <c r="BG1581" i="2"/>
  <c r="BF1581" i="2"/>
  <c r="T1581" i="2"/>
  <c r="R1581" i="2"/>
  <c r="P1581" i="2"/>
  <c r="BI1579" i="2"/>
  <c r="BH1579" i="2"/>
  <c r="BG1579" i="2"/>
  <c r="BF1579" i="2"/>
  <c r="T1579" i="2"/>
  <c r="R1579" i="2"/>
  <c r="P1579" i="2"/>
  <c r="BI1575" i="2"/>
  <c r="BH1575" i="2"/>
  <c r="BG1575" i="2"/>
  <c r="BF1575" i="2"/>
  <c r="T1575" i="2"/>
  <c r="R1575" i="2"/>
  <c r="P1575" i="2"/>
  <c r="BI1571" i="2"/>
  <c r="BH1571" i="2"/>
  <c r="BG1571" i="2"/>
  <c r="BF1571" i="2"/>
  <c r="T1571" i="2"/>
  <c r="R1571" i="2"/>
  <c r="P1571" i="2"/>
  <c r="BI1567" i="2"/>
  <c r="BH1567" i="2"/>
  <c r="BG1567" i="2"/>
  <c r="BF1567" i="2"/>
  <c r="T1567" i="2"/>
  <c r="R1567" i="2"/>
  <c r="P1567" i="2"/>
  <c r="BI1565" i="2"/>
  <c r="BH1565" i="2"/>
  <c r="BG1565" i="2"/>
  <c r="BF1565" i="2"/>
  <c r="T1565" i="2"/>
  <c r="R1565" i="2"/>
  <c r="P1565" i="2"/>
  <c r="BI1561" i="2"/>
  <c r="BH1561" i="2"/>
  <c r="BG1561" i="2"/>
  <c r="BF1561" i="2"/>
  <c r="T1561" i="2"/>
  <c r="R1561" i="2"/>
  <c r="P1561" i="2"/>
  <c r="BI1559" i="2"/>
  <c r="BH1559" i="2"/>
  <c r="BG1559" i="2"/>
  <c r="BF1559" i="2"/>
  <c r="T1559" i="2"/>
  <c r="R1559" i="2"/>
  <c r="P1559" i="2"/>
  <c r="BI1555" i="2"/>
  <c r="BH1555" i="2"/>
  <c r="BG1555" i="2"/>
  <c r="BF1555" i="2"/>
  <c r="T1555" i="2"/>
  <c r="R1555" i="2"/>
  <c r="P1555" i="2"/>
  <c r="BI1553" i="2"/>
  <c r="BH1553" i="2"/>
  <c r="BG1553" i="2"/>
  <c r="BF1553" i="2"/>
  <c r="T1553" i="2"/>
  <c r="R1553" i="2"/>
  <c r="P1553" i="2"/>
  <c r="BI1548" i="2"/>
  <c r="BH1548" i="2"/>
  <c r="BG1548" i="2"/>
  <c r="BF1548" i="2"/>
  <c r="T1548" i="2"/>
  <c r="R1548" i="2"/>
  <c r="P1548" i="2"/>
  <c r="BI1546" i="2"/>
  <c r="BH1546" i="2"/>
  <c r="BG1546" i="2"/>
  <c r="BF1546" i="2"/>
  <c r="T1546" i="2"/>
  <c r="R1546" i="2"/>
  <c r="P1546" i="2"/>
  <c r="BI1541" i="2"/>
  <c r="BH1541" i="2"/>
  <c r="BG1541" i="2"/>
  <c r="BF1541" i="2"/>
  <c r="T1541" i="2"/>
  <c r="R1541" i="2"/>
  <c r="P1541" i="2"/>
  <c r="BI1537" i="2"/>
  <c r="BH1537" i="2"/>
  <c r="BG1537" i="2"/>
  <c r="BF1537" i="2"/>
  <c r="T1537" i="2"/>
  <c r="R1537" i="2"/>
  <c r="P1537" i="2"/>
  <c r="BI1533" i="2"/>
  <c r="BH1533" i="2"/>
  <c r="BG1533" i="2"/>
  <c r="BF1533" i="2"/>
  <c r="T1533" i="2"/>
  <c r="R1533" i="2"/>
  <c r="P1533" i="2"/>
  <c r="BI1531" i="2"/>
  <c r="BH1531" i="2"/>
  <c r="BG1531" i="2"/>
  <c r="BF1531" i="2"/>
  <c r="T1531" i="2"/>
  <c r="R1531" i="2"/>
  <c r="P1531" i="2"/>
  <c r="BI1526" i="2"/>
  <c r="BH1526" i="2"/>
  <c r="BG1526" i="2"/>
  <c r="BF1526" i="2"/>
  <c r="T1526" i="2"/>
  <c r="R1526" i="2"/>
  <c r="P1526" i="2"/>
  <c r="BI1524" i="2"/>
  <c r="BH1524" i="2"/>
  <c r="BG1524" i="2"/>
  <c r="BF1524" i="2"/>
  <c r="T1524" i="2"/>
  <c r="R1524" i="2"/>
  <c r="P1524" i="2"/>
  <c r="BI1519" i="2"/>
  <c r="BH1519" i="2"/>
  <c r="BG1519" i="2"/>
  <c r="BF1519" i="2"/>
  <c r="T1519" i="2"/>
  <c r="R1519" i="2"/>
  <c r="P1519" i="2"/>
  <c r="BI1517" i="2"/>
  <c r="BH1517" i="2"/>
  <c r="BG1517" i="2"/>
  <c r="BF1517" i="2"/>
  <c r="T1517" i="2"/>
  <c r="R1517" i="2"/>
  <c r="P1517" i="2"/>
  <c r="BI1512" i="2"/>
  <c r="BH1512" i="2"/>
  <c r="BG1512" i="2"/>
  <c r="BF1512" i="2"/>
  <c r="T1512" i="2"/>
  <c r="R1512" i="2"/>
  <c r="P1512" i="2"/>
  <c r="BI1510" i="2"/>
  <c r="BH1510" i="2"/>
  <c r="BG1510" i="2"/>
  <c r="BF1510" i="2"/>
  <c r="T1510" i="2"/>
  <c r="R1510" i="2"/>
  <c r="P1510" i="2"/>
  <c r="BI1508" i="2"/>
  <c r="BH1508" i="2"/>
  <c r="BG1508" i="2"/>
  <c r="BF1508" i="2"/>
  <c r="T1508" i="2"/>
  <c r="R1508" i="2"/>
  <c r="P1508" i="2"/>
  <c r="BI1504" i="2"/>
  <c r="BH1504" i="2"/>
  <c r="BG1504" i="2"/>
  <c r="BF1504" i="2"/>
  <c r="T1504" i="2"/>
  <c r="R1504" i="2"/>
  <c r="P1504" i="2"/>
  <c r="BI1502" i="2"/>
  <c r="BH1502" i="2"/>
  <c r="BG1502" i="2"/>
  <c r="BF1502" i="2"/>
  <c r="T1502" i="2"/>
  <c r="R1502" i="2"/>
  <c r="P1502" i="2"/>
  <c r="BI1498" i="2"/>
  <c r="BH1498" i="2"/>
  <c r="BG1498" i="2"/>
  <c r="BF1498" i="2"/>
  <c r="T1498" i="2"/>
  <c r="R1498" i="2"/>
  <c r="P1498" i="2"/>
  <c r="BI1496" i="2"/>
  <c r="BH1496" i="2"/>
  <c r="BG1496" i="2"/>
  <c r="BF1496" i="2"/>
  <c r="T1496" i="2"/>
  <c r="R1496" i="2"/>
  <c r="P1496" i="2"/>
  <c r="BI1492" i="2"/>
  <c r="BH1492" i="2"/>
  <c r="BG1492" i="2"/>
  <c r="BF1492" i="2"/>
  <c r="T1492" i="2"/>
  <c r="R1492" i="2"/>
  <c r="P1492" i="2"/>
  <c r="BI1490" i="2"/>
  <c r="BH1490" i="2"/>
  <c r="BG1490" i="2"/>
  <c r="BF1490" i="2"/>
  <c r="T1490" i="2"/>
  <c r="R1490" i="2"/>
  <c r="P1490" i="2"/>
  <c r="BI1486" i="2"/>
  <c r="BH1486" i="2"/>
  <c r="BG1486" i="2"/>
  <c r="BF1486" i="2"/>
  <c r="T1486" i="2"/>
  <c r="R1486" i="2"/>
  <c r="P1486" i="2"/>
  <c r="BI1484" i="2"/>
  <c r="BH1484" i="2"/>
  <c r="BG1484" i="2"/>
  <c r="BF1484" i="2"/>
  <c r="T1484" i="2"/>
  <c r="R1484" i="2"/>
  <c r="P1484" i="2"/>
  <c r="BI1473" i="2"/>
  <c r="BH1473" i="2"/>
  <c r="BG1473" i="2"/>
  <c r="BF1473" i="2"/>
  <c r="T1473" i="2"/>
  <c r="R1473" i="2"/>
  <c r="P1473" i="2"/>
  <c r="BI1471" i="2"/>
  <c r="BH1471" i="2"/>
  <c r="BG1471" i="2"/>
  <c r="BF1471" i="2"/>
  <c r="T1471" i="2"/>
  <c r="R1471" i="2"/>
  <c r="P1471" i="2"/>
  <c r="BI1461" i="2"/>
  <c r="BH1461" i="2"/>
  <c r="BG1461" i="2"/>
  <c r="BF1461" i="2"/>
  <c r="T1461" i="2"/>
  <c r="R1461" i="2"/>
  <c r="P1461" i="2"/>
  <c r="BI1459" i="2"/>
  <c r="BH1459" i="2"/>
  <c r="BG1459" i="2"/>
  <c r="BF1459" i="2"/>
  <c r="T1459" i="2"/>
  <c r="R1459" i="2"/>
  <c r="P1459" i="2"/>
  <c r="BI1454" i="2"/>
  <c r="BH1454" i="2"/>
  <c r="BG1454" i="2"/>
  <c r="BF1454" i="2"/>
  <c r="T1454" i="2"/>
  <c r="R1454" i="2"/>
  <c r="P1454" i="2"/>
  <c r="BI1452" i="2"/>
  <c r="BH1452" i="2"/>
  <c r="BG1452" i="2"/>
  <c r="BF1452" i="2"/>
  <c r="T1452" i="2"/>
  <c r="R1452" i="2"/>
  <c r="P1452" i="2"/>
  <c r="BI1442" i="2"/>
  <c r="BH1442" i="2"/>
  <c r="BG1442" i="2"/>
  <c r="BF1442" i="2"/>
  <c r="T1442" i="2"/>
  <c r="R1442" i="2"/>
  <c r="P1442" i="2"/>
  <c r="BI1440" i="2"/>
  <c r="BH1440" i="2"/>
  <c r="BG1440" i="2"/>
  <c r="BF1440" i="2"/>
  <c r="T1440" i="2"/>
  <c r="R1440" i="2"/>
  <c r="P1440" i="2"/>
  <c r="BI1436" i="2"/>
  <c r="BH1436" i="2"/>
  <c r="BG1436" i="2"/>
  <c r="BF1436" i="2"/>
  <c r="T1436" i="2"/>
  <c r="R1436" i="2"/>
  <c r="P1436" i="2"/>
  <c r="BI1434" i="2"/>
  <c r="BH1434" i="2"/>
  <c r="BG1434" i="2"/>
  <c r="BF1434" i="2"/>
  <c r="T1434" i="2"/>
  <c r="R1434" i="2"/>
  <c r="P1434" i="2"/>
  <c r="BI1423" i="2"/>
  <c r="BH1423" i="2"/>
  <c r="BG1423" i="2"/>
  <c r="BF1423" i="2"/>
  <c r="T1423" i="2"/>
  <c r="R1423" i="2"/>
  <c r="P1423" i="2"/>
  <c r="BI1420" i="2"/>
  <c r="BH1420" i="2"/>
  <c r="BG1420" i="2"/>
  <c r="BF1420" i="2"/>
  <c r="T1420" i="2"/>
  <c r="T1419" i="2" s="1"/>
  <c r="R1420" i="2"/>
  <c r="R1419" i="2"/>
  <c r="P1420" i="2"/>
  <c r="P1419" i="2"/>
  <c r="BI1415" i="2"/>
  <c r="BH1415" i="2"/>
  <c r="BG1415" i="2"/>
  <c r="BF1415" i="2"/>
  <c r="T1415" i="2"/>
  <c r="R1415" i="2"/>
  <c r="P1415" i="2"/>
  <c r="BI1410" i="2"/>
  <c r="BH1410" i="2"/>
  <c r="BG1410" i="2"/>
  <c r="BF1410" i="2"/>
  <c r="T1410" i="2"/>
  <c r="R1410" i="2"/>
  <c r="P1410" i="2"/>
  <c r="BI1406" i="2"/>
  <c r="BH1406" i="2"/>
  <c r="BG1406" i="2"/>
  <c r="BF1406" i="2"/>
  <c r="T1406" i="2"/>
  <c r="R1406" i="2"/>
  <c r="P1406" i="2"/>
  <c r="BI1402" i="2"/>
  <c r="BH1402" i="2"/>
  <c r="BG1402" i="2"/>
  <c r="BF1402" i="2"/>
  <c r="T1402" i="2"/>
  <c r="R1402" i="2"/>
  <c r="P1402" i="2"/>
  <c r="BI1398" i="2"/>
  <c r="BH1398" i="2"/>
  <c r="BG1398" i="2"/>
  <c r="BF1398" i="2"/>
  <c r="T1398" i="2"/>
  <c r="R1398" i="2"/>
  <c r="P1398" i="2"/>
  <c r="BI1390" i="2"/>
  <c r="BH1390" i="2"/>
  <c r="BG1390" i="2"/>
  <c r="BF1390" i="2"/>
  <c r="T1390" i="2"/>
  <c r="R1390" i="2"/>
  <c r="P1390" i="2"/>
  <c r="BI1389" i="2"/>
  <c r="BH1389" i="2"/>
  <c r="BG1389" i="2"/>
  <c r="BF1389" i="2"/>
  <c r="T1389" i="2"/>
  <c r="R1389" i="2"/>
  <c r="P1389" i="2"/>
  <c r="BI1388" i="2"/>
  <c r="BH1388" i="2"/>
  <c r="BG1388" i="2"/>
  <c r="BF1388" i="2"/>
  <c r="T1388" i="2"/>
  <c r="R1388" i="2"/>
  <c r="P1388" i="2"/>
  <c r="BI1383" i="2"/>
  <c r="BH1383" i="2"/>
  <c r="BG1383" i="2"/>
  <c r="BF1383" i="2"/>
  <c r="T1383" i="2"/>
  <c r="T1375" i="2"/>
  <c r="R1383" i="2"/>
  <c r="P1383" i="2"/>
  <c r="BI1376" i="2"/>
  <c r="BH1376" i="2"/>
  <c r="BG1376" i="2"/>
  <c r="BF1376" i="2"/>
  <c r="T1376" i="2"/>
  <c r="R1376" i="2"/>
  <c r="R1375" i="2" s="1"/>
  <c r="P1376" i="2"/>
  <c r="P1375" i="2" s="1"/>
  <c r="BI1371" i="2"/>
  <c r="BH1371" i="2"/>
  <c r="BG1371" i="2"/>
  <c r="BF1371" i="2"/>
  <c r="T1371" i="2"/>
  <c r="R1371" i="2"/>
  <c r="P1371" i="2"/>
  <c r="BI1367" i="2"/>
  <c r="BH1367" i="2"/>
  <c r="BG1367" i="2"/>
  <c r="BF1367" i="2"/>
  <c r="T1367" i="2"/>
  <c r="R1367" i="2"/>
  <c r="P1367" i="2"/>
  <c r="BI1362" i="2"/>
  <c r="BH1362" i="2"/>
  <c r="BG1362" i="2"/>
  <c r="BF1362" i="2"/>
  <c r="T1362" i="2"/>
  <c r="R1362" i="2"/>
  <c r="P1362" i="2"/>
  <c r="BI1358" i="2"/>
  <c r="BH1358" i="2"/>
  <c r="BG1358" i="2"/>
  <c r="BF1358" i="2"/>
  <c r="T1358" i="2"/>
  <c r="R1358" i="2"/>
  <c r="P1358" i="2"/>
  <c r="BI1354" i="2"/>
  <c r="BH1354" i="2"/>
  <c r="BG1354" i="2"/>
  <c r="BF1354" i="2"/>
  <c r="T1354" i="2"/>
  <c r="R1354" i="2"/>
  <c r="P1354" i="2"/>
  <c r="BI1350" i="2"/>
  <c r="BH1350" i="2"/>
  <c r="BG1350" i="2"/>
  <c r="BF1350" i="2"/>
  <c r="T1350" i="2"/>
  <c r="R1350" i="2"/>
  <c r="P1350" i="2"/>
  <c r="BI1346" i="2"/>
  <c r="BH1346" i="2"/>
  <c r="BG1346" i="2"/>
  <c r="BF1346" i="2"/>
  <c r="T1346" i="2"/>
  <c r="R1346" i="2"/>
  <c r="P1346" i="2"/>
  <c r="BI1341" i="2"/>
  <c r="BH1341" i="2"/>
  <c r="BG1341" i="2"/>
  <c r="BF1341" i="2"/>
  <c r="T1341" i="2"/>
  <c r="R1341" i="2"/>
  <c r="P1341" i="2"/>
  <c r="BI1337" i="2"/>
  <c r="BH1337" i="2"/>
  <c r="BG1337" i="2"/>
  <c r="BF1337" i="2"/>
  <c r="T1337" i="2"/>
  <c r="R1337" i="2"/>
  <c r="P1337" i="2"/>
  <c r="BI1333" i="2"/>
  <c r="BH1333" i="2"/>
  <c r="BG1333" i="2"/>
  <c r="BF1333" i="2"/>
  <c r="T1333" i="2"/>
  <c r="R1333" i="2"/>
  <c r="P1333" i="2"/>
  <c r="BI1329" i="2"/>
  <c r="BH1329" i="2"/>
  <c r="BG1329" i="2"/>
  <c r="BF1329" i="2"/>
  <c r="T1329" i="2"/>
  <c r="R1329" i="2"/>
  <c r="P1329" i="2"/>
  <c r="BI1325" i="2"/>
  <c r="BH1325" i="2"/>
  <c r="BG1325" i="2"/>
  <c r="BF1325" i="2"/>
  <c r="T1325" i="2"/>
  <c r="R1325" i="2"/>
  <c r="P1325" i="2"/>
  <c r="BI1320" i="2"/>
  <c r="BH1320" i="2"/>
  <c r="BG1320" i="2"/>
  <c r="BF1320" i="2"/>
  <c r="T1320" i="2"/>
  <c r="R1320" i="2"/>
  <c r="P1320" i="2"/>
  <c r="BI1316" i="2"/>
  <c r="BH1316" i="2"/>
  <c r="BG1316" i="2"/>
  <c r="BF1316" i="2"/>
  <c r="T1316" i="2"/>
  <c r="R1316" i="2"/>
  <c r="P1316" i="2"/>
  <c r="BI1312" i="2"/>
  <c r="BH1312" i="2"/>
  <c r="BG1312" i="2"/>
  <c r="BF1312" i="2"/>
  <c r="T1312" i="2"/>
  <c r="R1312" i="2"/>
  <c r="P1312" i="2"/>
  <c r="BI1300" i="2"/>
  <c r="BH1300" i="2"/>
  <c r="BG1300" i="2"/>
  <c r="BF1300" i="2"/>
  <c r="T1300" i="2"/>
  <c r="R1300" i="2"/>
  <c r="P1300" i="2"/>
  <c r="BI1299" i="2"/>
  <c r="BH1299" i="2"/>
  <c r="BG1299" i="2"/>
  <c r="BF1299" i="2"/>
  <c r="T1299" i="2"/>
  <c r="R1299" i="2"/>
  <c r="P1299" i="2"/>
  <c r="BI1293" i="2"/>
  <c r="BH1293" i="2"/>
  <c r="BG1293" i="2"/>
  <c r="BF1293" i="2"/>
  <c r="T1293" i="2"/>
  <c r="R1293" i="2"/>
  <c r="P1293" i="2"/>
  <c r="BI1289" i="2"/>
  <c r="BH1289" i="2"/>
  <c r="BG1289" i="2"/>
  <c r="BF1289" i="2"/>
  <c r="T1289" i="2"/>
  <c r="R1289" i="2"/>
  <c r="P1289" i="2"/>
  <c r="BI1285" i="2"/>
  <c r="BH1285" i="2"/>
  <c r="BG1285" i="2"/>
  <c r="BF1285" i="2"/>
  <c r="T1285" i="2"/>
  <c r="R1285" i="2"/>
  <c r="P1285" i="2"/>
  <c r="BI1281" i="2"/>
  <c r="BH1281" i="2"/>
  <c r="BG1281" i="2"/>
  <c r="BF1281" i="2"/>
  <c r="T1281" i="2"/>
  <c r="R1281" i="2"/>
  <c r="P1281" i="2"/>
  <c r="BI1277" i="2"/>
  <c r="BH1277" i="2"/>
  <c r="BG1277" i="2"/>
  <c r="BF1277" i="2"/>
  <c r="T1277" i="2"/>
  <c r="R1277" i="2"/>
  <c r="P1277" i="2"/>
  <c r="BI1273" i="2"/>
  <c r="BH1273" i="2"/>
  <c r="BG1273" i="2"/>
  <c r="BF1273" i="2"/>
  <c r="T1273" i="2"/>
  <c r="R1273" i="2"/>
  <c r="P1273" i="2"/>
  <c r="BI1268" i="2"/>
  <c r="BH1268" i="2"/>
  <c r="BG1268" i="2"/>
  <c r="BF1268" i="2"/>
  <c r="T1268" i="2"/>
  <c r="R1268" i="2"/>
  <c r="P1268" i="2"/>
  <c r="BI1265" i="2"/>
  <c r="BH1265" i="2"/>
  <c r="BG1265" i="2"/>
  <c r="BF1265" i="2"/>
  <c r="T1265" i="2"/>
  <c r="R1265" i="2"/>
  <c r="P1265" i="2"/>
  <c r="BI1261" i="2"/>
  <c r="BH1261" i="2"/>
  <c r="BG1261" i="2"/>
  <c r="BF1261" i="2"/>
  <c r="T1261" i="2"/>
  <c r="R1261" i="2"/>
  <c r="P1261" i="2"/>
  <c r="BI1260" i="2"/>
  <c r="BH1260" i="2"/>
  <c r="BG1260" i="2"/>
  <c r="BF1260" i="2"/>
  <c r="T1260" i="2"/>
  <c r="R1260" i="2"/>
  <c r="P1260" i="2"/>
  <c r="BI1256" i="2"/>
  <c r="BH1256" i="2"/>
  <c r="BG1256" i="2"/>
  <c r="BF1256" i="2"/>
  <c r="T1256" i="2"/>
  <c r="R1256" i="2"/>
  <c r="P1256" i="2"/>
  <c r="BI1255" i="2"/>
  <c r="BH1255" i="2"/>
  <c r="BG1255" i="2"/>
  <c r="BF1255" i="2"/>
  <c r="T1255" i="2"/>
  <c r="R1255" i="2"/>
  <c r="P1255" i="2"/>
  <c r="BI1251" i="2"/>
  <c r="BH1251" i="2"/>
  <c r="BG1251" i="2"/>
  <c r="BF1251" i="2"/>
  <c r="T1251" i="2"/>
  <c r="R1251" i="2"/>
  <c r="P1251" i="2"/>
  <c r="BI1247" i="2"/>
  <c r="BH1247" i="2"/>
  <c r="BG1247" i="2"/>
  <c r="BF1247" i="2"/>
  <c r="T1247" i="2"/>
  <c r="R1247" i="2"/>
  <c r="P1247" i="2"/>
  <c r="BI1239" i="2"/>
  <c r="BH1239" i="2"/>
  <c r="BG1239" i="2"/>
  <c r="BF1239" i="2"/>
  <c r="T1239" i="2"/>
  <c r="R1239" i="2"/>
  <c r="P1239" i="2"/>
  <c r="BI1231" i="2"/>
  <c r="BH1231" i="2"/>
  <c r="BG1231" i="2"/>
  <c r="BF1231" i="2"/>
  <c r="T1231" i="2"/>
  <c r="R1231" i="2"/>
  <c r="P1231" i="2"/>
  <c r="BI1229" i="2"/>
  <c r="BH1229" i="2"/>
  <c r="BG1229" i="2"/>
  <c r="BF1229" i="2"/>
  <c r="T1229" i="2"/>
  <c r="R1229" i="2"/>
  <c r="P1229" i="2"/>
  <c r="BI1224" i="2"/>
  <c r="BH1224" i="2"/>
  <c r="BG1224" i="2"/>
  <c r="BF1224" i="2"/>
  <c r="T1224" i="2"/>
  <c r="R1224" i="2"/>
  <c r="P1224" i="2"/>
  <c r="BI1222" i="2"/>
  <c r="BH1222" i="2"/>
  <c r="BG1222" i="2"/>
  <c r="BF1222" i="2"/>
  <c r="T1222" i="2"/>
  <c r="R1222" i="2"/>
  <c r="P1222" i="2"/>
  <c r="BI1217" i="2"/>
  <c r="BH1217" i="2"/>
  <c r="BG1217" i="2"/>
  <c r="BF1217" i="2"/>
  <c r="T1217" i="2"/>
  <c r="R1217" i="2"/>
  <c r="P1217" i="2"/>
  <c r="BI1206" i="2"/>
  <c r="BH1206" i="2"/>
  <c r="BG1206" i="2"/>
  <c r="BF1206" i="2"/>
  <c r="T1206" i="2"/>
  <c r="R1206" i="2"/>
  <c r="P1206" i="2"/>
  <c r="BI1193" i="2"/>
  <c r="BH1193" i="2"/>
  <c r="BG1193" i="2"/>
  <c r="BF1193" i="2"/>
  <c r="T1193" i="2"/>
  <c r="R1193" i="2"/>
  <c r="P1193" i="2"/>
  <c r="BI1189" i="2"/>
  <c r="BH1189" i="2"/>
  <c r="BG1189" i="2"/>
  <c r="BF1189" i="2"/>
  <c r="T1189" i="2"/>
  <c r="R1189" i="2"/>
  <c r="P1189" i="2"/>
  <c r="BI1185" i="2"/>
  <c r="BH1185" i="2"/>
  <c r="BG1185" i="2"/>
  <c r="BF1185" i="2"/>
  <c r="T1185" i="2"/>
  <c r="R1185" i="2"/>
  <c r="P1185" i="2"/>
  <c r="BI1181" i="2"/>
  <c r="BH1181" i="2"/>
  <c r="BG1181" i="2"/>
  <c r="BF1181" i="2"/>
  <c r="T1181" i="2"/>
  <c r="R1181" i="2"/>
  <c r="P1181" i="2"/>
  <c r="BI1177" i="2"/>
  <c r="BH1177" i="2"/>
  <c r="BG1177" i="2"/>
  <c r="BF1177" i="2"/>
  <c r="T1177" i="2"/>
  <c r="R1177" i="2"/>
  <c r="P1177" i="2"/>
  <c r="BI1173" i="2"/>
  <c r="BH1173" i="2"/>
  <c r="BG1173" i="2"/>
  <c r="BF1173" i="2"/>
  <c r="T1173" i="2"/>
  <c r="R1173" i="2"/>
  <c r="P1173" i="2"/>
  <c r="BI1169" i="2"/>
  <c r="BH1169" i="2"/>
  <c r="BG1169" i="2"/>
  <c r="BF1169" i="2"/>
  <c r="T1169" i="2"/>
  <c r="R1169" i="2"/>
  <c r="P1169" i="2"/>
  <c r="BI1164" i="2"/>
  <c r="BH1164" i="2"/>
  <c r="BG1164" i="2"/>
  <c r="BF1164" i="2"/>
  <c r="T1164" i="2"/>
  <c r="R1164" i="2"/>
  <c r="P1164" i="2"/>
  <c r="BI1158" i="2"/>
  <c r="BH1158" i="2"/>
  <c r="BG1158" i="2"/>
  <c r="BF1158" i="2"/>
  <c r="T1158" i="2"/>
  <c r="R1158" i="2"/>
  <c r="P1158" i="2"/>
  <c r="BI1152" i="2"/>
  <c r="BH1152" i="2"/>
  <c r="BG1152" i="2"/>
  <c r="BF1152" i="2"/>
  <c r="T1152" i="2"/>
  <c r="R1152" i="2"/>
  <c r="P1152" i="2"/>
  <c r="BI1146" i="2"/>
  <c r="BH1146" i="2"/>
  <c r="BG1146" i="2"/>
  <c r="BF1146" i="2"/>
  <c r="T1146" i="2"/>
  <c r="R1146" i="2"/>
  <c r="P1146" i="2"/>
  <c r="BI1142" i="2"/>
  <c r="BH1142" i="2"/>
  <c r="BG1142" i="2"/>
  <c r="BF1142" i="2"/>
  <c r="T1142" i="2"/>
  <c r="R1142" i="2"/>
  <c r="P1142" i="2"/>
  <c r="BI1138" i="2"/>
  <c r="BH1138" i="2"/>
  <c r="BG1138" i="2"/>
  <c r="BF1138" i="2"/>
  <c r="T1138" i="2"/>
  <c r="R1138" i="2"/>
  <c r="P1138" i="2"/>
  <c r="BI1134" i="2"/>
  <c r="BH1134" i="2"/>
  <c r="BG1134" i="2"/>
  <c r="BF1134" i="2"/>
  <c r="T1134" i="2"/>
  <c r="R1134" i="2"/>
  <c r="P1134" i="2"/>
  <c r="BI1130" i="2"/>
  <c r="BH1130" i="2"/>
  <c r="BG1130" i="2"/>
  <c r="BF1130" i="2"/>
  <c r="T1130" i="2"/>
  <c r="R1130" i="2"/>
  <c r="P1130" i="2"/>
  <c r="BI1126" i="2"/>
  <c r="BH1126" i="2"/>
  <c r="BG1126" i="2"/>
  <c r="BF1126" i="2"/>
  <c r="T1126" i="2"/>
  <c r="R1126" i="2"/>
  <c r="P1126" i="2"/>
  <c r="BI1122" i="2"/>
  <c r="BH1122" i="2"/>
  <c r="BG1122" i="2"/>
  <c r="BF1122" i="2"/>
  <c r="T1122" i="2"/>
  <c r="R1122" i="2"/>
  <c r="P1122" i="2"/>
  <c r="BI1118" i="2"/>
  <c r="BH1118" i="2"/>
  <c r="BG1118" i="2"/>
  <c r="BF1118" i="2"/>
  <c r="T1118" i="2"/>
  <c r="R1118" i="2"/>
  <c r="P1118" i="2"/>
  <c r="BI1114" i="2"/>
  <c r="BH1114" i="2"/>
  <c r="BG1114" i="2"/>
  <c r="BF1114" i="2"/>
  <c r="T1114" i="2"/>
  <c r="R1114" i="2"/>
  <c r="P1114" i="2"/>
  <c r="BI1111" i="2"/>
  <c r="BH1111" i="2"/>
  <c r="BG1111" i="2"/>
  <c r="BF1111" i="2"/>
  <c r="T1111" i="2"/>
  <c r="R1111" i="2"/>
  <c r="P1111" i="2"/>
  <c r="BI1107" i="2"/>
  <c r="BH1107" i="2"/>
  <c r="BG1107" i="2"/>
  <c r="BF1107" i="2"/>
  <c r="T1107" i="2"/>
  <c r="R1107" i="2"/>
  <c r="P1107" i="2"/>
  <c r="BI1105" i="2"/>
  <c r="BH1105" i="2"/>
  <c r="BG1105" i="2"/>
  <c r="BF1105" i="2"/>
  <c r="T1105" i="2"/>
  <c r="R1105" i="2"/>
  <c r="P1105" i="2"/>
  <c r="BI1100" i="2"/>
  <c r="BH1100" i="2"/>
  <c r="BG1100" i="2"/>
  <c r="BF1100" i="2"/>
  <c r="T1100" i="2"/>
  <c r="R1100" i="2"/>
  <c r="P1100" i="2"/>
  <c r="BI1099" i="2"/>
  <c r="BH1099" i="2"/>
  <c r="BG1099" i="2"/>
  <c r="BF1099" i="2"/>
  <c r="T1099" i="2"/>
  <c r="R1099" i="2"/>
  <c r="P1099" i="2"/>
  <c r="BI1093" i="2"/>
  <c r="BH1093" i="2"/>
  <c r="BG1093" i="2"/>
  <c r="BF1093" i="2"/>
  <c r="T1093" i="2"/>
  <c r="R1093" i="2"/>
  <c r="P1093" i="2"/>
  <c r="BI1089" i="2"/>
  <c r="BH1089" i="2"/>
  <c r="BG1089" i="2"/>
  <c r="BF1089" i="2"/>
  <c r="T1089" i="2"/>
  <c r="R1089" i="2"/>
  <c r="P1089" i="2"/>
  <c r="BI1082" i="2"/>
  <c r="BH1082" i="2"/>
  <c r="BG1082" i="2"/>
  <c r="BF1082" i="2"/>
  <c r="T1082" i="2"/>
  <c r="R1082" i="2"/>
  <c r="P1082" i="2"/>
  <c r="BI1075" i="2"/>
  <c r="BH1075" i="2"/>
  <c r="BG1075" i="2"/>
  <c r="BF1075" i="2"/>
  <c r="T1075" i="2"/>
  <c r="R1075" i="2"/>
  <c r="P1075" i="2"/>
  <c r="BI1074" i="2"/>
  <c r="BH1074" i="2"/>
  <c r="BG1074" i="2"/>
  <c r="BF1074" i="2"/>
  <c r="T1074" i="2"/>
  <c r="R1074" i="2"/>
  <c r="P1074" i="2"/>
  <c r="BI1054" i="2"/>
  <c r="BH1054" i="2"/>
  <c r="BG1054" i="2"/>
  <c r="BF1054" i="2"/>
  <c r="T1054" i="2"/>
  <c r="R1054" i="2"/>
  <c r="P1054" i="2"/>
  <c r="BI1019" i="2"/>
  <c r="BH1019" i="2"/>
  <c r="BG1019" i="2"/>
  <c r="BF1019" i="2"/>
  <c r="T1019" i="2"/>
  <c r="R1019" i="2"/>
  <c r="P1019" i="2"/>
  <c r="BI994" i="2"/>
  <c r="BH994" i="2"/>
  <c r="BG994" i="2"/>
  <c r="BF994" i="2"/>
  <c r="T994" i="2"/>
  <c r="R994" i="2"/>
  <c r="P994" i="2"/>
  <c r="BI975" i="2"/>
  <c r="BH975" i="2"/>
  <c r="BG975" i="2"/>
  <c r="BF975" i="2"/>
  <c r="T975" i="2"/>
  <c r="R975" i="2"/>
  <c r="P975" i="2"/>
  <c r="BI974" i="2"/>
  <c r="BH974" i="2"/>
  <c r="BG974" i="2"/>
  <c r="BF974" i="2"/>
  <c r="T974" i="2"/>
  <c r="R974" i="2"/>
  <c r="P974" i="2"/>
  <c r="BI954" i="2"/>
  <c r="BH954" i="2"/>
  <c r="BG954" i="2"/>
  <c r="BF954" i="2"/>
  <c r="T954" i="2"/>
  <c r="R954" i="2"/>
  <c r="P954" i="2"/>
  <c r="BI953" i="2"/>
  <c r="BH953" i="2"/>
  <c r="BG953" i="2"/>
  <c r="BF953" i="2"/>
  <c r="T953" i="2"/>
  <c r="R953" i="2"/>
  <c r="P953" i="2"/>
  <c r="BI931" i="2"/>
  <c r="BH931" i="2"/>
  <c r="BG931" i="2"/>
  <c r="BF931" i="2"/>
  <c r="T931" i="2"/>
  <c r="R931" i="2"/>
  <c r="P931" i="2"/>
  <c r="BI911" i="2"/>
  <c r="BH911" i="2"/>
  <c r="BG911" i="2"/>
  <c r="BF911" i="2"/>
  <c r="T911" i="2"/>
  <c r="R911" i="2"/>
  <c r="P911" i="2"/>
  <c r="BI905" i="2"/>
  <c r="BH905" i="2"/>
  <c r="BG905" i="2"/>
  <c r="BF905" i="2"/>
  <c r="T905" i="2"/>
  <c r="R905" i="2"/>
  <c r="P905" i="2"/>
  <c r="BI904" i="2"/>
  <c r="BH904" i="2"/>
  <c r="BG904" i="2"/>
  <c r="BF904" i="2"/>
  <c r="T904" i="2"/>
  <c r="R904" i="2"/>
  <c r="P904" i="2"/>
  <c r="BI898" i="2"/>
  <c r="BH898" i="2"/>
  <c r="BG898" i="2"/>
  <c r="BF898" i="2"/>
  <c r="T898" i="2"/>
  <c r="R898" i="2"/>
  <c r="P898" i="2"/>
  <c r="BI897" i="2"/>
  <c r="BH897" i="2"/>
  <c r="BG897" i="2"/>
  <c r="BF897" i="2"/>
  <c r="T897" i="2"/>
  <c r="R897" i="2"/>
  <c r="P897" i="2"/>
  <c r="BI891" i="2"/>
  <c r="BH891" i="2"/>
  <c r="BG891" i="2"/>
  <c r="BF891" i="2"/>
  <c r="T891" i="2"/>
  <c r="R891" i="2"/>
  <c r="P891" i="2"/>
  <c r="BI885" i="2"/>
  <c r="BH885" i="2"/>
  <c r="BG885" i="2"/>
  <c r="BF885" i="2"/>
  <c r="T885" i="2"/>
  <c r="R885" i="2"/>
  <c r="P885" i="2"/>
  <c r="BI884" i="2"/>
  <c r="BH884" i="2"/>
  <c r="BG884" i="2"/>
  <c r="BF884" i="2"/>
  <c r="T884" i="2"/>
  <c r="R884" i="2"/>
  <c r="P884" i="2"/>
  <c r="BI878" i="2"/>
  <c r="BH878" i="2"/>
  <c r="BG878" i="2"/>
  <c r="BF878" i="2"/>
  <c r="T878" i="2"/>
  <c r="R878" i="2"/>
  <c r="P878" i="2"/>
  <c r="BI869" i="2"/>
  <c r="BH869" i="2"/>
  <c r="BG869" i="2"/>
  <c r="BF869" i="2"/>
  <c r="T869" i="2"/>
  <c r="R869" i="2"/>
  <c r="P869" i="2"/>
  <c r="BI864" i="2"/>
  <c r="BH864" i="2"/>
  <c r="BG864" i="2"/>
  <c r="BF864" i="2"/>
  <c r="T864" i="2"/>
  <c r="R864" i="2"/>
  <c r="P864" i="2"/>
  <c r="BI859" i="2"/>
  <c r="BH859" i="2"/>
  <c r="BG859" i="2"/>
  <c r="BF859" i="2"/>
  <c r="T859" i="2"/>
  <c r="R859" i="2"/>
  <c r="P859" i="2"/>
  <c r="BI851" i="2"/>
  <c r="BH851" i="2"/>
  <c r="BG851" i="2"/>
  <c r="BF851" i="2"/>
  <c r="T851" i="2"/>
  <c r="R851" i="2"/>
  <c r="P851" i="2"/>
  <c r="BI844" i="2"/>
  <c r="BH844" i="2"/>
  <c r="BG844" i="2"/>
  <c r="BF844" i="2"/>
  <c r="T844" i="2"/>
  <c r="R844" i="2"/>
  <c r="P844" i="2"/>
  <c r="BI826" i="2"/>
  <c r="BH826" i="2"/>
  <c r="BG826" i="2"/>
  <c r="BF826" i="2"/>
  <c r="T826" i="2"/>
  <c r="R826" i="2"/>
  <c r="P826" i="2"/>
  <c r="BI812" i="2"/>
  <c r="BH812" i="2"/>
  <c r="BG812" i="2"/>
  <c r="BF812" i="2"/>
  <c r="T812" i="2"/>
  <c r="R812" i="2"/>
  <c r="P812" i="2"/>
  <c r="BI802" i="2"/>
  <c r="BH802" i="2"/>
  <c r="BG802" i="2"/>
  <c r="BF802" i="2"/>
  <c r="T802" i="2"/>
  <c r="R802" i="2"/>
  <c r="P802" i="2"/>
  <c r="BI798" i="2"/>
  <c r="BH798" i="2"/>
  <c r="BG798" i="2"/>
  <c r="BF798" i="2"/>
  <c r="T798" i="2"/>
  <c r="R798" i="2"/>
  <c r="P798" i="2"/>
  <c r="BI783" i="2"/>
  <c r="BH783" i="2"/>
  <c r="BG783" i="2"/>
  <c r="BF783" i="2"/>
  <c r="T783" i="2"/>
  <c r="R783" i="2"/>
  <c r="P783" i="2"/>
  <c r="BI767" i="2"/>
  <c r="BH767" i="2"/>
  <c r="BG767" i="2"/>
  <c r="BF767" i="2"/>
  <c r="T767" i="2"/>
  <c r="R767" i="2"/>
  <c r="P767" i="2"/>
  <c r="BI761" i="2"/>
  <c r="BH761" i="2"/>
  <c r="BG761" i="2"/>
  <c r="BF761" i="2"/>
  <c r="T761" i="2"/>
  <c r="R761" i="2"/>
  <c r="P761" i="2"/>
  <c r="BI760" i="2"/>
  <c r="BH760" i="2"/>
  <c r="BG760" i="2"/>
  <c r="BF760" i="2"/>
  <c r="T760" i="2"/>
  <c r="R760" i="2"/>
  <c r="P760" i="2"/>
  <c r="BI755" i="2"/>
  <c r="BH755" i="2"/>
  <c r="BG755" i="2"/>
  <c r="BF755" i="2"/>
  <c r="T755" i="2"/>
  <c r="R755" i="2"/>
  <c r="P755" i="2"/>
  <c r="BI751" i="2"/>
  <c r="BH751" i="2"/>
  <c r="BG751" i="2"/>
  <c r="BF751" i="2"/>
  <c r="T751" i="2"/>
  <c r="R751" i="2"/>
  <c r="P751" i="2"/>
  <c r="BI746" i="2"/>
  <c r="BH746" i="2"/>
  <c r="BG746" i="2"/>
  <c r="BF746" i="2"/>
  <c r="T746" i="2"/>
  <c r="R746" i="2"/>
  <c r="P746" i="2"/>
  <c r="BI738" i="2"/>
  <c r="BH738" i="2"/>
  <c r="BG738" i="2"/>
  <c r="BF738" i="2"/>
  <c r="T738" i="2"/>
  <c r="R738" i="2"/>
  <c r="P738" i="2"/>
  <c r="BI733" i="2"/>
  <c r="BH733" i="2"/>
  <c r="BG733" i="2"/>
  <c r="BF733" i="2"/>
  <c r="T733" i="2"/>
  <c r="R733" i="2"/>
  <c r="P733" i="2"/>
  <c r="BI727" i="2"/>
  <c r="BH727" i="2"/>
  <c r="BG727" i="2"/>
  <c r="BF727" i="2"/>
  <c r="T727" i="2"/>
  <c r="R727" i="2"/>
  <c r="P727" i="2"/>
  <c r="BI720" i="2"/>
  <c r="BH720" i="2"/>
  <c r="BG720" i="2"/>
  <c r="BF720" i="2"/>
  <c r="T720" i="2"/>
  <c r="R720" i="2"/>
  <c r="P720" i="2"/>
  <c r="BI715" i="2"/>
  <c r="BH715" i="2"/>
  <c r="BG715" i="2"/>
  <c r="BF715" i="2"/>
  <c r="T715" i="2"/>
  <c r="R715" i="2"/>
  <c r="P715" i="2"/>
  <c r="BI687" i="2"/>
  <c r="BH687" i="2"/>
  <c r="BG687" i="2"/>
  <c r="BF687" i="2"/>
  <c r="T687" i="2"/>
  <c r="R687" i="2"/>
  <c r="P687" i="2"/>
  <c r="BI682" i="2"/>
  <c r="BH682" i="2"/>
  <c r="BG682" i="2"/>
  <c r="BF682" i="2"/>
  <c r="T682" i="2"/>
  <c r="R682" i="2"/>
  <c r="P682" i="2"/>
  <c r="BI676" i="2"/>
  <c r="BH676" i="2"/>
  <c r="BG676" i="2"/>
  <c r="BF676" i="2"/>
  <c r="T676" i="2"/>
  <c r="R676" i="2"/>
  <c r="P676" i="2"/>
  <c r="BI667" i="2"/>
  <c r="BH667" i="2"/>
  <c r="BG667" i="2"/>
  <c r="BF667" i="2"/>
  <c r="T667" i="2"/>
  <c r="R667" i="2"/>
  <c r="P667" i="2"/>
  <c r="BI646" i="2"/>
  <c r="BH646" i="2"/>
  <c r="BG646" i="2"/>
  <c r="BF646" i="2"/>
  <c r="T646" i="2"/>
  <c r="R646" i="2"/>
  <c r="P646" i="2"/>
  <c r="BI637" i="2"/>
  <c r="BH637" i="2"/>
  <c r="BG637" i="2"/>
  <c r="BF637" i="2"/>
  <c r="T637" i="2"/>
  <c r="R637" i="2"/>
  <c r="P637" i="2"/>
  <c r="BI621" i="2"/>
  <c r="BH621" i="2"/>
  <c r="BG621" i="2"/>
  <c r="BF621" i="2"/>
  <c r="T621" i="2"/>
  <c r="R621" i="2"/>
  <c r="P621" i="2"/>
  <c r="BI612" i="2"/>
  <c r="BH612" i="2"/>
  <c r="BG612" i="2"/>
  <c r="BF612" i="2"/>
  <c r="T612" i="2"/>
  <c r="R612" i="2"/>
  <c r="P612" i="2"/>
  <c r="BI611" i="2"/>
  <c r="BH611" i="2"/>
  <c r="BG611" i="2"/>
  <c r="BF611" i="2"/>
  <c r="T611" i="2"/>
  <c r="R611" i="2"/>
  <c r="P611" i="2"/>
  <c r="BI595" i="2"/>
  <c r="BH595" i="2"/>
  <c r="BG595" i="2"/>
  <c r="BF595" i="2"/>
  <c r="T595" i="2"/>
  <c r="R595" i="2"/>
  <c r="P595" i="2"/>
  <c r="BI566" i="2"/>
  <c r="BH566" i="2"/>
  <c r="BG566" i="2"/>
  <c r="BF566" i="2"/>
  <c r="T566" i="2"/>
  <c r="R566" i="2"/>
  <c r="P566" i="2"/>
  <c r="BI560" i="2"/>
  <c r="BH560" i="2"/>
  <c r="BG560" i="2"/>
  <c r="BF560" i="2"/>
  <c r="T560" i="2"/>
  <c r="R560" i="2"/>
  <c r="P560" i="2"/>
  <c r="BI555" i="2"/>
  <c r="BH555" i="2"/>
  <c r="BG555" i="2"/>
  <c r="BF555" i="2"/>
  <c r="T555" i="2"/>
  <c r="R555" i="2"/>
  <c r="P555" i="2"/>
  <c r="BI549" i="2"/>
  <c r="BH549" i="2"/>
  <c r="BG549" i="2"/>
  <c r="BF549" i="2"/>
  <c r="T549" i="2"/>
  <c r="R549" i="2"/>
  <c r="P549" i="2"/>
  <c r="BI545" i="2"/>
  <c r="BH545" i="2"/>
  <c r="BG545" i="2"/>
  <c r="BF545" i="2"/>
  <c r="T545" i="2"/>
  <c r="R545" i="2"/>
  <c r="P545" i="2"/>
  <c r="BI539" i="2"/>
  <c r="BH539" i="2"/>
  <c r="BG539" i="2"/>
  <c r="BF539" i="2"/>
  <c r="T539" i="2"/>
  <c r="R539" i="2"/>
  <c r="P539" i="2"/>
  <c r="BI535" i="2"/>
  <c r="BH535" i="2"/>
  <c r="BG535" i="2"/>
  <c r="BF535" i="2"/>
  <c r="T535" i="2"/>
  <c r="R535" i="2"/>
  <c r="P535" i="2"/>
  <c r="BI531" i="2"/>
  <c r="BH531" i="2"/>
  <c r="BG531" i="2"/>
  <c r="BF531" i="2"/>
  <c r="T531" i="2"/>
  <c r="R531" i="2"/>
  <c r="P531" i="2"/>
  <c r="BI527" i="2"/>
  <c r="BH527" i="2"/>
  <c r="BG527" i="2"/>
  <c r="BF527" i="2"/>
  <c r="T527" i="2"/>
  <c r="R527" i="2"/>
  <c r="P527" i="2"/>
  <c r="BI523" i="2"/>
  <c r="BH523" i="2"/>
  <c r="BG523" i="2"/>
  <c r="BF523" i="2"/>
  <c r="T523" i="2"/>
  <c r="R523" i="2"/>
  <c r="P523" i="2"/>
  <c r="BI517" i="2"/>
  <c r="BH517" i="2"/>
  <c r="BG517" i="2"/>
  <c r="BF517" i="2"/>
  <c r="T517" i="2"/>
  <c r="R517" i="2"/>
  <c r="P517" i="2"/>
  <c r="BI513" i="2"/>
  <c r="BH513" i="2"/>
  <c r="BG513" i="2"/>
  <c r="BF513" i="2"/>
  <c r="T513" i="2"/>
  <c r="R513" i="2"/>
  <c r="P513" i="2"/>
  <c r="BI509" i="2"/>
  <c r="BH509" i="2"/>
  <c r="BG509" i="2"/>
  <c r="BF509" i="2"/>
  <c r="T509" i="2"/>
  <c r="R509" i="2"/>
  <c r="P509" i="2"/>
  <c r="BI503" i="2"/>
  <c r="BH503" i="2"/>
  <c r="BG503" i="2"/>
  <c r="BF503" i="2"/>
  <c r="T503" i="2"/>
  <c r="R503" i="2"/>
  <c r="P503" i="2"/>
  <c r="BI499" i="2"/>
  <c r="BH499" i="2"/>
  <c r="BG499" i="2"/>
  <c r="BF499" i="2"/>
  <c r="T499" i="2"/>
  <c r="R499" i="2"/>
  <c r="P499" i="2"/>
  <c r="BI495" i="2"/>
  <c r="BH495" i="2"/>
  <c r="BG495" i="2"/>
  <c r="BF495" i="2"/>
  <c r="T495" i="2"/>
  <c r="R495" i="2"/>
  <c r="P495" i="2"/>
  <c r="BI491" i="2"/>
  <c r="BH491" i="2"/>
  <c r="BG491" i="2"/>
  <c r="BF491" i="2"/>
  <c r="T491" i="2"/>
  <c r="R491" i="2"/>
  <c r="P491" i="2"/>
  <c r="BI487" i="2"/>
  <c r="BH487" i="2"/>
  <c r="BG487" i="2"/>
  <c r="BF487" i="2"/>
  <c r="T487" i="2"/>
  <c r="R487" i="2"/>
  <c r="P487" i="2"/>
  <c r="BI483" i="2"/>
  <c r="BH483" i="2"/>
  <c r="BG483" i="2"/>
  <c r="BF483" i="2"/>
  <c r="T483" i="2"/>
  <c r="R483" i="2"/>
  <c r="P483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2" i="2"/>
  <c r="BH472" i="2"/>
  <c r="BG472" i="2"/>
  <c r="BF472" i="2"/>
  <c r="T472" i="2"/>
  <c r="R472" i="2"/>
  <c r="P472" i="2"/>
  <c r="BI442" i="2"/>
  <c r="BH442" i="2"/>
  <c r="BG442" i="2"/>
  <c r="BF442" i="2"/>
  <c r="T442" i="2"/>
  <c r="R442" i="2"/>
  <c r="P442" i="2"/>
  <c r="BI428" i="2"/>
  <c r="BH428" i="2"/>
  <c r="BG428" i="2"/>
  <c r="BF428" i="2"/>
  <c r="T428" i="2"/>
  <c r="R428" i="2"/>
  <c r="P428" i="2"/>
  <c r="BI397" i="2"/>
  <c r="BH397" i="2"/>
  <c r="BG397" i="2"/>
  <c r="BF397" i="2"/>
  <c r="T397" i="2"/>
  <c r="R397" i="2"/>
  <c r="P397" i="2"/>
  <c r="BI387" i="2"/>
  <c r="BH387" i="2"/>
  <c r="BG387" i="2"/>
  <c r="BF387" i="2"/>
  <c r="T387" i="2"/>
  <c r="R387" i="2"/>
  <c r="P387" i="2"/>
  <c r="BI370" i="2"/>
  <c r="BH370" i="2"/>
  <c r="BG370" i="2"/>
  <c r="BF370" i="2"/>
  <c r="T370" i="2"/>
  <c r="R370" i="2"/>
  <c r="P370" i="2"/>
  <c r="BI365" i="2"/>
  <c r="BH365" i="2"/>
  <c r="BG365" i="2"/>
  <c r="BF365" i="2"/>
  <c r="T365" i="2"/>
  <c r="R365" i="2"/>
  <c r="P365" i="2"/>
  <c r="BI360" i="2"/>
  <c r="BH360" i="2"/>
  <c r="BG360" i="2"/>
  <c r="BF360" i="2"/>
  <c r="T360" i="2"/>
  <c r="R360" i="2"/>
  <c r="P360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44" i="2"/>
  <c r="BH344" i="2"/>
  <c r="BG344" i="2"/>
  <c r="BF344" i="2"/>
  <c r="T344" i="2"/>
  <c r="R344" i="2"/>
  <c r="P344" i="2"/>
  <c r="BI325" i="2"/>
  <c r="BH325" i="2"/>
  <c r="BG325" i="2"/>
  <c r="BF325" i="2"/>
  <c r="T325" i="2"/>
  <c r="R325" i="2"/>
  <c r="P325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88" i="2"/>
  <c r="BH288" i="2"/>
  <c r="BG288" i="2"/>
  <c r="BF288" i="2"/>
  <c r="T288" i="2"/>
  <c r="R288" i="2"/>
  <c r="P288" i="2"/>
  <c r="BI278" i="2"/>
  <c r="BH278" i="2"/>
  <c r="BG278" i="2"/>
  <c r="BF278" i="2"/>
  <c r="T278" i="2"/>
  <c r="R278" i="2"/>
  <c r="P278" i="2"/>
  <c r="BI267" i="2"/>
  <c r="BH267" i="2"/>
  <c r="BG267" i="2"/>
  <c r="BF267" i="2"/>
  <c r="T267" i="2"/>
  <c r="R267" i="2"/>
  <c r="P267" i="2"/>
  <c r="BI259" i="2"/>
  <c r="BH259" i="2"/>
  <c r="BG259" i="2"/>
  <c r="BF259" i="2"/>
  <c r="T259" i="2"/>
  <c r="R259" i="2"/>
  <c r="P259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15" i="2"/>
  <c r="BH215" i="2"/>
  <c r="BG215" i="2"/>
  <c r="BF215" i="2"/>
  <c r="T215" i="2"/>
  <c r="R215" i="2"/>
  <c r="P215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4" i="2"/>
  <c r="BH194" i="2"/>
  <c r="BG194" i="2"/>
  <c r="BF194" i="2"/>
  <c r="T194" i="2"/>
  <c r="R194" i="2"/>
  <c r="P194" i="2"/>
  <c r="BI186" i="2"/>
  <c r="BH186" i="2"/>
  <c r="BG186" i="2"/>
  <c r="BF186" i="2"/>
  <c r="T186" i="2"/>
  <c r="R186" i="2"/>
  <c r="P186" i="2"/>
  <c r="BI180" i="2"/>
  <c r="BH180" i="2"/>
  <c r="BG180" i="2"/>
  <c r="BF180" i="2"/>
  <c r="T180" i="2"/>
  <c r="R180" i="2"/>
  <c r="P180" i="2"/>
  <c r="BI174" i="2"/>
  <c r="BH174" i="2"/>
  <c r="BG174" i="2"/>
  <c r="BF174" i="2"/>
  <c r="T174" i="2"/>
  <c r="R174" i="2"/>
  <c r="P174" i="2"/>
  <c r="BI164" i="2"/>
  <c r="BH164" i="2"/>
  <c r="BG164" i="2"/>
  <c r="BF164" i="2"/>
  <c r="T164" i="2"/>
  <c r="R164" i="2"/>
  <c r="P164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J140" i="2"/>
  <c r="J139" i="2"/>
  <c r="F139" i="2"/>
  <c r="F137" i="2"/>
  <c r="E135" i="2"/>
  <c r="J92" i="2"/>
  <c r="J91" i="2"/>
  <c r="F91" i="2"/>
  <c r="F89" i="2"/>
  <c r="E87" i="2"/>
  <c r="J18" i="2"/>
  <c r="E18" i="2"/>
  <c r="F140" i="2" s="1"/>
  <c r="J17" i="2"/>
  <c r="J12" i="2"/>
  <c r="J137" i="2" s="1"/>
  <c r="E7" i="2"/>
  <c r="E85" i="2" s="1"/>
  <c r="L90" i="1"/>
  <c r="AM90" i="1"/>
  <c r="AM89" i="1"/>
  <c r="L89" i="1"/>
  <c r="AM87" i="1"/>
  <c r="L87" i="1"/>
  <c r="L85" i="1"/>
  <c r="L84" i="1"/>
  <c r="BK2278" i="2"/>
  <c r="J1889" i="2"/>
  <c r="J1780" i="2"/>
  <c r="BK1625" i="2"/>
  <c r="J1452" i="2"/>
  <c r="J1114" i="2"/>
  <c r="BK715" i="2"/>
  <c r="BK194" i="2"/>
  <c r="BK1337" i="2"/>
  <c r="BK755" i="2"/>
  <c r="BK236" i="2"/>
  <c r="BK2168" i="2"/>
  <c r="J2051" i="2"/>
  <c r="BK1757" i="2"/>
  <c r="J1606" i="2"/>
  <c r="BK1341" i="2"/>
  <c r="BK1142" i="2"/>
  <c r="J535" i="2"/>
  <c r="J2209" i="2"/>
  <c r="J2015" i="2"/>
  <c r="J1853" i="2"/>
  <c r="BK1631" i="2"/>
  <c r="BK1390" i="2"/>
  <c r="J1122" i="2"/>
  <c r="BK513" i="2"/>
  <c r="J259" i="2"/>
  <c r="J2175" i="2"/>
  <c r="BK1945" i="2"/>
  <c r="J1881" i="2"/>
  <c r="J1486" i="2"/>
  <c r="J733" i="2"/>
  <c r="J2205" i="2"/>
  <c r="J2021" i="2"/>
  <c r="J1841" i="2"/>
  <c r="J1757" i="2"/>
  <c r="BK1471" i="2"/>
  <c r="J1358" i="2"/>
  <c r="J878" i="2"/>
  <c r="BK299" i="2"/>
  <c r="J2087" i="2"/>
  <c r="J1894" i="2"/>
  <c r="BK1709" i="2"/>
  <c r="BK1285" i="2"/>
  <c r="J953" i="2"/>
  <c r="J527" i="2"/>
  <c r="BK174" i="2"/>
  <c r="BK2397" i="2"/>
  <c r="BK1231" i="2"/>
  <c r="BK738" i="2"/>
  <c r="J2397" i="2"/>
  <c r="J2254" i="2"/>
  <c r="BK1914" i="2"/>
  <c r="J1666" i="2"/>
  <c r="BK1452" i="2"/>
  <c r="BK1111" i="2"/>
  <c r="J767" i="2"/>
  <c r="J228" i="2"/>
  <c r="J2307" i="2"/>
  <c r="J2072" i="2"/>
  <c r="J1934" i="2"/>
  <c r="BK1591" i="2"/>
  <c r="J1181" i="2"/>
  <c r="J891" i="2"/>
  <c r="J209" i="2"/>
  <c r="J2373" i="2"/>
  <c r="BK1498" i="2"/>
  <c r="BK545" i="2"/>
  <c r="J477" i="2"/>
  <c r="BK2269" i="2"/>
  <c r="BK1915" i="2"/>
  <c r="J1376" i="2"/>
  <c r="BK884" i="2"/>
  <c r="J201" i="2"/>
  <c r="J233" i="3"/>
  <c r="BK280" i="3"/>
  <c r="J215" i="3"/>
  <c r="BK149" i="3"/>
  <c r="J238" i="3"/>
  <c r="BK275" i="3"/>
  <c r="BK249" i="3"/>
  <c r="BK163" i="3"/>
  <c r="BK242" i="3"/>
  <c r="J189" i="3"/>
  <c r="J234" i="3"/>
  <c r="J139" i="3"/>
  <c r="BK290" i="3"/>
  <c r="J255" i="3"/>
  <c r="BK191" i="3"/>
  <c r="BK265" i="3"/>
  <c r="BK159" i="3"/>
  <c r="J196" i="3"/>
  <c r="BK204" i="4"/>
  <c r="J157" i="4"/>
  <c r="BK202" i="4"/>
  <c r="J202" i="4"/>
  <c r="BK208" i="4"/>
  <c r="BK163" i="4"/>
  <c r="BK198" i="4"/>
  <c r="BK136" i="4"/>
  <c r="J132" i="4"/>
  <c r="BK203" i="4"/>
  <c r="J205" i="4"/>
  <c r="J189" i="4"/>
  <c r="BK134" i="4"/>
  <c r="J146" i="5"/>
  <c r="J222" i="5"/>
  <c r="BK229" i="5"/>
  <c r="BK220" i="5"/>
  <c r="BK234" i="5"/>
  <c r="J231" i="5"/>
  <c r="BK221" i="5"/>
  <c r="BK228" i="5"/>
  <c r="BK146" i="5"/>
  <c r="BK191" i="6"/>
  <c r="J150" i="6"/>
  <c r="J216" i="6"/>
  <c r="J172" i="6"/>
  <c r="BK226" i="6"/>
  <c r="J240" i="6"/>
  <c r="BK201" i="6"/>
  <c r="BK245" i="6"/>
  <c r="J190" i="6"/>
  <c r="J237" i="6"/>
  <c r="J176" i="6"/>
  <c r="J231" i="6"/>
  <c r="J217" i="6"/>
  <c r="J201" i="6"/>
  <c r="BK150" i="6"/>
  <c r="BK270" i="7"/>
  <c r="J289" i="7"/>
  <c r="BK234" i="7"/>
  <c r="BK170" i="7"/>
  <c r="BK266" i="7"/>
  <c r="J233" i="7"/>
  <c r="BK194" i="7"/>
  <c r="BK157" i="7"/>
  <c r="BK226" i="7"/>
  <c r="J182" i="7"/>
  <c r="BK237" i="7"/>
  <c r="BK253" i="7"/>
  <c r="BK201" i="7"/>
  <c r="J141" i="7"/>
  <c r="BK213" i="7"/>
  <c r="BK275" i="7"/>
  <c r="J241" i="7"/>
  <c r="J195" i="7"/>
  <c r="J263" i="7"/>
  <c r="BK171" i="7"/>
  <c r="BK279" i="7"/>
  <c r="J229" i="7"/>
  <c r="J197" i="7"/>
  <c r="J164" i="7"/>
  <c r="J147" i="8"/>
  <c r="BK135" i="8"/>
  <c r="J150" i="8"/>
  <c r="BK152" i="8"/>
  <c r="J158" i="8"/>
  <c r="J137" i="8"/>
  <c r="BK168" i="9"/>
  <c r="J147" i="9"/>
  <c r="BK141" i="9"/>
  <c r="J137" i="9"/>
  <c r="J168" i="9"/>
  <c r="J155" i="9"/>
  <c r="BK177" i="10"/>
  <c r="J136" i="10"/>
  <c r="J142" i="10"/>
  <c r="BK161" i="10"/>
  <c r="BK187" i="10"/>
  <c r="J137" i="10"/>
  <c r="J163" i="10"/>
  <c r="BK203" i="10"/>
  <c r="J173" i="10"/>
  <c r="J203" i="10"/>
  <c r="BK199" i="10"/>
  <c r="BK140" i="10"/>
  <c r="BK143" i="11"/>
  <c r="J131" i="11"/>
  <c r="BK131" i="11"/>
  <c r="BK126" i="11"/>
  <c r="BK143" i="12"/>
  <c r="BK133" i="12"/>
  <c r="BK141" i="12"/>
  <c r="BK131" i="13"/>
  <c r="BK140" i="13"/>
  <c r="BK149" i="13"/>
  <c r="BK146" i="13"/>
  <c r="J145" i="13"/>
  <c r="J129" i="13"/>
  <c r="J134" i="13"/>
  <c r="BK129" i="14"/>
  <c r="J136" i="14"/>
  <c r="BK141" i="14"/>
  <c r="BK132" i="14"/>
  <c r="BK134" i="14"/>
  <c r="BK128" i="15"/>
  <c r="BK140" i="15"/>
  <c r="BK129" i="15"/>
  <c r="BK127" i="16"/>
  <c r="BK145" i="16"/>
  <c r="BK132" i="16"/>
  <c r="J137" i="17"/>
  <c r="BK155" i="18"/>
  <c r="BK133" i="18"/>
  <c r="BK137" i="18"/>
  <c r="J177" i="18"/>
  <c r="J166" i="18"/>
  <c r="J150" i="18"/>
  <c r="BK413" i="19"/>
  <c r="J308" i="19"/>
  <c r="J153" i="19"/>
  <c r="J316" i="19"/>
  <c r="BK447" i="19"/>
  <c r="J262" i="19"/>
  <c r="J197" i="19"/>
  <c r="J345" i="19"/>
  <c r="BK363" i="19"/>
  <c r="BK387" i="19"/>
  <c r="BK239" i="19"/>
  <c r="J167" i="19"/>
  <c r="J342" i="19"/>
  <c r="J147" i="19"/>
  <c r="J275" i="19"/>
  <c r="J435" i="19"/>
  <c r="BK184" i="19"/>
  <c r="BK228" i="19"/>
  <c r="BK153" i="19"/>
  <c r="J175" i="20"/>
  <c r="BK317" i="20"/>
  <c r="BK245" i="20"/>
  <c r="BK268" i="20"/>
  <c r="BK184" i="20"/>
  <c r="BK198" i="20"/>
  <c r="J240" i="20"/>
  <c r="J269" i="21"/>
  <c r="BK342" i="21"/>
  <c r="J195" i="21"/>
  <c r="BK232" i="21"/>
  <c r="J293" i="21"/>
  <c r="BK259" i="21"/>
  <c r="J337" i="21"/>
  <c r="BK215" i="21"/>
  <c r="J189" i="21"/>
  <c r="BK147" i="22"/>
  <c r="BK184" i="22"/>
  <c r="BK199" i="22"/>
  <c r="BK134" i="22"/>
  <c r="J179" i="23"/>
  <c r="BK167" i="23"/>
  <c r="BK184" i="23"/>
  <c r="J198" i="23"/>
  <c r="BK206" i="23"/>
  <c r="BK230" i="23"/>
  <c r="BK188" i="23"/>
  <c r="J193" i="23"/>
  <c r="J232" i="23"/>
  <c r="J126" i="23"/>
  <c r="J184" i="23"/>
  <c r="J167" i="23"/>
  <c r="J142" i="23"/>
  <c r="BK188" i="24"/>
  <c r="BK137" i="24"/>
  <c r="J160" i="24"/>
  <c r="BK138" i="24"/>
  <c r="J129" i="24"/>
  <c r="BK145" i="24"/>
  <c r="J135" i="24"/>
  <c r="J140" i="24"/>
  <c r="J189" i="24"/>
  <c r="J142" i="24"/>
  <c r="J161" i="24"/>
  <c r="BK180" i="25"/>
  <c r="J171" i="25"/>
  <c r="BK129" i="25"/>
  <c r="J185" i="25"/>
  <c r="J222" i="25"/>
  <c r="J197" i="25"/>
  <c r="J309" i="26"/>
  <c r="BK306" i="26"/>
  <c r="BK226" i="26"/>
  <c r="J153" i="26"/>
  <c r="BK326" i="26"/>
  <c r="J190" i="26"/>
  <c r="J226" i="26"/>
  <c r="BK137" i="26"/>
  <c r="BK173" i="26"/>
  <c r="J179" i="26"/>
  <c r="BK251" i="26"/>
  <c r="J127" i="27"/>
  <c r="BK138" i="27"/>
  <c r="J130" i="27"/>
  <c r="J154" i="27"/>
  <c r="J140" i="27"/>
  <c r="BK2373" i="2"/>
  <c r="J1933" i="2"/>
  <c r="J1830" i="2"/>
  <c r="J1744" i="2"/>
  <c r="J1496" i="2"/>
  <c r="BK1247" i="2"/>
  <c r="BK812" i="2"/>
  <c r="J360" i="2"/>
  <c r="J215" i="2"/>
  <c r="BK2312" i="2"/>
  <c r="J2116" i="2"/>
  <c r="BK1962" i="2"/>
  <c r="BK1885" i="2"/>
  <c r="J1848" i="2"/>
  <c r="J1631" i="2"/>
  <c r="BK1388" i="2"/>
  <c r="J715" i="2"/>
  <c r="BK249" i="2"/>
  <c r="J2162" i="2"/>
  <c r="BK2086" i="2"/>
  <c r="J1977" i="2"/>
  <c r="J1723" i="2"/>
  <c r="BK1434" i="2"/>
  <c r="BK1293" i="2"/>
  <c r="BK1118" i="2"/>
  <c r="BK278" i="2"/>
  <c r="BK2084" i="2"/>
  <c r="J1829" i="2"/>
  <c r="J1650" i="2"/>
  <c r="BK1420" i="2"/>
  <c r="J1229" i="2"/>
  <c r="BK555" i="2"/>
  <c r="J298" i="2"/>
  <c r="BK1970" i="2"/>
  <c r="J1885" i="2"/>
  <c r="J1492" i="2"/>
  <c r="J1169" i="2"/>
  <c r="J761" i="2"/>
  <c r="AS117" i="1"/>
  <c r="J1843" i="2"/>
  <c r="J1767" i="2"/>
  <c r="J1454" i="2"/>
  <c r="BK1273" i="2"/>
  <c r="BK869" i="2"/>
  <c r="J278" i="2"/>
  <c r="J2137" i="2"/>
  <c r="J2022" i="2"/>
  <c r="BK1929" i="2"/>
  <c r="BK1714" i="2"/>
  <c r="BK1239" i="2"/>
  <c r="J1105" i="2"/>
  <c r="J844" i="2"/>
  <c r="BK397" i="2"/>
  <c r="J2408" i="2"/>
  <c r="BK2127" i="2"/>
  <c r="J2012" i="2"/>
  <c r="BK1933" i="2"/>
  <c r="BK1759" i="2"/>
  <c r="J1402" i="2"/>
  <c r="BK1320" i="2"/>
  <c r="J905" i="2"/>
  <c r="J491" i="2"/>
  <c r="BK2371" i="2"/>
  <c r="BK2162" i="2"/>
  <c r="BK2019" i="2"/>
  <c r="BK1502" i="2"/>
  <c r="J1251" i="2"/>
  <c r="BK953" i="2"/>
  <c r="BK370" i="2"/>
  <c r="J2372" i="2"/>
  <c r="BK2087" i="2"/>
  <c r="J1988" i="2"/>
  <c r="BK1814" i="2"/>
  <c r="BK1459" i="2"/>
  <c r="BK1164" i="2"/>
  <c r="BK844" i="2"/>
  <c r="J2378" i="2"/>
  <c r="J2332" i="2"/>
  <c r="J2152" i="2"/>
  <c r="BK2053" i="2"/>
  <c r="BK1923" i="2"/>
  <c r="J1638" i="2"/>
  <c r="J1473" i="2"/>
  <c r="BK1075" i="2"/>
  <c r="J495" i="2"/>
  <c r="BK146" i="2"/>
  <c r="J1976" i="2"/>
  <c r="J1709" i="2"/>
  <c r="BK1436" i="2"/>
  <c r="BK1265" i="2"/>
  <c r="BK472" i="2"/>
  <c r="J267" i="3"/>
  <c r="BK148" i="3"/>
  <c r="J232" i="3"/>
  <c r="BK201" i="3"/>
  <c r="BK164" i="3"/>
  <c r="BK248" i="3"/>
  <c r="J283" i="3"/>
  <c r="BK257" i="3"/>
  <c r="J198" i="3"/>
  <c r="BK258" i="3"/>
  <c r="J185" i="3"/>
  <c r="BK289" i="3"/>
  <c r="BK173" i="3"/>
  <c r="J289" i="3"/>
  <c r="J295" i="3"/>
  <c r="BK262" i="3"/>
  <c r="BK243" i="3"/>
  <c r="J273" i="3"/>
  <c r="J259" i="3"/>
  <c r="BK270" i="3"/>
  <c r="BK189" i="3"/>
  <c r="J192" i="4"/>
  <c r="BK156" i="4"/>
  <c r="BK209" i="4"/>
  <c r="BK146" i="4"/>
  <c r="J161" i="4"/>
  <c r="J187" i="4"/>
  <c r="BK157" i="4"/>
  <c r="BK190" i="4"/>
  <c r="J141" i="4"/>
  <c r="BK215" i="5"/>
  <c r="J220" i="5"/>
  <c r="J230" i="5"/>
  <c r="BK233" i="5"/>
  <c r="BK230" i="5"/>
  <c r="J228" i="5"/>
  <c r="BK216" i="6"/>
  <c r="J152" i="6"/>
  <c r="BK194" i="6"/>
  <c r="J228" i="6"/>
  <c r="BK227" i="6"/>
  <c r="BK239" i="6"/>
  <c r="J174" i="6"/>
  <c r="J222" i="6"/>
  <c r="J229" i="6"/>
  <c r="BK217" i="6"/>
  <c r="J210" i="6"/>
  <c r="BK187" i="6"/>
  <c r="BK215" i="6"/>
  <c r="J301" i="7"/>
  <c r="BK217" i="7"/>
  <c r="BK262" i="7"/>
  <c r="J192" i="7"/>
  <c r="BK160" i="7"/>
  <c r="J224" i="7"/>
  <c r="BK189" i="7"/>
  <c r="BK173" i="7"/>
  <c r="J210" i="7"/>
  <c r="J172" i="7"/>
  <c r="J242" i="7"/>
  <c r="J168" i="7"/>
  <c r="BK286" i="7"/>
  <c r="J260" i="7"/>
  <c r="J237" i="7"/>
  <c r="BK282" i="7"/>
  <c r="J201" i="19"/>
  <c r="BK429" i="19"/>
  <c r="BK188" i="19"/>
  <c r="J251" i="19"/>
  <c r="BK419" i="19"/>
  <c r="BK139" i="19"/>
  <c r="BK203" i="20"/>
  <c r="J215" i="20"/>
  <c r="J282" i="20"/>
  <c r="BK193" i="20"/>
  <c r="BK221" i="20"/>
  <c r="J157" i="20"/>
  <c r="BK225" i="20"/>
  <c r="BK270" i="20"/>
  <c r="J171" i="20"/>
  <c r="J193" i="20"/>
  <c r="BK208" i="20"/>
  <c r="J232" i="21"/>
  <c r="J366" i="21"/>
  <c r="J177" i="21"/>
  <c r="BK367" i="21"/>
  <c r="J158" i="21"/>
  <c r="BK287" i="21"/>
  <c r="BK314" i="21"/>
  <c r="BK237" i="21"/>
  <c r="J281" i="21"/>
  <c r="J135" i="21"/>
  <c r="BK215" i="22"/>
  <c r="J162" i="22"/>
  <c r="BK176" i="22"/>
  <c r="J224" i="23"/>
  <c r="BK140" i="23"/>
  <c r="BK193" i="23"/>
  <c r="J187" i="23"/>
  <c r="J203" i="23"/>
  <c r="BK247" i="23"/>
  <c r="J238" i="23"/>
  <c r="BK202" i="23"/>
  <c r="J212" i="23"/>
  <c r="J210" i="23"/>
  <c r="BK138" i="23"/>
  <c r="J171" i="23"/>
  <c r="J182" i="24"/>
  <c r="J195" i="24"/>
  <c r="BK195" i="24"/>
  <c r="BK161" i="24"/>
  <c r="J163" i="24"/>
  <c r="BK156" i="24"/>
  <c r="J125" i="24"/>
  <c r="J168" i="24"/>
  <c r="BK171" i="24"/>
  <c r="BK177" i="24"/>
  <c r="BK185" i="25"/>
  <c r="J210" i="25"/>
  <c r="BK142" i="25"/>
  <c r="BK151" i="25"/>
  <c r="J316" i="26"/>
  <c r="J296" i="26"/>
  <c r="J307" i="26"/>
  <c r="J178" i="26"/>
  <c r="BK157" i="26"/>
  <c r="J260" i="26"/>
  <c r="J129" i="26"/>
  <c r="BK260" i="26"/>
  <c r="BK325" i="26"/>
  <c r="BK141" i="26"/>
  <c r="J240" i="26"/>
  <c r="J142" i="27"/>
  <c r="J134" i="27"/>
  <c r="BK140" i="27"/>
  <c r="BK139" i="27"/>
  <c r="BK151" i="27"/>
  <c r="BK135" i="27"/>
  <c r="BK2384" i="2"/>
  <c r="BK1312" i="2"/>
  <c r="J1134" i="2"/>
  <c r="J539" i="2"/>
  <c r="BK228" i="2"/>
  <c r="BK2318" i="2"/>
  <c r="J2053" i="2"/>
  <c r="BK2259" i="2"/>
  <c r="BK2152" i="2"/>
  <c r="J2020" i="2"/>
  <c r="J1644" i="2"/>
  <c r="BK1346" i="2"/>
  <c r="J1239" i="2"/>
  <c r="J560" i="2"/>
  <c r="J2235" i="2"/>
  <c r="BK2014" i="2"/>
  <c r="BK1831" i="2"/>
  <c r="J1775" i="2"/>
  <c r="J1312" i="2"/>
  <c r="J1019" i="2"/>
  <c r="BK509" i="2"/>
  <c r="BK2205" i="2"/>
  <c r="BK2077" i="2"/>
  <c r="BK2017" i="2"/>
  <c r="BK1889" i="2"/>
  <c r="BK1729" i="2"/>
  <c r="BK1519" i="2"/>
  <c r="J1346" i="2"/>
  <c r="BK611" i="2"/>
  <c r="BK2230" i="2"/>
  <c r="BK2068" i="2"/>
  <c r="BK2016" i="2"/>
  <c r="J1842" i="2"/>
  <c r="BK1753" i="2"/>
  <c r="BK1410" i="2"/>
  <c r="J1265" i="2"/>
  <c r="J1054" i="2"/>
  <c r="J566" i="2"/>
  <c r="BK209" i="2"/>
  <c r="BK2067" i="2"/>
  <c r="J1989" i="2"/>
  <c r="BK1725" i="2"/>
  <c r="BK1222" i="2"/>
  <c r="J1074" i="2"/>
  <c r="BK442" i="2"/>
  <c r="J2409" i="2"/>
  <c r="J2346" i="2"/>
  <c r="J2014" i="2"/>
  <c r="BK1982" i="2"/>
  <c r="J1840" i="2"/>
  <c r="BK1508" i="2"/>
  <c r="J1299" i="2"/>
  <c r="J1193" i="2"/>
  <c r="BK798" i="2"/>
  <c r="J2399" i="2"/>
  <c r="J2328" i="2"/>
  <c r="J2046" i="2"/>
  <c r="BK1668" i="2"/>
  <c r="BK1567" i="2"/>
  <c r="J931" i="2"/>
  <c r="J612" i="2"/>
  <c r="J2318" i="2"/>
  <c r="J2100" i="2"/>
  <c r="J2034" i="2"/>
  <c r="BK1784" i="2"/>
  <c r="BK1389" i="2"/>
  <c r="J994" i="2"/>
  <c r="BK761" i="2"/>
  <c r="J2386" i="2"/>
  <c r="BK2324" i="2"/>
  <c r="BK2213" i="2"/>
  <c r="J2091" i="2"/>
  <c r="BK2021" i="2"/>
  <c r="J1872" i="2"/>
  <c r="J1585" i="2"/>
  <c r="BK1371" i="2"/>
  <c r="BK897" i="2"/>
  <c r="J397" i="2"/>
  <c r="BK2156" i="2"/>
  <c r="BK1565" i="2"/>
  <c r="J1410" i="2"/>
  <c r="J1261" i="2"/>
  <c r="BK667" i="2"/>
  <c r="J194" i="2"/>
  <c r="J252" i="3"/>
  <c r="J282" i="3"/>
  <c r="BK229" i="3"/>
  <c r="J165" i="3"/>
  <c r="J221" i="3"/>
  <c r="BK143" i="3"/>
  <c r="BK268" i="3"/>
  <c r="BK236" i="3"/>
  <c r="J241" i="3"/>
  <c r="J191" i="3"/>
  <c r="J260" i="3"/>
  <c r="J226" i="3"/>
  <c r="BK152" i="3"/>
  <c r="J245" i="3"/>
  <c r="J143" i="3"/>
  <c r="J290" i="3"/>
  <c r="J159" i="3"/>
  <c r="J288" i="3"/>
  <c r="BK283" i="3"/>
  <c r="BK231" i="3"/>
  <c r="BK183" i="3"/>
  <c r="BK260" i="3"/>
  <c r="BK234" i="3"/>
  <c r="BK223" i="3"/>
  <c r="J169" i="3"/>
  <c r="J191" i="4"/>
  <c r="BK153" i="4"/>
  <c r="J206" i="4"/>
  <c r="J174" i="4"/>
  <c r="J204" i="4"/>
  <c r="BK175" i="4"/>
  <c r="BK182" i="4"/>
  <c r="J178" i="4"/>
  <c r="J196" i="4"/>
  <c r="J176" i="4"/>
  <c r="BK183" i="4"/>
  <c r="J197" i="4"/>
  <c r="BK147" i="4"/>
  <c r="BK156" i="5"/>
  <c r="BK211" i="5"/>
  <c r="J156" i="5"/>
  <c r="BK162" i="5"/>
  <c r="BK222" i="5"/>
  <c r="J224" i="5"/>
  <c r="J137" i="5"/>
  <c r="BK228" i="6"/>
  <c r="BK248" i="6"/>
  <c r="J151" i="6"/>
  <c r="BK250" i="6"/>
  <c r="BK229" i="6"/>
  <c r="J164" i="6"/>
  <c r="J177" i="6"/>
  <c r="J236" i="6"/>
  <c r="J154" i="6"/>
  <c r="BK210" i="6"/>
  <c r="J182" i="6"/>
  <c r="BK190" i="6"/>
  <c r="BK167" i="6"/>
  <c r="BK174" i="6"/>
  <c r="BK228" i="7"/>
  <c r="J277" i="7"/>
  <c r="BK219" i="7"/>
  <c r="J147" i="7"/>
  <c r="BK214" i="7"/>
  <c r="J167" i="7"/>
  <c r="J255" i="7"/>
  <c r="J198" i="7"/>
  <c r="BK145" i="7"/>
  <c r="BK188" i="7"/>
  <c r="BK252" i="7"/>
  <c r="J204" i="7"/>
  <c r="BK142" i="7"/>
  <c r="BK233" i="7"/>
  <c r="J185" i="7"/>
  <c r="J259" i="7"/>
  <c r="BK215" i="7"/>
  <c r="J171" i="7"/>
  <c r="BK260" i="7"/>
  <c r="J175" i="7"/>
  <c r="J270" i="7"/>
  <c r="J230" i="7"/>
  <c r="BK208" i="7"/>
  <c r="BK165" i="7"/>
  <c r="J144" i="7"/>
  <c r="J146" i="8"/>
  <c r="BK144" i="8"/>
  <c r="J132" i="8"/>
  <c r="J138" i="9"/>
  <c r="BK159" i="9"/>
  <c r="J146" i="9"/>
  <c r="J163" i="9"/>
  <c r="J156" i="9"/>
  <c r="BK175" i="10"/>
  <c r="BK148" i="10"/>
  <c r="BK163" i="10"/>
  <c r="BK178" i="10"/>
  <c r="J195" i="10"/>
  <c r="BK182" i="10"/>
  <c r="J169" i="10"/>
  <c r="J165" i="10"/>
  <c r="J146" i="10"/>
  <c r="BK139" i="10"/>
  <c r="BK142" i="11"/>
  <c r="J142" i="11"/>
  <c r="BK133" i="11"/>
  <c r="J137" i="12"/>
  <c r="J134" i="12"/>
  <c r="BK140" i="12"/>
  <c r="J139" i="13"/>
  <c r="J133" i="13"/>
  <c r="BK145" i="13"/>
  <c r="J147" i="13"/>
  <c r="J141" i="13"/>
  <c r="J137" i="13"/>
  <c r="J145" i="14"/>
  <c r="BK137" i="14"/>
  <c r="BK136" i="14"/>
  <c r="J153" i="14"/>
  <c r="BK128" i="14"/>
  <c r="J139" i="15"/>
  <c r="J132" i="15"/>
  <c r="J136" i="15"/>
  <c r="J129" i="15"/>
  <c r="J145" i="16"/>
  <c r="J126" i="16"/>
  <c r="BK126" i="16"/>
  <c r="J135" i="16"/>
  <c r="J139" i="17"/>
  <c r="BK132" i="17"/>
  <c r="BK139" i="17"/>
  <c r="BK156" i="18"/>
  <c r="J137" i="18"/>
  <c r="BK131" i="18"/>
  <c r="J165" i="18"/>
  <c r="BK144" i="18"/>
  <c r="J132" i="18"/>
  <c r="BK163" i="18"/>
  <c r="BK491" i="19"/>
  <c r="BK342" i="19"/>
  <c r="BK147" i="19"/>
  <c r="J321" i="19"/>
  <c r="BK221" i="19"/>
  <c r="BK253" i="19"/>
  <c r="J381" i="19"/>
  <c r="BK459" i="19"/>
  <c r="BK233" i="19"/>
  <c r="BK335" i="19"/>
  <c r="J359" i="19"/>
  <c r="BK395" i="19"/>
  <c r="BK205" i="19"/>
  <c r="J461" i="19"/>
  <c r="J294" i="19"/>
  <c r="BK371" i="19"/>
  <c r="J460" i="19"/>
  <c r="BK288" i="19"/>
  <c r="J228" i="19"/>
  <c r="J299" i="20"/>
  <c r="BK135" i="20"/>
  <c r="J242" i="20"/>
  <c r="BK274" i="20"/>
  <c r="J163" i="20"/>
  <c r="J268" i="20"/>
  <c r="BK256" i="20"/>
  <c r="J303" i="20"/>
  <c r="J270" i="20"/>
  <c r="J309" i="20"/>
  <c r="J245" i="20"/>
  <c r="BK281" i="21"/>
  <c r="BK332" i="21"/>
  <c r="BK173" i="21"/>
  <c r="J265" i="21"/>
  <c r="J314" i="21"/>
  <c r="J352" i="21"/>
  <c r="BK313" i="21"/>
  <c r="J332" i="21"/>
  <c r="BK244" i="21"/>
  <c r="BK140" i="21"/>
  <c r="BK255" i="21"/>
  <c r="J184" i="22"/>
  <c r="J180" i="22"/>
  <c r="J202" i="22"/>
  <c r="J207" i="22"/>
  <c r="BK209" i="23"/>
  <c r="J152" i="23"/>
  <c r="J174" i="23"/>
  <c r="BK208" i="23"/>
  <c r="J163" i="23"/>
  <c r="BK153" i="23"/>
  <c r="BK186" i="23"/>
  <c r="J197" i="23"/>
  <c r="BK148" i="23"/>
  <c r="BK167" i="24"/>
  <c r="BK168" i="24"/>
  <c r="J181" i="24"/>
  <c r="BK174" i="24"/>
  <c r="J176" i="24"/>
  <c r="J158" i="24"/>
  <c r="J175" i="24"/>
  <c r="BK164" i="24"/>
  <c r="BK179" i="24"/>
  <c r="BK141" i="24"/>
  <c r="J186" i="24"/>
  <c r="BK142" i="24"/>
  <c r="BK195" i="25"/>
  <c r="J151" i="25"/>
  <c r="BK222" i="25"/>
  <c r="J211" i="25"/>
  <c r="BK156" i="25"/>
  <c r="BK320" i="26"/>
  <c r="J210" i="26"/>
  <c r="J256" i="26"/>
  <c r="BK179" i="26"/>
  <c r="BK268" i="26"/>
  <c r="J264" i="26"/>
  <c r="J291" i="26"/>
  <c r="BK292" i="26"/>
  <c r="BK194" i="26"/>
  <c r="BK129" i="26"/>
  <c r="BK145" i="26"/>
  <c r="BK247" i="26"/>
  <c r="J148" i="27"/>
  <c r="BK141" i="27"/>
  <c r="J128" i="27"/>
  <c r="J156" i="27"/>
  <c r="BK130" i="27"/>
  <c r="BK148" i="27"/>
  <c r="BK147" i="27"/>
  <c r="BK2392" i="2"/>
  <c r="J2269" i="2"/>
  <c r="BK1828" i="2"/>
  <c r="BK1599" i="2"/>
  <c r="J1461" i="2"/>
  <c r="J1316" i="2"/>
  <c r="BK1082" i="2"/>
  <c r="J531" i="2"/>
  <c r="J2355" i="2"/>
  <c r="BK2292" i="2"/>
  <c r="J2045" i="2"/>
  <c r="BK1975" i="2"/>
  <c r="J1880" i="2"/>
  <c r="J1561" i="2"/>
  <c r="BK1251" i="2"/>
  <c r="J676" i="2"/>
  <c r="J354" i="2"/>
  <c r="J2201" i="2"/>
  <c r="J2142" i="2"/>
  <c r="J1821" i="2"/>
  <c r="J1571" i="2"/>
  <c r="J1289" i="2"/>
  <c r="BK954" i="2"/>
  <c r="J472" i="2"/>
  <c r="J1130" i="2"/>
  <c r="J682" i="2"/>
  <c r="BK325" i="2"/>
  <c r="AS101" i="1"/>
  <c r="J1938" i="2"/>
  <c r="BK1802" i="2"/>
  <c r="BK1533" i="2"/>
  <c r="BK1260" i="2"/>
  <c r="BK687" i="2"/>
  <c r="J325" i="2"/>
  <c r="BK2072" i="2"/>
  <c r="BK1994" i="2"/>
  <c r="BK1880" i="2"/>
  <c r="J1765" i="2"/>
  <c r="J1440" i="2"/>
  <c r="J1320" i="2"/>
  <c r="J1185" i="2"/>
  <c r="BK646" i="2"/>
  <c r="BK255" i="2"/>
  <c r="BK2041" i="2"/>
  <c r="J1849" i="2"/>
  <c r="BK1704" i="2"/>
  <c r="BK1406" i="2"/>
  <c r="BK1122" i="2"/>
  <c r="J637" i="2"/>
  <c r="J164" i="2"/>
  <c r="BK2399" i="2"/>
  <c r="J2230" i="2"/>
  <c r="BK2034" i="2"/>
  <c r="BK1989" i="2"/>
  <c r="J1806" i="2"/>
  <c r="BK1398" i="2"/>
  <c r="BK1281" i="2"/>
  <c r="BK1074" i="2"/>
  <c r="BK637" i="2"/>
  <c r="J2377" i="2"/>
  <c r="BK2240" i="2"/>
  <c r="BK2051" i="2"/>
  <c r="J1776" i="2"/>
  <c r="J1599" i="2"/>
  <c r="BK1473" i="2"/>
  <c r="J1107" i="2"/>
  <c r="BK904" i="2"/>
  <c r="J555" i="2"/>
  <c r="BK2356" i="2"/>
  <c r="BK2265" i="2"/>
  <c r="J2068" i="2"/>
  <c r="BK1830" i="2"/>
  <c r="BK1575" i="2"/>
  <c r="BK1299" i="2"/>
  <c r="J885" i="2"/>
  <c r="J245" i="2"/>
  <c r="BK2336" i="2"/>
  <c r="J2280" i="2"/>
  <c r="J2101" i="2"/>
  <c r="J2062" i="2"/>
  <c r="BK1899" i="2"/>
  <c r="BK1761" i="2"/>
  <c r="BK1561" i="2"/>
  <c r="BK1454" i="2"/>
  <c r="J1177" i="2"/>
  <c r="J621" i="2"/>
  <c r="BK387" i="2"/>
  <c r="J2338" i="2"/>
  <c r="BK1840" i="2"/>
  <c r="BK1548" i="2"/>
  <c r="BK1181" i="2"/>
  <c r="J798" i="2"/>
  <c r="J442" i="2"/>
  <c r="BK277" i="3"/>
  <c r="J248" i="3"/>
  <c r="BK241" i="3"/>
  <c r="J149" i="3"/>
  <c r="BK205" i="3"/>
  <c r="BK156" i="3"/>
  <c r="BK227" i="3"/>
  <c r="J158" i="3"/>
  <c r="J264" i="3"/>
  <c r="BK247" i="3"/>
  <c r="J175" i="3"/>
  <c r="BK235" i="3"/>
  <c r="BK252" i="3"/>
  <c r="J194" i="3"/>
  <c r="J208" i="4"/>
  <c r="J159" i="4"/>
  <c r="J138" i="4"/>
  <c r="BK155" i="4"/>
  <c r="BK165" i="4"/>
  <c r="BK185" i="4"/>
  <c r="J183" i="4"/>
  <c r="BK141" i="4"/>
  <c r="BK212" i="4"/>
  <c r="BK149" i="4"/>
  <c r="BK191" i="4"/>
  <c r="J143" i="4"/>
  <c r="BK171" i="4"/>
  <c r="BK170" i="5"/>
  <c r="J232" i="5"/>
  <c r="J223" i="5"/>
  <c r="BK155" i="5"/>
  <c r="J151" i="5"/>
  <c r="BK231" i="5"/>
  <c r="J183" i="5"/>
  <c r="BK174" i="5"/>
  <c r="J129" i="5"/>
  <c r="J187" i="6"/>
  <c r="J195" i="6"/>
  <c r="BK202" i="6"/>
  <c r="J249" i="6"/>
  <c r="BK247" i="6"/>
  <c r="J155" i="6"/>
  <c r="BK212" i="6"/>
  <c r="J238" i="6"/>
  <c r="J166" i="6"/>
  <c r="BK236" i="6"/>
  <c r="J209" i="6"/>
  <c r="BK147" i="6"/>
  <c r="BK158" i="6"/>
  <c r="J221" i="6"/>
  <c r="BK168" i="6"/>
  <c r="BK199" i="6"/>
  <c r="BK149" i="6"/>
  <c r="J180" i="7"/>
  <c r="J273" i="7"/>
  <c r="BK207" i="7"/>
  <c r="BK141" i="7"/>
  <c r="J262" i="7"/>
  <c r="J193" i="7"/>
  <c r="J170" i="7"/>
  <c r="J244" i="7"/>
  <c r="J205" i="7"/>
  <c r="BK273" i="7"/>
  <c r="BK174" i="7"/>
  <c r="BK285" i="7"/>
  <c r="J240" i="7"/>
  <c r="BK277" i="7"/>
  <c r="BK203" i="7"/>
  <c r="J297" i="7"/>
  <c r="BK231" i="7"/>
  <c r="J220" i="7"/>
  <c r="J291" i="7"/>
  <c r="BK224" i="7"/>
  <c r="BK202" i="7"/>
  <c r="J177" i="7"/>
  <c r="BK276" i="7"/>
  <c r="BK220" i="7"/>
  <c r="BK291" i="7"/>
  <c r="J256" i="7"/>
  <c r="J145" i="7"/>
  <c r="J138" i="8"/>
  <c r="BK138" i="8"/>
  <c r="BK145" i="8"/>
  <c r="BK148" i="8"/>
  <c r="BK151" i="8"/>
  <c r="J134" i="8"/>
  <c r="BK158" i="9"/>
  <c r="BK137" i="9"/>
  <c r="BK149" i="9"/>
  <c r="BK160" i="9"/>
  <c r="J158" i="9"/>
  <c r="BK170" i="10"/>
  <c r="BK194" i="10"/>
  <c r="J188" i="10"/>
  <c r="J196" i="10"/>
  <c r="J180" i="10"/>
  <c r="J198" i="10"/>
  <c r="BK181" i="10"/>
  <c r="J161" i="10"/>
  <c r="J186" i="10"/>
  <c r="J140" i="11"/>
  <c r="BK139" i="11"/>
  <c r="BK130" i="11"/>
  <c r="J135" i="11"/>
  <c r="J126" i="12"/>
  <c r="J143" i="12"/>
  <c r="J138" i="12"/>
  <c r="BK129" i="12"/>
  <c r="J132" i="13"/>
  <c r="BK141" i="13"/>
  <c r="J126" i="13"/>
  <c r="J144" i="14"/>
  <c r="BK147" i="14"/>
  <c r="BK132" i="15"/>
  <c r="J134" i="15"/>
  <c r="BK138" i="16"/>
  <c r="J146" i="16"/>
  <c r="J136" i="16"/>
  <c r="BK133" i="16"/>
  <c r="BK131" i="16"/>
  <c r="BK134" i="17"/>
  <c r="J129" i="17"/>
  <c r="BK175" i="18"/>
  <c r="BK166" i="18"/>
  <c r="J160" i="18"/>
  <c r="BK176" i="18"/>
  <c r="BK160" i="18"/>
  <c r="BK168" i="18"/>
  <c r="BK135" i="18"/>
  <c r="BK150" i="18"/>
  <c r="BK457" i="19"/>
  <c r="BK321" i="19"/>
  <c r="BK160" i="19"/>
  <c r="BK405" i="19"/>
  <c r="J267" i="19"/>
  <c r="BK409" i="19"/>
  <c r="BK486" i="19"/>
  <c r="J192" i="19"/>
  <c r="J387" i="19"/>
  <c r="BK381" i="19"/>
  <c r="BK232" i="19"/>
  <c r="BK427" i="19"/>
  <c r="J221" i="19"/>
  <c r="BK143" i="19"/>
  <c r="J351" i="19"/>
  <c r="BK254" i="19"/>
  <c r="J401" i="19"/>
  <c r="BK484" i="19"/>
  <c r="J328" i="19"/>
  <c r="BK260" i="20"/>
  <c r="J204" i="20"/>
  <c r="J151" i="20"/>
  <c r="J210" i="20"/>
  <c r="BK209" i="20"/>
  <c r="BK297" i="20"/>
  <c r="J288" i="20"/>
  <c r="J364" i="21"/>
  <c r="BK298" i="21"/>
  <c r="BK269" i="21"/>
  <c r="BK191" i="21"/>
  <c r="J228" i="21"/>
  <c r="J244" i="21"/>
  <c r="BK177" i="21"/>
  <c r="BK289" i="21"/>
  <c r="J139" i="22"/>
  <c r="BK219" i="22"/>
  <c r="J219" i="22"/>
  <c r="BK139" i="22"/>
  <c r="BK169" i="22"/>
  <c r="J200" i="23"/>
  <c r="BK146" i="23"/>
  <c r="BK173" i="23"/>
  <c r="BK215" i="23"/>
  <c r="J182" i="23"/>
  <c r="BK204" i="23"/>
  <c r="J209" i="23"/>
  <c r="BK168" i="23"/>
  <c r="J244" i="23"/>
  <c r="J234" i="23"/>
  <c r="BK205" i="23"/>
  <c r="BK136" i="23"/>
  <c r="J143" i="23"/>
  <c r="BK130" i="23"/>
  <c r="BK181" i="24"/>
  <c r="BK127" i="24"/>
  <c r="J146" i="24"/>
  <c r="BK159" i="24"/>
  <c r="BK192" i="24"/>
  <c r="J138" i="24"/>
  <c r="J166" i="24"/>
  <c r="BK190" i="24"/>
  <c r="BK178" i="24"/>
  <c r="BK144" i="24"/>
  <c r="J219" i="25"/>
  <c r="J146" i="25"/>
  <c r="BK220" i="25"/>
  <c r="J202" i="25"/>
  <c r="BK202" i="25"/>
  <c r="J147" i="25"/>
  <c r="J163" i="25"/>
  <c r="J125" i="25"/>
  <c r="BK285" i="26"/>
  <c r="J297" i="26"/>
  <c r="J214" i="26"/>
  <c r="BK316" i="26"/>
  <c r="J161" i="26"/>
  <c r="BK332" i="26"/>
  <c r="BK256" i="26"/>
  <c r="BK344" i="26"/>
  <c r="J183" i="26"/>
  <c r="J308" i="26"/>
  <c r="BK230" i="26"/>
  <c r="BK150" i="27"/>
  <c r="BK137" i="27"/>
  <c r="BK149" i="27"/>
  <c r="BK126" i="27"/>
  <c r="J153" i="27"/>
  <c r="BK143" i="27"/>
  <c r="J2118" i="2"/>
  <c r="BK1792" i="2"/>
  <c r="BK1603" i="2"/>
  <c r="J1498" i="2"/>
  <c r="J1390" i="2"/>
  <c r="BK1169" i="2"/>
  <c r="J720" i="2"/>
  <c r="J255" i="2"/>
  <c r="BK2175" i="2"/>
  <c r="J1924" i="2"/>
  <c r="J1876" i="2"/>
  <c r="J1531" i="2"/>
  <c r="J1217" i="2"/>
  <c r="J523" i="2"/>
  <c r="BK2194" i="2"/>
  <c r="BK1906" i="2"/>
  <c r="BK1638" i="2"/>
  <c r="J1367" i="2"/>
  <c r="BK1217" i="2"/>
  <c r="BK727" i="2"/>
  <c r="BK2274" i="2"/>
  <c r="BK1938" i="2"/>
  <c r="J1828" i="2"/>
  <c r="BK1492" i="2"/>
  <c r="BK931" i="2"/>
  <c r="J513" i="2"/>
  <c r="J2274" i="2"/>
  <c r="J2073" i="2"/>
  <c r="J1953" i="2"/>
  <c r="BK1843" i="2"/>
  <c r="J1537" i="2"/>
  <c r="BK1146" i="2"/>
  <c r="BK595" i="2"/>
  <c r="J2225" i="2"/>
  <c r="BK2057" i="2"/>
  <c r="BK2015" i="2"/>
  <c r="J1915" i="2"/>
  <c r="J1832" i="2"/>
  <c r="BK1657" i="2"/>
  <c r="BK1376" i="2"/>
  <c r="J1247" i="2"/>
  <c r="J812" i="2"/>
  <c r="BK560" i="2"/>
  <c r="J2240" i="2"/>
  <c r="J1993" i="2"/>
  <c r="BK1806" i="2"/>
  <c r="BK1587" i="2"/>
  <c r="J1152" i="2"/>
  <c r="J1075" i="2"/>
  <c r="BK477" i="2"/>
  <c r="BK2409" i="2"/>
  <c r="J2292" i="2"/>
  <c r="BK2022" i="2"/>
  <c r="BK1953" i="2"/>
  <c r="J1802" i="2"/>
  <c r="BK1354" i="2"/>
  <c r="J1118" i="2"/>
  <c r="BK479" i="2"/>
  <c r="BK2338" i="2"/>
  <c r="J2127" i="2"/>
  <c r="BK2018" i="2"/>
  <c r="BK1775" i="2"/>
  <c r="BK2254" i="2"/>
  <c r="J1994" i="2"/>
  <c r="J1657" i="2"/>
  <c r="BK1367" i="2"/>
  <c r="J884" i="2"/>
  <c r="BK150" i="2"/>
  <c r="J1579" i="2"/>
  <c r="J1255" i="2"/>
  <c r="BK539" i="2"/>
  <c r="J249" i="2"/>
  <c r="BK2328" i="2"/>
  <c r="J2085" i="2"/>
  <c r="BK1736" i="2"/>
  <c r="J1415" i="2"/>
  <c r="BK1099" i="2"/>
  <c r="J760" i="2"/>
  <c r="BK215" i="2"/>
  <c r="BK276" i="3"/>
  <c r="J222" i="3"/>
  <c r="BK220" i="3"/>
  <c r="BK157" i="3"/>
  <c r="J249" i="3"/>
  <c r="J212" i="3"/>
  <c r="BK139" i="3"/>
  <c r="BK264" i="3"/>
  <c r="BK238" i="3"/>
  <c r="J276" i="3"/>
  <c r="J208" i="3"/>
  <c r="J253" i="3"/>
  <c r="BK216" i="3"/>
  <c r="BK133" i="3"/>
  <c r="BK211" i="3"/>
  <c r="BK293" i="3"/>
  <c r="BK200" i="3"/>
  <c r="BK158" i="3"/>
  <c r="J292" i="3"/>
  <c r="BK165" i="3"/>
  <c r="BK284" i="3"/>
  <c r="J254" i="3"/>
  <c r="J230" i="3"/>
  <c r="BK147" i="3"/>
  <c r="BK263" i="3"/>
  <c r="J274" i="3"/>
  <c r="J205" i="3"/>
  <c r="BK167" i="3"/>
  <c r="BK184" i="4"/>
  <c r="J135" i="4"/>
  <c r="J203" i="4"/>
  <c r="BK167" i="4"/>
  <c r="BK196" i="4"/>
  <c r="BK179" i="4"/>
  <c r="J182" i="4"/>
  <c r="BK133" i="4"/>
  <c r="J167" i="4"/>
  <c r="BK159" i="4"/>
  <c r="J150" i="4"/>
  <c r="J190" i="4"/>
  <c r="J146" i="4"/>
  <c r="BK151" i="5"/>
  <c r="BK225" i="5"/>
  <c r="BK185" i="5"/>
  <c r="J200" i="5"/>
  <c r="J141" i="5"/>
  <c r="BK129" i="5"/>
  <c r="BK183" i="5"/>
  <c r="J150" i="5"/>
  <c r="BK200" i="6"/>
  <c r="J245" i="6"/>
  <c r="J205" i="6"/>
  <c r="BK180" i="6"/>
  <c r="J208" i="6"/>
  <c r="J244" i="6"/>
  <c r="J171" i="6"/>
  <c r="J161" i="6"/>
  <c r="BK230" i="6"/>
  <c r="J165" i="6"/>
  <c r="J153" i="6"/>
  <c r="BK207" i="6"/>
  <c r="J212" i="6"/>
  <c r="J191" i="6"/>
  <c r="BK247" i="7"/>
  <c r="J251" i="7"/>
  <c r="BK229" i="7"/>
  <c r="J169" i="7"/>
  <c r="J261" i="7"/>
  <c r="J223" i="7"/>
  <c r="J183" i="7"/>
  <c r="BK166" i="7"/>
  <c r="J234" i="7"/>
  <c r="J186" i="7"/>
  <c r="J285" i="7"/>
  <c r="J181" i="7"/>
  <c r="BK269" i="7"/>
  <c r="BK250" i="7"/>
  <c r="J231" i="7"/>
  <c r="J296" i="7"/>
  <c r="BK242" i="7"/>
  <c r="BK163" i="7"/>
  <c r="J252" i="7"/>
  <c r="BK222" i="7"/>
  <c r="J292" i="7"/>
  <c r="BK256" i="7"/>
  <c r="BK205" i="7"/>
  <c r="BK183" i="7"/>
  <c r="BK169" i="7"/>
  <c r="BK140" i="8"/>
  <c r="J145" i="8"/>
  <c r="BK136" i="8"/>
  <c r="J155" i="8"/>
  <c r="BK153" i="8"/>
  <c r="BK150" i="8"/>
  <c r="J144" i="8"/>
  <c r="BK166" i="9"/>
  <c r="BK155" i="9"/>
  <c r="J160" i="9"/>
  <c r="J167" i="9"/>
  <c r="J139" i="9"/>
  <c r="BK148" i="9"/>
  <c r="BK138" i="10"/>
  <c r="BK166" i="10"/>
  <c r="J145" i="10"/>
  <c r="BK159" i="10"/>
  <c r="J152" i="10"/>
  <c r="BK197" i="10"/>
  <c r="BK168" i="10"/>
  <c r="J143" i="10"/>
  <c r="J159" i="10"/>
  <c r="J126" i="11"/>
  <c r="J136" i="11"/>
  <c r="J139" i="11"/>
  <c r="J129" i="11"/>
  <c r="BK131" i="12"/>
  <c r="J135" i="12"/>
  <c r="BK144" i="12"/>
  <c r="BK143" i="13"/>
  <c r="J149" i="13"/>
  <c r="BK142" i="13"/>
  <c r="J143" i="13"/>
  <c r="BK138" i="13"/>
  <c r="J152" i="14"/>
  <c r="J135" i="14"/>
  <c r="BK150" i="14"/>
  <c r="BK153" i="14"/>
  <c r="J138" i="14"/>
  <c r="BK127" i="14"/>
  <c r="J140" i="15"/>
  <c r="J131" i="15"/>
  <c r="J142" i="15"/>
  <c r="BK137" i="16"/>
  <c r="J144" i="16"/>
  <c r="J139" i="16"/>
  <c r="BK134" i="16"/>
  <c r="BK135" i="17"/>
  <c r="J134" i="17"/>
  <c r="J127" i="17"/>
  <c r="J170" i="18"/>
  <c r="BK152" i="18"/>
  <c r="J167" i="18"/>
  <c r="BK345" i="19"/>
  <c r="J217" i="19"/>
  <c r="BK449" i="19"/>
  <c r="J258" i="19"/>
  <c r="J369" i="19"/>
  <c r="BK480" i="19"/>
  <c r="BK258" i="19"/>
  <c r="J188" i="19"/>
  <c r="J300" i="19"/>
  <c r="BK401" i="19"/>
  <c r="BK421" i="19"/>
  <c r="BK316" i="19"/>
  <c r="BK493" i="19"/>
  <c r="J379" i="19"/>
  <c r="J271" i="19"/>
  <c r="BK284" i="19"/>
  <c r="J445" i="19"/>
  <c r="BK347" i="19"/>
  <c r="J234" i="20"/>
  <c r="BK234" i="20"/>
  <c r="J209" i="20"/>
  <c r="J311" i="20"/>
  <c r="BK202" i="20"/>
  <c r="BK324" i="20"/>
  <c r="J256" i="20"/>
  <c r="BK280" i="20"/>
  <c r="BK129" i="20"/>
  <c r="BK366" i="21"/>
  <c r="J367" i="21"/>
  <c r="J273" i="21"/>
  <c r="BK277" i="21"/>
  <c r="BK337" i="21"/>
  <c r="BK189" i="21"/>
  <c r="J140" i="21"/>
  <c r="J277" i="21"/>
  <c r="BK135" i="21"/>
  <c r="J250" i="21"/>
  <c r="J215" i="22"/>
  <c r="J190" i="22"/>
  <c r="BK190" i="22"/>
  <c r="BK236" i="23"/>
  <c r="BK187" i="23"/>
  <c r="BK145" i="23"/>
  <c r="BK203" i="23"/>
  <c r="BK170" i="23"/>
  <c r="BK180" i="23"/>
  <c r="BK242" i="23"/>
  <c r="J175" i="23"/>
  <c r="J192" i="23"/>
  <c r="J230" i="23"/>
  <c r="J140" i="23"/>
  <c r="J138" i="23"/>
  <c r="J196" i="24"/>
  <c r="J149" i="24"/>
  <c r="BK196" i="24"/>
  <c r="BK158" i="24"/>
  <c r="BK172" i="24"/>
  <c r="BK140" i="24"/>
  <c r="J139" i="24"/>
  <c r="BK132" i="24"/>
  <c r="J145" i="24"/>
  <c r="BK146" i="24"/>
  <c r="J157" i="24"/>
  <c r="BK211" i="25"/>
  <c r="J227" i="25"/>
  <c r="J175" i="25"/>
  <c r="J187" i="25"/>
  <c r="BK141" i="25"/>
  <c r="J167" i="25"/>
  <c r="J312" i="26"/>
  <c r="BK202" i="26"/>
  <c r="J173" i="26"/>
  <c r="BK214" i="26"/>
  <c r="J344" i="26"/>
  <c r="J145" i="26"/>
  <c r="BK309" i="26"/>
  <c r="BK308" i="26"/>
  <c r="J157" i="26"/>
  <c r="BK296" i="26"/>
  <c r="J276" i="26"/>
  <c r="BK276" i="26"/>
  <c r="BK301" i="26"/>
  <c r="J137" i="26"/>
  <c r="BK145" i="27"/>
  <c r="BK156" i="27"/>
  <c r="BK129" i="27"/>
  <c r="J157" i="27"/>
  <c r="BK136" i="27"/>
  <c r="BK132" i="27"/>
  <c r="BK2386" i="2"/>
  <c r="BK1949" i="2"/>
  <c r="BK1858" i="2"/>
  <c r="J1759" i="2"/>
  <c r="J1533" i="2"/>
  <c r="J1436" i="2"/>
  <c r="J1093" i="2"/>
  <c r="BK523" i="2"/>
  <c r="BK232" i="2"/>
  <c r="J2324" i="2"/>
  <c r="BK2135" i="2"/>
  <c r="J2041" i="2"/>
  <c r="BK1890" i="2"/>
  <c r="J1844" i="2"/>
  <c r="J1508" i="2"/>
  <c r="J869" i="2"/>
  <c r="J509" i="2"/>
  <c r="BK2250" i="2"/>
  <c r="BK1934" i="2"/>
  <c r="J1748" i="2"/>
  <c r="BK1504" i="2"/>
  <c r="J1281" i="2"/>
  <c r="J687" i="2"/>
  <c r="BK2181" i="2"/>
  <c r="J1908" i="2"/>
  <c r="BK1810" i="2"/>
  <c r="J1471" i="2"/>
  <c r="J1082" i="2"/>
  <c r="J483" i="2"/>
  <c r="J146" i="2"/>
  <c r="BK1957" i="2"/>
  <c r="BK1842" i="2"/>
  <c r="J1388" i="2"/>
  <c r="BK802" i="2"/>
  <c r="J241" i="2"/>
  <c r="BK2147" i="2"/>
  <c r="BK1977" i="2"/>
  <c r="J1862" i="2"/>
  <c r="J1761" i="2"/>
  <c r="J1567" i="2"/>
  <c r="BK1402" i="2"/>
  <c r="J1173" i="2"/>
  <c r="J727" i="2"/>
  <c r="BK288" i="2"/>
  <c r="J2135" i="2"/>
  <c r="J1998" i="2"/>
  <c r="J1784" i="2"/>
  <c r="BK1546" i="2"/>
  <c r="BK476" i="2"/>
  <c r="BK2412" i="2"/>
  <c r="BK2372" i="2"/>
  <c r="J2131" i="2"/>
  <c r="BK1988" i="2"/>
  <c r="J1898" i="2"/>
  <c r="BK1719" i="2"/>
  <c r="J1459" i="2"/>
  <c r="BK208" i="6"/>
  <c r="BK166" i="6"/>
  <c r="J243" i="6"/>
  <c r="BK156" i="6"/>
  <c r="BK196" i="6"/>
  <c r="J181" i="6"/>
  <c r="BK153" i="6"/>
  <c r="J223" i="6"/>
  <c r="J282" i="7"/>
  <c r="BK209" i="7"/>
  <c r="BK261" i="7"/>
  <c r="J140" i="7"/>
  <c r="J253" i="7"/>
  <c r="BK195" i="7"/>
  <c r="J159" i="7"/>
  <c r="J222" i="7"/>
  <c r="BK152" i="7"/>
  <c r="J201" i="7"/>
  <c r="BK297" i="7"/>
  <c r="J267" i="7"/>
  <c r="BK179" i="7"/>
  <c r="BK268" i="7"/>
  <c r="BK144" i="7"/>
  <c r="J295" i="7"/>
  <c r="BK230" i="7"/>
  <c r="J166" i="7"/>
  <c r="BK264" i="7"/>
  <c r="J196" i="7"/>
  <c r="J254" i="7"/>
  <c r="J199" i="7"/>
  <c r="BK278" i="7"/>
  <c r="J232" i="7"/>
  <c r="BK180" i="7"/>
  <c r="BK158" i="7"/>
  <c r="J149" i="8"/>
  <c r="BK154" i="8"/>
  <c r="J166" i="9"/>
  <c r="J154" i="9"/>
  <c r="BK135" i="9"/>
  <c r="BK150" i="9"/>
  <c r="J187" i="10"/>
  <c r="BK152" i="10"/>
  <c r="BK184" i="10"/>
  <c r="J183" i="10"/>
  <c r="J176" i="10"/>
  <c r="BK137" i="10"/>
  <c r="J156" i="10"/>
  <c r="J182" i="10"/>
  <c r="J136" i="12"/>
  <c r="BK135" i="12"/>
  <c r="J144" i="12"/>
  <c r="BK139" i="12"/>
  <c r="BK146" i="16"/>
  <c r="J127" i="16"/>
  <c r="BK137" i="17"/>
  <c r="J140" i="17"/>
  <c r="J138" i="17"/>
  <c r="J138" i="18"/>
  <c r="BK165" i="18"/>
  <c r="J154" i="18"/>
  <c r="J153" i="18"/>
  <c r="BK167" i="18"/>
  <c r="J147" i="18"/>
  <c r="J171" i="18"/>
  <c r="BK145" i="18"/>
  <c r="BK441" i="19"/>
  <c r="BK262" i="19"/>
  <c r="J490" i="19"/>
  <c r="BK296" i="19"/>
  <c r="BK467" i="19"/>
  <c r="J397" i="19"/>
  <c r="J239" i="19"/>
  <c r="BK379" i="19"/>
  <c r="J441" i="19"/>
  <c r="BK223" i="19"/>
  <c r="BK275" i="19"/>
  <c r="BK357" i="19"/>
  <c r="J447" i="19"/>
  <c r="BK331" i="19"/>
  <c r="J288" i="19"/>
  <c r="BK498" i="19"/>
  <c r="BK369" i="19"/>
  <c r="J427" i="19"/>
  <c r="BK479" i="19"/>
  <c r="J276" i="20"/>
  <c r="J216" i="20"/>
  <c r="BK282" i="20"/>
  <c r="J286" i="20"/>
  <c r="J236" i="20"/>
  <c r="J203" i="20"/>
  <c r="BK320" i="20"/>
  <c r="J188" i="20"/>
  <c r="J197" i="20"/>
  <c r="J313" i="20"/>
  <c r="J184" i="20"/>
  <c r="BK238" i="21"/>
  <c r="J315" i="21"/>
  <c r="BK166" i="21"/>
  <c r="BK364" i="21"/>
  <c r="BK242" i="21"/>
  <c r="J136" i="21"/>
  <c r="J357" i="21"/>
  <c r="J309" i="21"/>
  <c r="BK199" i="21"/>
  <c r="BK224" i="21"/>
  <c r="J215" i="21"/>
  <c r="BK153" i="22"/>
  <c r="BK162" i="22"/>
  <c r="BK180" i="22"/>
  <c r="J209" i="22"/>
  <c r="BK219" i="23"/>
  <c r="J243" i="23"/>
  <c r="J219" i="23"/>
  <c r="BK171" i="23"/>
  <c r="J168" i="23"/>
  <c r="BK198" i="23"/>
  <c r="J199" i="23"/>
  <c r="BK191" i="23"/>
  <c r="BK212" i="23"/>
  <c r="BK226" i="23"/>
  <c r="BK169" i="23"/>
  <c r="BK2314" i="2"/>
  <c r="J2084" i="2"/>
  <c r="BK1849" i="2"/>
  <c r="BK1740" i="2"/>
  <c r="BK1537" i="2"/>
  <c r="J1325" i="2"/>
  <c r="J864" i="2"/>
  <c r="J355" i="2"/>
  <c r="BK180" i="2"/>
  <c r="BK2209" i="2"/>
  <c r="J1939" i="2"/>
  <c r="BK1881" i="2"/>
  <c r="J1792" i="2"/>
  <c r="J1546" i="2"/>
  <c r="J1341" i="2"/>
  <c r="J851" i="2"/>
  <c r="J251" i="2"/>
  <c r="BK2173" i="2"/>
  <c r="J751" i="2"/>
  <c r="J478" i="2"/>
  <c r="J2095" i="2"/>
  <c r="J1907" i="2"/>
  <c r="J1814" i="2"/>
  <c r="BK1581" i="2"/>
  <c r="BK1277" i="2"/>
  <c r="BK994" i="2"/>
  <c r="BK205" i="2"/>
  <c r="J2185" i="2"/>
  <c r="BK1916" i="2"/>
  <c r="J1798" i="2"/>
  <c r="BK1541" i="2"/>
  <c r="J1285" i="2"/>
  <c r="BK1089" i="2"/>
  <c r="J802" i="2"/>
  <c r="J205" i="2"/>
  <c r="BK2078" i="2"/>
  <c r="J1858" i="2"/>
  <c r="BK1752" i="2"/>
  <c r="BK1358" i="2"/>
  <c r="BK1093" i="2"/>
  <c r="BK826" i="2"/>
  <c r="J2412" i="2"/>
  <c r="J2312" i="2"/>
  <c r="J2122" i="2"/>
  <c r="BK1998" i="2"/>
  <c r="BK1848" i="2"/>
  <c r="BK1606" i="2"/>
  <c r="BK1329" i="2"/>
  <c r="J1224" i="2"/>
  <c r="J783" i="2"/>
  <c r="AS106" i="1"/>
  <c r="J2052" i="2"/>
  <c r="BK1922" i="2"/>
  <c r="BK1765" i="2"/>
  <c r="BK1571" i="2"/>
  <c r="BK1362" i="2"/>
  <c r="J897" i="2"/>
  <c r="BK186" i="2"/>
  <c r="J2347" i="2"/>
  <c r="J2219" i="2"/>
  <c r="J1999" i="2"/>
  <c r="J1736" i="2"/>
  <c r="J1300" i="2"/>
  <c r="BK975" i="2"/>
  <c r="BK241" i="2"/>
  <c r="J2314" i="2"/>
  <c r="BK2102" i="2"/>
  <c r="J2040" i="2"/>
  <c r="BK1917" i="2"/>
  <c r="BK1593" i="2"/>
  <c r="J1575" i="2"/>
  <c r="J1398" i="2"/>
  <c r="BK1019" i="2"/>
  <c r="BK483" i="2"/>
  <c r="BK164" i="2"/>
  <c r="J2078" i="2"/>
  <c r="BK1597" i="2"/>
  <c r="J1329" i="2"/>
  <c r="BK885" i="2"/>
  <c r="BK428" i="2"/>
  <c r="BK266" i="3"/>
  <c r="J281" i="3"/>
  <c r="BK213" i="3"/>
  <c r="J147" i="3"/>
  <c r="J236" i="3"/>
  <c r="BK181" i="3"/>
  <c r="BK256" i="3"/>
  <c r="J148" i="3"/>
  <c r="BK217" i="3"/>
  <c r="BK179" i="3"/>
  <c r="J229" i="3"/>
  <c r="J171" i="3"/>
  <c r="BK232" i="3"/>
  <c r="BK295" i="3"/>
  <c r="BK198" i="3"/>
  <c r="J293" i="3"/>
  <c r="J154" i="3"/>
  <c r="BK286" i="3"/>
  <c r="J250" i="3"/>
  <c r="BK185" i="3"/>
  <c r="J266" i="3"/>
  <c r="J152" i="3"/>
  <c r="J242" i="3"/>
  <c r="BK161" i="3"/>
  <c r="BK174" i="4"/>
  <c r="J171" i="4"/>
  <c r="J175" i="4"/>
  <c r="J185" i="4"/>
  <c r="J144" i="4"/>
  <c r="BK180" i="4"/>
  <c r="BK132" i="4"/>
  <c r="BK189" i="4"/>
  <c r="J209" i="4"/>
  <c r="J147" i="4"/>
  <c r="J172" i="4"/>
  <c r="J162" i="5"/>
  <c r="J195" i="5"/>
  <c r="J226" i="5"/>
  <c r="J204" i="5"/>
  <c r="BK236" i="5"/>
  <c r="BK232" i="5"/>
  <c r="BK179" i="5"/>
  <c r="J155" i="5"/>
  <c r="J192" i="6"/>
  <c r="J175" i="6"/>
  <c r="BK179" i="6"/>
  <c r="BK238" i="6"/>
  <c r="J193" i="6"/>
  <c r="BK249" i="6"/>
  <c r="BK173" i="6"/>
  <c r="J179" i="6"/>
  <c r="J185" i="6"/>
  <c r="BK237" i="6"/>
  <c r="J202" i="6"/>
  <c r="BK161" i="6"/>
  <c r="BK192" i="6"/>
  <c r="BK238" i="7"/>
  <c r="J281" i="7"/>
  <c r="BK211" i="7"/>
  <c r="J163" i="7"/>
  <c r="J264" i="7"/>
  <c r="BK198" i="7"/>
  <c r="J158" i="7"/>
  <c r="BK223" i="7"/>
  <c r="J154" i="7"/>
  <c r="BK271" i="7"/>
  <c r="BK177" i="7"/>
  <c r="BK289" i="7"/>
  <c r="BK255" i="7"/>
  <c r="BK236" i="7"/>
  <c r="J161" i="7"/>
  <c r="BK235" i="7"/>
  <c r="BK301" i="7"/>
  <c r="BK140" i="7"/>
  <c r="J250" i="7"/>
  <c r="J214" i="7"/>
  <c r="J190" i="7"/>
  <c r="J288" i="7"/>
  <c r="J227" i="7"/>
  <c r="J187" i="7"/>
  <c r="J148" i="7"/>
  <c r="J257" i="7"/>
  <c r="J217" i="7"/>
  <c r="BK210" i="7"/>
  <c r="J173" i="7"/>
  <c r="BK159" i="7"/>
  <c r="J149" i="7"/>
  <c r="J139" i="8"/>
  <c r="J157" i="8"/>
  <c r="J133" i="8"/>
  <c r="J154" i="8"/>
  <c r="BK141" i="8"/>
  <c r="J153" i="8"/>
  <c r="BK142" i="8"/>
  <c r="BK137" i="8"/>
  <c r="BK156" i="9"/>
  <c r="J151" i="9"/>
  <c r="J148" i="9"/>
  <c r="J162" i="9"/>
  <c r="J141" i="9"/>
  <c r="J159" i="9"/>
  <c r="BK142" i="9"/>
  <c r="J166" i="10"/>
  <c r="BK146" i="10"/>
  <c r="J164" i="10"/>
  <c r="BK143" i="10"/>
  <c r="J175" i="10"/>
  <c r="J184" i="10"/>
  <c r="J181" i="10"/>
  <c r="BK149" i="10"/>
  <c r="J199" i="10"/>
  <c r="J170" i="10"/>
  <c r="J192" i="10"/>
  <c r="J149" i="10"/>
  <c r="J138" i="10"/>
  <c r="J143" i="11"/>
  <c r="BK129" i="11"/>
  <c r="J142" i="12"/>
  <c r="J129" i="12"/>
  <c r="BK136" i="12"/>
  <c r="BK148" i="13"/>
  <c r="BK126" i="13"/>
  <c r="J127" i="14"/>
  <c r="BK140" i="14"/>
  <c r="BK145" i="14"/>
  <c r="J133" i="14"/>
  <c r="BK130" i="14"/>
  <c r="J137" i="14"/>
  <c r="BK136" i="15"/>
  <c r="BK142" i="15"/>
  <c r="J126" i="15"/>
  <c r="J128" i="16"/>
  <c r="BK147" i="16"/>
  <c r="J133" i="16"/>
  <c r="J132" i="16"/>
  <c r="BK126" i="17"/>
  <c r="BK131" i="17"/>
  <c r="BK141" i="17"/>
  <c r="BK173" i="18"/>
  <c r="J161" i="18"/>
  <c r="BK172" i="18"/>
  <c r="J142" i="18"/>
  <c r="BK164" i="18"/>
  <c r="J158" i="18"/>
  <c r="J135" i="18"/>
  <c r="BK170" i="18"/>
  <c r="J493" i="19"/>
  <c r="J312" i="19"/>
  <c r="J175" i="19"/>
  <c r="BK359" i="19"/>
  <c r="J254" i="19"/>
  <c r="J357" i="19"/>
  <c r="BK351" i="19"/>
  <c r="J389" i="19"/>
  <c r="J471" i="19"/>
  <c r="J498" i="19"/>
  <c r="J491" i="19"/>
  <c r="J232" i="19"/>
  <c r="J484" i="19"/>
  <c r="J421" i="19"/>
  <c r="BK490" i="19"/>
  <c r="BK340" i="19"/>
  <c r="J457" i="19"/>
  <c r="J205" i="19"/>
  <c r="BK188" i="20"/>
  <c r="J202" i="20"/>
  <c r="BK311" i="20"/>
  <c r="BK242" i="20"/>
  <c r="BK292" i="20"/>
  <c r="J179" i="20"/>
  <c r="BK157" i="20"/>
  <c r="BK146" i="20"/>
  <c r="BK250" i="21"/>
  <c r="BK154" i="21"/>
  <c r="J154" i="21"/>
  <c r="BK143" i="22"/>
  <c r="BK202" i="22"/>
  <c r="J206" i="23"/>
  <c r="BK132" i="23"/>
  <c r="BK221" i="23"/>
  <c r="J181" i="23"/>
  <c r="BK182" i="23"/>
  <c r="BK199" i="23"/>
  <c r="BK163" i="23"/>
  <c r="BK217" i="23"/>
  <c r="BK210" i="23"/>
  <c r="J172" i="23"/>
  <c r="J215" i="23"/>
  <c r="J226" i="23"/>
  <c r="BK126" i="23"/>
  <c r="J153" i="23"/>
  <c r="BK166" i="24"/>
  <c r="J180" i="24"/>
  <c r="BK135" i="24"/>
  <c r="BK162" i="24"/>
  <c r="BK180" i="24"/>
  <c r="J185" i="24"/>
  <c r="BK191" i="25"/>
  <c r="BK146" i="25"/>
  <c r="BK204" i="25"/>
  <c r="BK216" i="25"/>
  <c r="BK167" i="25"/>
  <c r="BK212" i="25"/>
  <c r="J194" i="26"/>
  <c r="J300" i="26"/>
  <c r="J328" i="26"/>
  <c r="J133" i="26"/>
  <c r="BK174" i="26"/>
  <c r="J174" i="26"/>
  <c r="J332" i="26"/>
  <c r="BK222" i="26"/>
  <c r="BK328" i="26"/>
  <c r="J298" i="26"/>
  <c r="BK183" i="26"/>
  <c r="J294" i="26"/>
  <c r="BK157" i="27"/>
  <c r="J126" i="27"/>
  <c r="BK2332" i="2"/>
  <c r="J1923" i="2"/>
  <c r="BK1816" i="2"/>
  <c r="BK1531" i="2"/>
  <c r="J1389" i="2"/>
  <c r="BK1185" i="2"/>
  <c r="J365" i="2"/>
  <c r="J2356" i="2"/>
  <c r="BK2280" i="2"/>
  <c r="BK1894" i="2"/>
  <c r="BK1821" i="2"/>
  <c r="BK1484" i="2"/>
  <c r="BK891" i="2"/>
  <c r="BK491" i="2"/>
  <c r="BK2164" i="2"/>
  <c r="BK2052" i="2"/>
  <c r="BK1841" i="2"/>
  <c r="J1625" i="2"/>
  <c r="BK1333" i="2"/>
  <c r="BK720" i="2"/>
  <c r="BK2217" i="2"/>
  <c r="BK1976" i="2"/>
  <c r="BK1832" i="2"/>
  <c r="BK1723" i="2"/>
  <c r="J1519" i="2"/>
  <c r="BK1134" i="2"/>
  <c r="J911" i="2"/>
  <c r="J2096" i="2"/>
  <c r="J1917" i="2"/>
  <c r="BK1553" i="2"/>
  <c r="BK1490" i="2"/>
  <c r="BK783" i="2"/>
  <c r="J236" i="2"/>
  <c r="BK2020" i="2"/>
  <c r="BK1854" i="2"/>
  <c r="J1734" i="2"/>
  <c r="J1423" i="2"/>
  <c r="BK1261" i="2"/>
  <c r="BK612" i="2"/>
  <c r="BK2101" i="2"/>
  <c r="J1890" i="2"/>
  <c r="BK1644" i="2"/>
  <c r="J1189" i="2"/>
  <c r="BK1100" i="2"/>
  <c r="BK767" i="2"/>
  <c r="BK245" i="2"/>
  <c r="BK2404" i="2"/>
  <c r="BK2158" i="2"/>
  <c r="BK2040" i="2"/>
  <c r="BK1983" i="2"/>
  <c r="BK1863" i="2"/>
  <c r="J1704" i="2"/>
  <c r="J1442" i="2"/>
  <c r="J1277" i="2"/>
  <c r="BK878" i="2"/>
  <c r="J487" i="2"/>
  <c r="BK2359" i="2"/>
  <c r="J2259" i="2"/>
  <c r="BK2085" i="2"/>
  <c r="BK1907" i="2"/>
  <c r="J1548" i="2"/>
  <c r="BK1193" i="2"/>
  <c r="BK905" i="2"/>
  <c r="BK549" i="2"/>
  <c r="BK2357" i="2"/>
  <c r="BK2096" i="2"/>
  <c r="BK2028" i="2"/>
  <c r="BK1744" i="2"/>
  <c r="J1504" i="2"/>
  <c r="BK1255" i="2"/>
  <c r="BK760" i="2"/>
  <c r="J2379" i="2"/>
  <c r="J2319" i="2"/>
  <c r="J2156" i="2"/>
  <c r="J2063" i="2"/>
  <c r="J1922" i="2"/>
  <c r="J1725" i="2"/>
  <c r="BK1555" i="2"/>
  <c r="J1164" i="2"/>
  <c r="BK499" i="2"/>
  <c r="J2181" i="2"/>
  <c r="J1604" i="2"/>
  <c r="BK1440" i="2"/>
  <c r="J898" i="2"/>
  <c r="BK531" i="2"/>
  <c r="J275" i="3"/>
  <c r="J156" i="3"/>
  <c r="J200" i="3"/>
  <c r="BK255" i="3"/>
  <c r="J179" i="3"/>
  <c r="BK272" i="3"/>
  <c r="J243" i="3"/>
  <c r="J284" i="3"/>
  <c r="J201" i="3"/>
  <c r="BK145" i="3"/>
  <c r="BK204" i="3"/>
  <c r="J137" i="3"/>
  <c r="BK210" i="3"/>
  <c r="J285" i="3"/>
  <c r="J183" i="3"/>
  <c r="J151" i="3"/>
  <c r="BK209" i="3"/>
  <c r="J153" i="3"/>
  <c r="J280" i="3"/>
  <c r="BK222" i="3"/>
  <c r="J270" i="3"/>
  <c r="J246" i="3"/>
  <c r="J224" i="3"/>
  <c r="BK187" i="3"/>
  <c r="BK188" i="4"/>
  <c r="J152" i="4"/>
  <c r="BK193" i="4"/>
  <c r="BK135" i="4"/>
  <c r="J158" i="4"/>
  <c r="BK176" i="4"/>
  <c r="J155" i="4"/>
  <c r="J181" i="4"/>
  <c r="J180" i="4"/>
  <c r="J179" i="4"/>
  <c r="BK142" i="4"/>
  <c r="BK145" i="4"/>
  <c r="BK187" i="4"/>
  <c r="J179" i="5"/>
  <c r="BK206" i="5"/>
  <c r="BK204" i="5"/>
  <c r="J221" i="5"/>
  <c r="J215" i="5"/>
  <c r="J207" i="6"/>
  <c r="BK148" i="6"/>
  <c r="BK177" i="6"/>
  <c r="BK175" i="6"/>
  <c r="J211" i="6"/>
  <c r="J149" i="6"/>
  <c r="BK172" i="6"/>
  <c r="BK231" i="6"/>
  <c r="J178" i="6"/>
  <c r="BK218" i="6"/>
  <c r="BK164" i="6"/>
  <c r="J224" i="6"/>
  <c r="BK152" i="6"/>
  <c r="J173" i="6"/>
  <c r="J271" i="7"/>
  <c r="J189" i="7"/>
  <c r="BK249" i="7"/>
  <c r="BK193" i="7"/>
  <c r="BK295" i="7"/>
  <c r="BK251" i="7"/>
  <c r="BK176" i="7"/>
  <c r="BK153" i="7"/>
  <c r="J209" i="7"/>
  <c r="BK149" i="7"/>
  <c r="J239" i="7"/>
  <c r="J162" i="7"/>
  <c r="BK254" i="7"/>
  <c r="J219" i="7"/>
  <c r="J143" i="7"/>
  <c r="J269" i="7"/>
  <c r="J226" i="7"/>
  <c r="BK178" i="7"/>
  <c r="BK267" i="7"/>
  <c r="BK240" i="7"/>
  <c r="BK184" i="7"/>
  <c r="BK218" i="7"/>
  <c r="BK185" i="7"/>
  <c r="BK151" i="7"/>
  <c r="BK244" i="7"/>
  <c r="J216" i="7"/>
  <c r="J174" i="7"/>
  <c r="BK132" i="8"/>
  <c r="BK143" i="8"/>
  <c r="J141" i="8"/>
  <c r="BK152" i="9"/>
  <c r="BK162" i="9"/>
  <c r="J153" i="9"/>
  <c r="BK146" i="9"/>
  <c r="BK163" i="9"/>
  <c r="J143" i="9"/>
  <c r="BK173" i="10"/>
  <c r="BK167" i="10"/>
  <c r="J200" i="10"/>
  <c r="BK180" i="10"/>
  <c r="BK156" i="10"/>
  <c r="J160" i="10"/>
  <c r="J194" i="10"/>
  <c r="BK164" i="10"/>
  <c r="J185" i="10"/>
  <c r="J162" i="10"/>
  <c r="BK141" i="11"/>
  <c r="BK138" i="11"/>
  <c r="J138" i="11"/>
  <c r="BK132" i="12"/>
  <c r="BK128" i="12"/>
  <c r="J139" i="12"/>
  <c r="J140" i="12"/>
  <c r="J128" i="12"/>
  <c r="J148" i="13"/>
  <c r="BK144" i="13"/>
  <c r="J144" i="13"/>
  <c r="BK137" i="13"/>
  <c r="BK146" i="14"/>
  <c r="J143" i="14"/>
  <c r="J147" i="14"/>
  <c r="J150" i="14"/>
  <c r="BK144" i="14"/>
  <c r="BK133" i="15"/>
  <c r="J128" i="15"/>
  <c r="BK137" i="15"/>
  <c r="BK129" i="16"/>
  <c r="BK143" i="16"/>
  <c r="J141" i="16"/>
  <c r="J131" i="17"/>
  <c r="J141" i="17"/>
  <c r="J133" i="17"/>
  <c r="J135" i="17"/>
  <c r="J179" i="18"/>
  <c r="J164" i="18"/>
  <c r="BK171" i="18"/>
  <c r="BK146" i="18"/>
  <c r="J173" i="18"/>
  <c r="J178" i="18"/>
  <c r="BK153" i="18"/>
  <c r="BK147" i="18"/>
  <c r="J480" i="19"/>
  <c r="BK322" i="19"/>
  <c r="J247" i="19"/>
  <c r="BK475" i="19"/>
  <c r="J371" i="19"/>
  <c r="BK247" i="19"/>
  <c r="BK252" i="19"/>
  <c r="BK290" i="19"/>
  <c r="J405" i="19"/>
  <c r="J475" i="19"/>
  <c r="J363" i="19"/>
  <c r="BK494" i="19"/>
  <c r="BK353" i="19"/>
  <c r="J213" i="19"/>
  <c r="J463" i="19"/>
  <c r="BK308" i="19"/>
  <c r="BK373" i="19"/>
  <c r="J139" i="19"/>
  <c r="BK389" i="19"/>
  <c r="BK328" i="19"/>
  <c r="BK309" i="20"/>
  <c r="BK210" i="20"/>
  <c r="BK215" i="20"/>
  <c r="BK229" i="20"/>
  <c r="J129" i="20"/>
  <c r="BK175" i="20"/>
  <c r="J280" i="20"/>
  <c r="J320" i="20"/>
  <c r="J251" i="20"/>
  <c r="J214" i="20"/>
  <c r="BK264" i="20"/>
  <c r="BK273" i="21"/>
  <c r="BK158" i="21"/>
  <c r="J255" i="21"/>
  <c r="BK293" i="21"/>
  <c r="J327" i="21"/>
  <c r="J237" i="21"/>
  <c r="BK309" i="21"/>
  <c r="J363" i="21"/>
  <c r="BK228" i="21"/>
  <c r="BK162" i="21"/>
  <c r="J259" i="21"/>
  <c r="J176" i="22"/>
  <c r="BK221" i="22"/>
  <c r="BK209" i="22"/>
  <c r="J247" i="23"/>
  <c r="BK176" i="23"/>
  <c r="BK175" i="23"/>
  <c r="J217" i="23"/>
  <c r="J208" i="23"/>
  <c r="J236" i="23"/>
  <c r="BK174" i="23"/>
  <c r="BK152" i="23"/>
  <c r="BK143" i="23"/>
  <c r="BK164" i="23"/>
  <c r="J196" i="23"/>
  <c r="BK179" i="23"/>
  <c r="J174" i="24"/>
  <c r="J172" i="24"/>
  <c r="BK125" i="24"/>
  <c r="BK165" i="24"/>
  <c r="J188" i="24"/>
  <c r="BK187" i="24"/>
  <c r="J187" i="24"/>
  <c r="J137" i="24"/>
  <c r="J165" i="24"/>
  <c r="J127" i="24"/>
  <c r="BK184" i="24"/>
  <c r="BK157" i="24"/>
  <c r="BK133" i="24"/>
  <c r="J156" i="24"/>
  <c r="BK227" i="25"/>
  <c r="J218" i="25"/>
  <c r="J152" i="25"/>
  <c r="J133" i="25"/>
  <c r="BK171" i="25"/>
  <c r="J157" i="25"/>
  <c r="J216" i="25"/>
  <c r="BK221" i="25"/>
  <c r="J191" i="25"/>
  <c r="J129" i="25"/>
  <c r="J310" i="26"/>
  <c r="BK190" i="26"/>
  <c r="BK295" i="26"/>
  <c r="BK294" i="26"/>
  <c r="J198" i="26"/>
  <c r="BK312" i="26"/>
  <c r="J230" i="26"/>
  <c r="BK240" i="26"/>
  <c r="BK272" i="26"/>
  <c r="J292" i="26"/>
  <c r="BK220" i="26"/>
  <c r="BK307" i="26"/>
  <c r="BK210" i="26"/>
  <c r="BK161" i="26"/>
  <c r="BK153" i="26"/>
  <c r="BK280" i="26"/>
  <c r="BK184" i="26"/>
  <c r="J151" i="27"/>
  <c r="J143" i="27"/>
  <c r="J144" i="27"/>
  <c r="J147" i="27"/>
  <c r="BK154" i="27"/>
  <c r="BK125" i="27"/>
  <c r="J129" i="27"/>
  <c r="J132" i="27"/>
  <c r="BK128" i="27"/>
  <c r="BK1908" i="2"/>
  <c r="J1260" i="2"/>
  <c r="BK974" i="2"/>
  <c r="BK527" i="2"/>
  <c r="BK251" i="2"/>
  <c r="J2320" i="2"/>
  <c r="J2265" i="2"/>
  <c r="J2016" i="2"/>
  <c r="J1901" i="2"/>
  <c r="BK1872" i="2"/>
  <c r="J1810" i="2"/>
  <c r="J1512" i="2"/>
  <c r="BK1316" i="2"/>
  <c r="BK682" i="2"/>
  <c r="BK478" i="2"/>
  <c r="J2287" i="2"/>
  <c r="BK2185" i="2"/>
  <c r="BK2095" i="2"/>
  <c r="J2028" i="2"/>
  <c r="J1752" i="2"/>
  <c r="J1603" i="2"/>
  <c r="J1420" i="2"/>
  <c r="J1256" i="2"/>
  <c r="BK1054" i="2"/>
  <c r="BK517" i="2"/>
  <c r="J2213" i="2"/>
  <c r="J2086" i="2"/>
  <c r="BK1867" i="2"/>
  <c r="J1816" i="2"/>
  <c r="J1729" i="2"/>
  <c r="BK1496" i="2"/>
  <c r="BK1256" i="2"/>
  <c r="BK1158" i="2"/>
  <c r="J975" i="2"/>
  <c r="J549" i="2"/>
  <c r="J299" i="2"/>
  <c r="BK2045" i="2"/>
  <c r="BK1924" i="2"/>
  <c r="J1593" i="2"/>
  <c r="J1510" i="2"/>
  <c r="J1206" i="2"/>
  <c r="J428" i="2"/>
  <c r="BK2142" i="2"/>
  <c r="BK2046" i="2"/>
  <c r="J1957" i="2"/>
  <c r="J1871" i="2"/>
  <c r="BK1684" i="2"/>
  <c r="J1383" i="2"/>
  <c r="J1268" i="2"/>
  <c r="J904" i="2"/>
  <c r="BK535" i="2"/>
  <c r="BK2263" i="2"/>
  <c r="BK1928" i="2"/>
  <c r="BK1798" i="2"/>
  <c r="J1591" i="2"/>
  <c r="J1354" i="2"/>
  <c r="J859" i="2"/>
  <c r="J545" i="2"/>
  <c r="J2383" i="2"/>
  <c r="BK2245" i="2"/>
  <c r="J2083" i="2"/>
  <c r="J1975" i="2"/>
  <c r="BK1844" i="2"/>
  <c r="BK1524" i="2"/>
  <c r="BK1189" i="2"/>
  <c r="J499" i="2"/>
  <c r="J2404" i="2"/>
  <c r="J1719" i="2"/>
  <c r="J1406" i="2"/>
  <c r="J1099" i="2"/>
  <c r="J746" i="2"/>
  <c r="J2371" i="2"/>
  <c r="BK2225" i="2"/>
  <c r="BK1993" i="2"/>
  <c r="J1833" i="2"/>
  <c r="J1502" i="2"/>
  <c r="BK1177" i="2"/>
  <c r="BK859" i="2"/>
  <c r="J232" i="2"/>
  <c r="BK2347" i="2"/>
  <c r="J2250" i="2"/>
  <c r="BK2073" i="2"/>
  <c r="BK2012" i="2"/>
  <c r="BK1876" i="2"/>
  <c r="J1696" i="2"/>
  <c r="BK1517" i="2"/>
  <c r="BK1224" i="2"/>
  <c r="BK751" i="2"/>
  <c r="J174" i="2"/>
  <c r="BK2131" i="2"/>
  <c r="BK1733" i="2"/>
  <c r="J1541" i="2"/>
  <c r="J1293" i="2"/>
  <c r="J387" i="2"/>
  <c r="J262" i="3"/>
  <c r="J202" i="3"/>
  <c r="BK230" i="3"/>
  <c r="BK169" i="3"/>
  <c r="BK271" i="3"/>
  <c r="J210" i="3"/>
  <c r="BK281" i="3"/>
  <c r="J265" i="3"/>
  <c r="J247" i="3"/>
  <c r="J167" i="3"/>
  <c r="J219" i="3"/>
  <c r="J181" i="3"/>
  <c r="J235" i="3"/>
  <c r="BK215" i="3"/>
  <c r="BK273" i="3"/>
  <c r="BK175" i="3"/>
  <c r="BK288" i="3"/>
  <c r="J161" i="3"/>
  <c r="J298" i="3"/>
  <c r="BK274" i="3"/>
  <c r="BK141" i="3"/>
  <c r="J256" i="3"/>
  <c r="J218" i="3"/>
  <c r="J133" i="3"/>
  <c r="J164" i="3"/>
  <c r="BK246" i="3"/>
  <c r="BK203" i="3"/>
  <c r="J155" i="3"/>
  <c r="BK169" i="4"/>
  <c r="BK150" i="4"/>
  <c r="BK200" i="4"/>
  <c r="J177" i="4"/>
  <c r="J163" i="4"/>
  <c r="BK197" i="4"/>
  <c r="J151" i="4"/>
  <c r="BK143" i="4"/>
  <c r="J200" i="4"/>
  <c r="BK193" i="5"/>
  <c r="BK200" i="5"/>
  <c r="J166" i="5"/>
  <c r="J206" i="5"/>
  <c r="J133" i="5"/>
  <c r="BK133" i="5"/>
  <c r="J236" i="5"/>
  <c r="J189" i="5"/>
  <c r="J227" i="6"/>
  <c r="BK151" i="6"/>
  <c r="BK185" i="6"/>
  <c r="BK243" i="6"/>
  <c r="J158" i="6"/>
  <c r="J186" i="6"/>
  <c r="J239" i="6"/>
  <c r="J156" i="6"/>
  <c r="BK221" i="6"/>
  <c r="J226" i="6"/>
  <c r="J157" i="6"/>
  <c r="J199" i="6"/>
  <c r="J225" i="6"/>
  <c r="J276" i="7"/>
  <c r="BK200" i="7"/>
  <c r="BK274" i="7"/>
  <c r="J248" i="7"/>
  <c r="J290" i="7"/>
  <c r="BK204" i="7"/>
  <c r="J286" i="7"/>
  <c r="J202" i="7"/>
  <c r="BK147" i="7"/>
  <c r="BK292" i="7"/>
  <c r="J184" i="7"/>
  <c r="BK257" i="7"/>
  <c r="BK212" i="7"/>
  <c r="J194" i="7"/>
  <c r="BK154" i="7"/>
  <c r="J228" i="7"/>
  <c r="BK182" i="7"/>
  <c r="J272" i="7"/>
  <c r="BK221" i="7"/>
  <c r="J212" i="7"/>
  <c r="BK172" i="7"/>
  <c r="BK146" i="7"/>
  <c r="BK158" i="8"/>
  <c r="BK134" i="8"/>
  <c r="BK161" i="8"/>
  <c r="J140" i="8"/>
  <c r="BK149" i="8"/>
  <c r="J161" i="9"/>
  <c r="J152" i="9"/>
  <c r="BK154" i="9"/>
  <c r="BK151" i="9"/>
  <c r="BK143" i="9"/>
  <c r="BK161" i="9"/>
  <c r="BK188" i="10"/>
  <c r="J178" i="10"/>
  <c r="BK174" i="10"/>
  <c r="BK185" i="10"/>
  <c r="J139" i="10"/>
  <c r="J193" i="10"/>
  <c r="BK136" i="10"/>
  <c r="BK140" i="11"/>
  <c r="BK136" i="11"/>
  <c r="BK132" i="11"/>
  <c r="J141" i="12"/>
  <c r="J133" i="12"/>
  <c r="BK138" i="12"/>
  <c r="J136" i="13"/>
  <c r="J140" i="13"/>
  <c r="BK132" i="13"/>
  <c r="BK133" i="14"/>
  <c r="J139" i="14"/>
  <c r="BK142" i="14"/>
  <c r="BK139" i="14"/>
  <c r="J129" i="14"/>
  <c r="J138" i="15"/>
  <c r="BK134" i="15"/>
  <c r="J127" i="15"/>
  <c r="J137" i="15"/>
  <c r="BK144" i="16"/>
  <c r="J138" i="16"/>
  <c r="J147" i="16"/>
  <c r="J134" i="16"/>
  <c r="BK140" i="17"/>
  <c r="BK127" i="17"/>
  <c r="J163" i="18"/>
  <c r="J155" i="18"/>
  <c r="BK159" i="18"/>
  <c r="BK174" i="18"/>
  <c r="BK179" i="18"/>
  <c r="J152" i="18"/>
  <c r="J131" i="18"/>
  <c r="BK453" i="19"/>
  <c r="BK300" i="19"/>
  <c r="BK460" i="19"/>
  <c r="J279" i="19"/>
  <c r="J479" i="19"/>
  <c r="J283" i="19"/>
  <c r="J347" i="19"/>
  <c r="BK461" i="19"/>
  <c r="J337" i="19"/>
  <c r="BK433" i="19"/>
  <c r="BK283" i="19"/>
  <c r="BK192" i="19"/>
  <c r="J284" i="19"/>
  <c r="J146" i="20"/>
  <c r="J229" i="20"/>
  <c r="BK214" i="20"/>
  <c r="J293" i="20"/>
  <c r="BK303" i="20"/>
  <c r="BK251" i="20"/>
  <c r="J305" i="20"/>
  <c r="J221" i="20"/>
  <c r="BK276" i="20"/>
  <c r="J198" i="20"/>
  <c r="J166" i="21"/>
  <c r="J303" i="21"/>
  <c r="BK369" i="21"/>
  <c r="BK357" i="21"/>
  <c r="J238" i="21"/>
  <c r="J242" i="21"/>
  <c r="J322" i="21"/>
  <c r="BK283" i="21"/>
  <c r="J283" i="21"/>
  <c r="BK220" i="21"/>
  <c r="J221" i="22"/>
  <c r="BK130" i="22"/>
  <c r="BK207" i="22"/>
  <c r="J147" i="22"/>
  <c r="J221" i="23"/>
  <c r="BK172" i="23"/>
  <c r="BK185" i="23"/>
  <c r="J130" i="23"/>
  <c r="BK207" i="23"/>
  <c r="BK238" i="23"/>
  <c r="J173" i="23"/>
  <c r="BK192" i="23"/>
  <c r="BK234" i="23"/>
  <c r="J146" i="23"/>
  <c r="BK197" i="23"/>
  <c r="J188" i="23"/>
  <c r="J156" i="23"/>
  <c r="J132" i="23"/>
  <c r="BK183" i="24"/>
  <c r="J184" i="24"/>
  <c r="J132" i="24"/>
  <c r="J162" i="24"/>
  <c r="BK175" i="24"/>
  <c r="J193" i="24"/>
  <c r="BK129" i="24"/>
  <c r="J144" i="24"/>
  <c r="J171" i="24"/>
  <c r="J164" i="24"/>
  <c r="J141" i="24"/>
  <c r="BK147" i="25"/>
  <c r="BK157" i="25"/>
  <c r="BK125" i="25"/>
  <c r="J204" i="25"/>
  <c r="BK219" i="25"/>
  <c r="J167" i="26"/>
  <c r="J184" i="26"/>
  <c r="BK149" i="26"/>
  <c r="J222" i="26"/>
  <c r="BK336" i="26"/>
  <c r="J280" i="26"/>
  <c r="BK299" i="26"/>
  <c r="J299" i="26"/>
  <c r="J141" i="26"/>
  <c r="J320" i="26"/>
  <c r="BK167" i="26"/>
  <c r="BK178" i="26"/>
  <c r="BK264" i="26"/>
  <c r="J135" i="27"/>
  <c r="BK127" i="27"/>
  <c r="J138" i="27"/>
  <c r="BK153" i="27"/>
  <c r="J136" i="27"/>
  <c r="J139" i="27"/>
  <c r="J2298" i="2"/>
  <c r="BK2201" i="2"/>
  <c r="BK1820" i="2"/>
  <c r="J1490" i="2"/>
  <c r="BK1173" i="2"/>
  <c r="BK566" i="2"/>
  <c r="J1565" i="2"/>
  <c r="J1231" i="2"/>
  <c r="BK495" i="2"/>
  <c r="BK1152" i="2"/>
  <c r="BK355" i="2"/>
  <c r="BK2116" i="2"/>
  <c r="BK1901" i="2"/>
  <c r="BK1780" i="2"/>
  <c r="BK1579" i="2"/>
  <c r="BK1350" i="2"/>
  <c r="BK2137" i="2"/>
  <c r="J1949" i="2"/>
  <c r="J1906" i="2"/>
  <c r="BK1585" i="2"/>
  <c r="BK2355" i="2"/>
  <c r="BK2091" i="2"/>
  <c r="J1916" i="2"/>
  <c r="J1555" i="2"/>
  <c r="J1138" i="2"/>
  <c r="J755" i="2"/>
  <c r="J2392" i="2"/>
  <c r="J2336" i="2"/>
  <c r="J2173" i="2"/>
  <c r="J2058" i="2"/>
  <c r="J1966" i="2"/>
  <c r="BK1666" i="2"/>
  <c r="BK1442" i="2"/>
  <c r="J1100" i="2"/>
  <c r="BK676" i="2"/>
  <c r="BK2383" i="2"/>
  <c r="BK2307" i="2"/>
  <c r="J2077" i="2"/>
  <c r="J2019" i="2"/>
  <c r="J1831" i="2"/>
  <c r="J1587" i="2"/>
  <c r="BK503" i="2"/>
  <c r="J150" i="2"/>
  <c r="J2158" i="2"/>
  <c r="J1788" i="2"/>
  <c r="J1526" i="2"/>
  <c r="J1158" i="2"/>
  <c r="BK746" i="2"/>
  <c r="BK298" i="2"/>
  <c r="J269" i="3"/>
  <c r="J187" i="3"/>
  <c r="BK233" i="3"/>
  <c r="BK219" i="3"/>
  <c r="BK194" i="3"/>
  <c r="BK162" i="3"/>
  <c r="BK146" i="3"/>
  <c r="BK239" i="3"/>
  <c r="J203" i="3"/>
  <c r="BK282" i="3"/>
  <c r="J263" i="3"/>
  <c r="BK244" i="3"/>
  <c r="BK154" i="3"/>
  <c r="J240" i="3"/>
  <c r="J197" i="3"/>
  <c r="BK150" i="3"/>
  <c r="BK250" i="3"/>
  <c r="J217" i="3"/>
  <c r="J177" i="3"/>
  <c r="J135" i="3"/>
  <c r="BK212" i="3"/>
  <c r="BK177" i="3"/>
  <c r="BK292" i="3"/>
  <c r="BK214" i="3"/>
  <c r="BK196" i="3"/>
  <c r="BK135" i="3"/>
  <c r="BK208" i="3"/>
  <c r="J150" i="3"/>
  <c r="BK267" i="3"/>
  <c r="J258" i="3"/>
  <c r="BK240" i="3"/>
  <c r="J145" i="3"/>
  <c r="J268" i="3"/>
  <c r="J239" i="3"/>
  <c r="BK171" i="3"/>
  <c r="BK226" i="3"/>
  <c r="J193" i="3"/>
  <c r="J195" i="4"/>
  <c r="J212" i="4"/>
  <c r="BK154" i="4"/>
  <c r="J199" i="4"/>
  <c r="J198" i="4"/>
  <c r="J184" i="4"/>
  <c r="BK151" i="4"/>
  <c r="BK205" i="4"/>
  <c r="J154" i="4"/>
  <c r="J140" i="4"/>
  <c r="BK181" i="4"/>
  <c r="BK144" i="4"/>
  <c r="J165" i="4"/>
  <c r="J193" i="4"/>
  <c r="J139" i="4"/>
  <c r="BK161" i="4"/>
  <c r="J188" i="4"/>
  <c r="BK139" i="4"/>
  <c r="J211" i="5"/>
  <c r="BK145" i="5"/>
  <c r="J170" i="5"/>
  <c r="BK224" i="5"/>
  <c r="BK166" i="5"/>
  <c r="J145" i="5"/>
  <c r="BK137" i="5"/>
  <c r="J234" i="5"/>
  <c r="BK223" i="5"/>
  <c r="BK141" i="5"/>
  <c r="J185" i="5"/>
  <c r="J218" i="6"/>
  <c r="BK182" i="6"/>
  <c r="J147" i="6"/>
  <c r="J180" i="6"/>
  <c r="J233" i="6"/>
  <c r="J167" i="6"/>
  <c r="J230" i="6"/>
  <c r="BK232" i="6"/>
  <c r="J162" i="6"/>
  <c r="BK181" i="6"/>
  <c r="J215" i="6"/>
  <c r="BK196" i="7"/>
  <c r="J278" i="7"/>
  <c r="BK258" i="7"/>
  <c r="J200" i="7"/>
  <c r="J188" i="7"/>
  <c r="BK175" i="7"/>
  <c r="BK143" i="7"/>
  <c r="J207" i="7"/>
  <c r="J243" i="7"/>
  <c r="BK148" i="7"/>
  <c r="J265" i="7"/>
  <c r="BK206" i="7"/>
  <c r="BK259" i="7"/>
  <c r="J236" i="7"/>
  <c r="J165" i="7"/>
  <c r="J298" i="7"/>
  <c r="J235" i="7"/>
  <c r="J221" i="7"/>
  <c r="BK265" i="7"/>
  <c r="BK164" i="7"/>
  <c r="J249" i="7"/>
  <c r="J218" i="7"/>
  <c r="J178" i="7"/>
  <c r="J157" i="7"/>
  <c r="J156" i="8"/>
  <c r="BK147" i="8"/>
  <c r="J143" i="8"/>
  <c r="J152" i="8"/>
  <c r="J151" i="8"/>
  <c r="J150" i="9"/>
  <c r="J141" i="10"/>
  <c r="BK193" i="10"/>
  <c r="BK169" i="10"/>
  <c r="BK186" i="10"/>
  <c r="J168" i="10"/>
  <c r="J154" i="10"/>
  <c r="J174" i="10"/>
  <c r="J157" i="10"/>
  <c r="J148" i="10"/>
  <c r="BK160" i="10"/>
  <c r="BK134" i="11"/>
  <c r="BK127" i="11"/>
  <c r="J127" i="11"/>
  <c r="J132" i="11"/>
  <c r="BK142" i="12"/>
  <c r="J131" i="12"/>
  <c r="J127" i="12"/>
  <c r="BK137" i="12"/>
  <c r="BK127" i="13"/>
  <c r="J146" i="13"/>
  <c r="BK147" i="13"/>
  <c r="J138" i="13"/>
  <c r="J142" i="13"/>
  <c r="BK128" i="13"/>
  <c r="BK135" i="13"/>
  <c r="BK152" i="14"/>
  <c r="J141" i="14"/>
  <c r="J146" i="14"/>
  <c r="BK149" i="14"/>
  <c r="J140" i="14"/>
  <c r="BK143" i="14"/>
  <c r="J135" i="15"/>
  <c r="BK135" i="15"/>
  <c r="BK138" i="15"/>
  <c r="BK131" i="15"/>
  <c r="BK127" i="15"/>
  <c r="BK141" i="16"/>
  <c r="J129" i="16"/>
  <c r="J137" i="16"/>
  <c r="BK140" i="16"/>
  <c r="J131" i="16"/>
  <c r="BK128" i="17"/>
  <c r="J136" i="17"/>
  <c r="J132" i="17"/>
  <c r="J128" i="17"/>
  <c r="BK178" i="18"/>
  <c r="J144" i="18"/>
  <c r="BK138" i="18"/>
  <c r="BK158" i="18"/>
  <c r="BK154" i="18"/>
  <c r="BK161" i="18"/>
  <c r="BK132" i="18"/>
  <c r="BK141" i="18"/>
  <c r="J172" i="18"/>
  <c r="J168" i="18"/>
  <c r="J146" i="18"/>
  <c r="J467" i="19"/>
  <c r="J365" i="19"/>
  <c r="BK251" i="19"/>
  <c r="J486" i="19"/>
  <c r="BK445" i="19"/>
  <c r="J304" i="19"/>
  <c r="BK135" i="19"/>
  <c r="J449" i="19"/>
  <c r="BK365" i="19"/>
  <c r="J235" i="19"/>
  <c r="BK435" i="19"/>
  <c r="BK271" i="19"/>
  <c r="J413" i="19"/>
  <c r="BK181" i="19"/>
  <c r="J439" i="19"/>
  <c r="J243" i="19"/>
  <c r="J353" i="19"/>
  <c r="J160" i="19"/>
  <c r="J419" i="19"/>
  <c r="J223" i="19"/>
  <c r="BK167" i="19"/>
  <c r="J453" i="19"/>
  <c r="BK279" i="19"/>
  <c r="BK201" i="19"/>
  <c r="J429" i="19"/>
  <c r="BK243" i="19"/>
  <c r="J331" i="19"/>
  <c r="J322" i="19"/>
  <c r="BK217" i="19"/>
  <c r="BK313" i="20"/>
  <c r="BK179" i="20"/>
  <c r="J208" i="20"/>
  <c r="J274" i="20"/>
  <c r="BK299" i="20"/>
  <c r="BK293" i="20"/>
  <c r="J317" i="20"/>
  <c r="BK163" i="20"/>
  <c r="BK151" i="20"/>
  <c r="J173" i="21"/>
  <c r="BK347" i="21"/>
  <c r="BK322" i="21"/>
  <c r="J369" i="21"/>
  <c r="J224" i="21"/>
  <c r="J181" i="21"/>
  <c r="BK265" i="21"/>
  <c r="BK327" i="21"/>
  <c r="BK292" i="21"/>
  <c r="J289" i="21"/>
  <c r="J233" i="21"/>
  <c r="BK131" i="21"/>
  <c r="J134" i="22"/>
  <c r="BK157" i="22"/>
  <c r="BK213" i="22"/>
  <c r="BK244" i="23"/>
  <c r="BK196" i="23"/>
  <c r="BK156" i="23"/>
  <c r="BK158" i="23"/>
  <c r="J134" i="23"/>
  <c r="J161" i="23"/>
  <c r="J170" i="23"/>
  <c r="BK134" i="23"/>
  <c r="J185" i="23"/>
  <c r="BK181" i="23"/>
  <c r="J204" i="23"/>
  <c r="J183" i="23"/>
  <c r="J145" i="23"/>
  <c r="J158" i="23"/>
  <c r="J192" i="24"/>
  <c r="BK163" i="24"/>
  <c r="J167" i="24"/>
  <c r="J170" i="24"/>
  <c r="BK185" i="24"/>
  <c r="BK169" i="24"/>
  <c r="J195" i="25"/>
  <c r="BK197" i="25"/>
  <c r="J212" i="25"/>
  <c r="BK163" i="25"/>
  <c r="BK210" i="25"/>
  <c r="BK137" i="25"/>
  <c r="BK298" i="26"/>
  <c r="BK297" i="26"/>
  <c r="BK291" i="26"/>
  <c r="J285" i="26"/>
  <c r="J325" i="26"/>
  <c r="J336" i="26"/>
  <c r="J301" i="26"/>
  <c r="J326" i="26"/>
  <c r="J202" i="26"/>
  <c r="BK300" i="26"/>
  <c r="J149" i="26"/>
  <c r="J268" i="26"/>
  <c r="J149" i="27"/>
  <c r="J133" i="27"/>
  <c r="J141" i="27"/>
  <c r="J137" i="27"/>
  <c r="BK133" i="27"/>
  <c r="J1863" i="2"/>
  <c r="BK1829" i="2"/>
  <c r="J1597" i="2"/>
  <c r="J1434" i="2"/>
  <c r="BK1130" i="2"/>
  <c r="J738" i="2"/>
  <c r="BK354" i="2"/>
  <c r="BK2346" i="2"/>
  <c r="J2102" i="2"/>
  <c r="J2013" i="2"/>
  <c r="BK1853" i="2"/>
  <c r="BK1696" i="2"/>
  <c r="BK1383" i="2"/>
  <c r="BK1126" i="2"/>
  <c r="BK360" i="2"/>
  <c r="J2217" i="2"/>
  <c r="BK2062" i="2"/>
  <c r="BK1771" i="2"/>
  <c r="J1517" i="2"/>
  <c r="BK1300" i="2"/>
  <c r="BK1138" i="2"/>
  <c r="J370" i="2"/>
  <c r="BK2118" i="2"/>
  <c r="BK1871" i="2"/>
  <c r="J1740" i="2"/>
  <c r="BK1415" i="2"/>
  <c r="J1111" i="2"/>
  <c r="J479" i="2"/>
  <c r="J2194" i="2"/>
  <c r="BK1966" i="2"/>
  <c r="J1668" i="2"/>
  <c r="BK1461" i="2"/>
  <c r="BK1107" i="2"/>
  <c r="BK344" i="2"/>
  <c r="J2164" i="2"/>
  <c r="J2018" i="2"/>
  <c r="J1899" i="2"/>
  <c r="BK1833" i="2"/>
  <c r="BK1650" i="2"/>
  <c r="BK1268" i="2"/>
  <c r="J826" i="2"/>
  <c r="J344" i="2"/>
  <c r="BK201" i="2"/>
  <c r="J2057" i="2"/>
  <c r="J1970" i="2"/>
  <c r="BK1767" i="2"/>
  <c r="BK1510" i="2"/>
  <c r="J1142" i="2"/>
  <c r="J954" i="2"/>
  <c r="J611" i="2"/>
  <c r="BK259" i="2"/>
  <c r="BK2378" i="2"/>
  <c r="BK2235" i="2"/>
  <c r="J2082" i="2"/>
  <c r="J1914" i="2"/>
  <c r="BK1526" i="2"/>
  <c r="J1337" i="2"/>
  <c r="BK1229" i="2"/>
  <c r="BK733" i="2"/>
  <c r="J180" i="2"/>
  <c r="BK2320" i="2"/>
  <c r="BK2083" i="2"/>
  <c r="J1945" i="2"/>
  <c r="J1524" i="2"/>
  <c r="BK1114" i="2"/>
  <c r="BK851" i="2"/>
  <c r="J267" i="2"/>
  <c r="J2359" i="2"/>
  <c r="J2168" i="2"/>
  <c r="J2067" i="2"/>
  <c r="BK1898" i="2"/>
  <c r="J1684" i="2"/>
  <c r="BK1486" i="2"/>
  <c r="J1146" i="2"/>
  <c r="BK621" i="2"/>
  <c r="BK2377" i="2"/>
  <c r="BK2287" i="2"/>
  <c r="BK2063" i="2"/>
  <c r="BK2039" i="2"/>
  <c r="J1753" i="2"/>
  <c r="J1559" i="2"/>
  <c r="BK1105" i="2"/>
  <c r="J476" i="2"/>
  <c r="BK2219" i="2"/>
  <c r="BK1776" i="2"/>
  <c r="J1553" i="2"/>
  <c r="J1371" i="2"/>
  <c r="J1222" i="2"/>
  <c r="J595" i="2"/>
  <c r="J186" i="2"/>
  <c r="BK245" i="3"/>
  <c r="J279" i="3"/>
  <c r="BK221" i="3"/>
  <c r="BK153" i="3"/>
  <c r="J251" i="3"/>
  <c r="J173" i="3"/>
  <c r="BK261" i="3"/>
  <c r="J213" i="3"/>
  <c r="J257" i="3"/>
  <c r="J216" i="3"/>
  <c r="J163" i="3"/>
  <c r="J244" i="3"/>
  <c r="BK224" i="3"/>
  <c r="J162" i="3"/>
  <c r="J271" i="3"/>
  <c r="BK298" i="3"/>
  <c r="J209" i="3"/>
  <c r="J157" i="3"/>
  <c r="J286" i="3"/>
  <c r="BK151" i="3"/>
  <c r="BK253" i="3"/>
  <c r="J146" i="3"/>
  <c r="J261" i="3"/>
  <c r="J231" i="3"/>
  <c r="BK251" i="3"/>
  <c r="BK207" i="3"/>
  <c r="BK206" i="4"/>
  <c r="J173" i="4"/>
  <c r="BK140" i="4"/>
  <c r="BK172" i="4"/>
  <c r="J201" i="4"/>
  <c r="BK199" i="4"/>
  <c r="BK152" i="4"/>
  <c r="J145" i="4"/>
  <c r="J134" i="4"/>
  <c r="BK178" i="4"/>
  <c r="BK177" i="4"/>
  <c r="J156" i="4"/>
  <c r="BK138" i="4"/>
  <c r="BK173" i="4"/>
  <c r="J174" i="5"/>
  <c r="BK150" i="5"/>
  <c r="J225" i="5"/>
  <c r="BK195" i="5"/>
  <c r="BK227" i="5"/>
  <c r="BK189" i="5"/>
  <c r="J193" i="5"/>
  <c r="BK240" i="6"/>
  <c r="BK209" i="6"/>
  <c r="J206" i="6"/>
  <c r="BK211" i="6"/>
  <c r="J248" i="6"/>
  <c r="BK176" i="6"/>
  <c r="J247" i="6"/>
  <c r="J168" i="6"/>
  <c r="BK205" i="6"/>
  <c r="BK224" i="6"/>
  <c r="J148" i="6"/>
  <c r="BK162" i="6"/>
  <c r="J194" i="6"/>
  <c r="BK186" i="6"/>
  <c r="J200" i="6"/>
  <c r="BK154" i="6"/>
  <c r="J179" i="7"/>
  <c r="BK241" i="7"/>
  <c r="BK167" i="7"/>
  <c r="BK263" i="7"/>
  <c r="BK187" i="7"/>
  <c r="BK168" i="7"/>
  <c r="BK225" i="7"/>
  <c r="BK162" i="7"/>
  <c r="J211" i="7"/>
  <c r="J146" i="7"/>
  <c r="J268" i="7"/>
  <c r="BK232" i="7"/>
  <c r="J152" i="7"/>
  <c r="BK245" i="7"/>
  <c r="BK199" i="7"/>
  <c r="J266" i="7"/>
  <c r="BK181" i="7"/>
  <c r="BK298" i="7"/>
  <c r="BK246" i="7"/>
  <c r="J206" i="7"/>
  <c r="BK186" i="7"/>
  <c r="BK290" i="7"/>
  <c r="J208" i="7"/>
  <c r="BK281" i="7"/>
  <c r="J238" i="7"/>
  <c r="J213" i="7"/>
  <c r="J142" i="8"/>
  <c r="BK155" i="8"/>
  <c r="BK156" i="8"/>
  <c r="BK157" i="8"/>
  <c r="BK133" i="8"/>
  <c r="J148" i="8"/>
  <c r="BK167" i="9"/>
  <c r="BK153" i="9"/>
  <c r="BK147" i="9"/>
  <c r="J142" i="9"/>
  <c r="J136" i="9"/>
  <c r="BK198" i="10"/>
  <c r="J177" i="10"/>
  <c r="BK141" i="10"/>
  <c r="BK154" i="10"/>
  <c r="BK192" i="10"/>
  <c r="BK196" i="10"/>
  <c r="J151" i="10"/>
  <c r="BK195" i="10"/>
  <c r="BK162" i="10"/>
  <c r="BK145" i="10"/>
  <c r="BK151" i="10"/>
  <c r="J141" i="11"/>
  <c r="J133" i="11"/>
  <c r="BK137" i="11"/>
  <c r="J130" i="11"/>
  <c r="BK134" i="12"/>
  <c r="J132" i="12"/>
  <c r="BK126" i="12"/>
  <c r="J127" i="13"/>
  <c r="BK139" i="13"/>
  <c r="J128" i="13"/>
  <c r="J131" i="13"/>
  <c r="BK129" i="13"/>
  <c r="J149" i="14"/>
  <c r="BK138" i="14"/>
  <c r="J132" i="14"/>
  <c r="J148" i="14"/>
  <c r="BK139" i="15"/>
  <c r="J141" i="15"/>
  <c r="BK141" i="15"/>
  <c r="BK136" i="16"/>
  <c r="J142" i="16"/>
  <c r="BK135" i="16"/>
  <c r="J140" i="16"/>
  <c r="BK133" i="17"/>
  <c r="BK136" i="17"/>
  <c r="J126" i="17"/>
  <c r="J159" i="18"/>
  <c r="J141" i="18"/>
  <c r="J149" i="18"/>
  <c r="BK157" i="18"/>
  <c r="J157" i="18"/>
  <c r="J145" i="18"/>
  <c r="J176" i="18"/>
  <c r="BK149" i="18"/>
  <c r="BK439" i="19"/>
  <c r="J296" i="19"/>
  <c r="J135" i="19"/>
  <c r="BK397" i="19"/>
  <c r="J181" i="19"/>
  <c r="BK267" i="19"/>
  <c r="BK175" i="19"/>
  <c r="BK235" i="19"/>
  <c r="J171" i="19"/>
  <c r="BK197" i="19"/>
  <c r="J459" i="19"/>
  <c r="J335" i="19"/>
  <c r="J233" i="19"/>
  <c r="J209" i="19"/>
  <c r="J340" i="19"/>
  <c r="J290" i="19"/>
  <c r="BK286" i="20"/>
  <c r="BK142" i="20"/>
  <c r="BK197" i="20"/>
  <c r="BK288" i="20"/>
  <c r="BK204" i="20"/>
  <c r="J135" i="20"/>
  <c r="J324" i="20"/>
  <c r="BK216" i="20"/>
  <c r="J260" i="20"/>
  <c r="BK240" i="20"/>
  <c r="BK315" i="21"/>
  <c r="BK195" i="21"/>
  <c r="J292" i="21"/>
  <c r="J199" i="21"/>
  <c r="J298" i="21"/>
  <c r="J347" i="21"/>
  <c r="BK352" i="21"/>
  <c r="BK303" i="21"/>
  <c r="J185" i="21"/>
  <c r="J220" i="21"/>
  <c r="BK185" i="21"/>
  <c r="J213" i="22"/>
  <c r="J143" i="22"/>
  <c r="J130" i="22"/>
  <c r="J242" i="23"/>
  <c r="J164" i="23"/>
  <c r="J176" i="23"/>
  <c r="J205" i="23"/>
  <c r="J213" i="23"/>
  <c r="BK162" i="23"/>
  <c r="J148" i="23"/>
  <c r="J169" i="23"/>
  <c r="J162" i="23"/>
  <c r="J180" i="23"/>
  <c r="BK201" i="23"/>
  <c r="BK183" i="23"/>
  <c r="BK161" i="23"/>
  <c r="J190" i="24"/>
  <c r="BK176" i="24"/>
  <c r="J173" i="24"/>
  <c r="BK193" i="24"/>
  <c r="J183" i="24"/>
  <c r="BK149" i="24"/>
  <c r="BK155" i="24"/>
  <c r="BK173" i="24"/>
  <c r="BK170" i="24"/>
  <c r="J178" i="24"/>
  <c r="J142" i="25"/>
  <c r="BK187" i="25"/>
  <c r="BK152" i="25"/>
  <c r="J180" i="25"/>
  <c r="J141" i="25"/>
  <c r="J247" i="26"/>
  <c r="J272" i="26"/>
  <c r="J125" i="27"/>
  <c r="BK134" i="27"/>
  <c r="BK2319" i="2"/>
  <c r="BK1939" i="2"/>
  <c r="J1854" i="2"/>
  <c r="BK1734" i="2"/>
  <c r="J2147" i="2"/>
  <c r="J1982" i="2"/>
  <c r="J1928" i="2"/>
  <c r="BK1862" i="2"/>
  <c r="BK1512" i="2"/>
  <c r="BK1289" i="2"/>
  <c r="BK365" i="2"/>
  <c r="BK2122" i="2"/>
  <c r="J2039" i="2"/>
  <c r="J1867" i="2"/>
  <c r="J1771" i="2"/>
  <c r="J1733" i="2"/>
  <c r="J1273" i="2"/>
  <c r="BK911" i="2"/>
  <c r="J517" i="2"/>
  <c r="J2245" i="2"/>
  <c r="J2017" i="2"/>
  <c r="J1820" i="2"/>
  <c r="J1484" i="2"/>
  <c r="J1126" i="2"/>
  <c r="BK898" i="2"/>
  <c r="BK267" i="2"/>
  <c r="BK2408" i="2"/>
  <c r="BK2298" i="2"/>
  <c r="BK2100" i="2"/>
  <c r="BK1999" i="2"/>
  <c r="J1929" i="2"/>
  <c r="J1714" i="2"/>
  <c r="J1350" i="2"/>
  <c r="BK1206" i="2"/>
  <c r="J503" i="2"/>
  <c r="BK2379" i="2"/>
  <c r="BK2302" i="2"/>
  <c r="BK2058" i="2"/>
  <c r="BK1604" i="2"/>
  <c r="BK1423" i="2"/>
  <c r="J1089" i="2"/>
  <c r="J646" i="2"/>
  <c r="J2384" i="2"/>
  <c r="J2278" i="2"/>
  <c r="BK2013" i="2"/>
  <c r="BK1748" i="2"/>
  <c r="J1362" i="2"/>
  <c r="J974" i="2"/>
  <c r="J288" i="2"/>
  <c r="J2357" i="2"/>
  <c r="J2263" i="2"/>
  <c r="BK2082" i="2"/>
  <c r="J1983" i="2"/>
  <c r="BK1788" i="2"/>
  <c r="J1581" i="2"/>
  <c r="BK1325" i="2"/>
  <c r="J667" i="2"/>
  <c r="BK487" i="2"/>
  <c r="J2302" i="2"/>
  <c r="J1962" i="2"/>
  <c r="BK1559" i="2"/>
  <c r="J1333" i="2"/>
  <c r="BK864" i="2"/>
  <c r="J278" i="3"/>
  <c r="J227" i="3"/>
  <c r="BK278" i="3"/>
  <c r="J204" i="3"/>
  <c r="BK285" i="3"/>
  <c r="BK218" i="3"/>
  <c r="BK279" i="3"/>
  <c r="BK254" i="3"/>
  <c r="J214" i="3"/>
  <c r="J220" i="3"/>
  <c r="BK193" i="3"/>
  <c r="J277" i="3"/>
  <c r="J207" i="3"/>
  <c r="BK259" i="3"/>
  <c r="BK202" i="3"/>
  <c r="J211" i="3"/>
  <c r="BK137" i="3"/>
  <c r="BK155" i="3"/>
  <c r="BK269" i="3"/>
  <c r="J223" i="3"/>
  <c r="J141" i="3"/>
  <c r="J272" i="3"/>
  <c r="BK197" i="3"/>
  <c r="J194" i="4"/>
  <c r="BK158" i="4"/>
  <c r="J136" i="4"/>
  <c r="BK194" i="4"/>
  <c r="J149" i="4"/>
  <c r="BK192" i="4"/>
  <c r="J142" i="4"/>
  <c r="J153" i="4"/>
  <c r="BK201" i="4"/>
  <c r="BK195" i="4"/>
  <c r="J133" i="4"/>
  <c r="J169" i="4"/>
  <c r="BK226" i="5"/>
  <c r="J229" i="5"/>
  <c r="J227" i="5"/>
  <c r="J233" i="5"/>
  <c r="BK244" i="6"/>
  <c r="BK178" i="6"/>
  <c r="J196" i="6"/>
  <c r="BK157" i="6"/>
  <c r="BK165" i="6"/>
  <c r="BK225" i="6"/>
  <c r="J250" i="6"/>
  <c r="BK195" i="6"/>
  <c r="BK233" i="6"/>
  <c r="BK155" i="6"/>
  <c r="BK222" i="6"/>
  <c r="BK223" i="6"/>
  <c r="BK171" i="6"/>
  <c r="J232" i="6"/>
  <c r="BK206" i="6"/>
  <c r="BK193" i="6"/>
  <c r="J275" i="7"/>
  <c r="J279" i="7"/>
  <c r="J247" i="7"/>
  <c r="J176" i="7"/>
  <c r="BK296" i="7"/>
  <c r="BK272" i="7"/>
  <c r="BK192" i="7"/>
  <c r="BK288" i="7"/>
  <c r="BK243" i="7"/>
  <c r="BK227" i="7"/>
  <c r="J151" i="7"/>
  <c r="J246" i="7"/>
  <c r="BK161" i="7"/>
  <c r="BK248" i="7"/>
  <c r="J225" i="7"/>
  <c r="J274" i="7"/>
  <c r="BK216" i="7"/>
  <c r="BK197" i="7"/>
  <c r="J160" i="7"/>
  <c r="J245" i="7"/>
  <c r="BK190" i="7"/>
  <c r="J258" i="7"/>
  <c r="BK239" i="7"/>
  <c r="J215" i="7"/>
  <c r="J203" i="7"/>
  <c r="J153" i="7"/>
  <c r="J142" i="7"/>
  <c r="J161" i="8"/>
  <c r="J135" i="8"/>
  <c r="J131" i="8"/>
  <c r="J136" i="8"/>
  <c r="BK139" i="8"/>
  <c r="BK146" i="8"/>
  <c r="BK131" i="8"/>
  <c r="J149" i="9"/>
  <c r="BK138" i="9"/>
  <c r="BK136" i="9"/>
  <c r="BK139" i="9"/>
  <c r="J135" i="9"/>
  <c r="BK176" i="10"/>
  <c r="BK157" i="10"/>
  <c r="BK165" i="10"/>
  <c r="J197" i="10"/>
  <c r="BK200" i="10"/>
  <c r="J167" i="10"/>
  <c r="BK189" i="10"/>
  <c r="BK183" i="10"/>
  <c r="J189" i="10"/>
  <c r="BK142" i="10"/>
  <c r="J140" i="10"/>
  <c r="BK135" i="11"/>
  <c r="J134" i="11"/>
  <c r="J137" i="11"/>
  <c r="BK127" i="12"/>
  <c r="BK136" i="13"/>
  <c r="J135" i="13"/>
  <c r="BK134" i="13"/>
  <c r="BK133" i="13"/>
  <c r="J130" i="14"/>
  <c r="J142" i="14"/>
  <c r="BK148" i="14"/>
  <c r="BK135" i="14"/>
  <c r="J134" i="14"/>
  <c r="J128" i="14"/>
  <c r="J133" i="15"/>
  <c r="BK126" i="15"/>
  <c r="BK142" i="16"/>
  <c r="BK128" i="16"/>
  <c r="BK139" i="16"/>
  <c r="J143" i="16"/>
  <c r="BK138" i="17"/>
  <c r="BK129" i="17"/>
  <c r="BK177" i="18"/>
  <c r="J175" i="18"/>
  <c r="J140" i="18"/>
  <c r="BK140" i="18"/>
  <c r="J174" i="18"/>
  <c r="BK142" i="18"/>
  <c r="J133" i="18"/>
  <c r="J156" i="18"/>
  <c r="J409" i="19"/>
  <c r="BK171" i="19"/>
  <c r="BK312" i="19"/>
  <c r="J143" i="19"/>
  <c r="J373" i="19"/>
  <c r="BK213" i="19"/>
  <c r="BK294" i="19"/>
  <c r="J395" i="19"/>
  <c r="J184" i="19"/>
  <c r="J253" i="19"/>
  <c r="J252" i="19"/>
  <c r="BK463" i="19"/>
  <c r="BK337" i="19"/>
  <c r="BK471" i="19"/>
  <c r="BK304" i="19"/>
  <c r="J433" i="19"/>
  <c r="J494" i="19"/>
  <c r="BK209" i="19"/>
  <c r="BK305" i="20"/>
  <c r="BK236" i="20"/>
  <c r="J292" i="20"/>
  <c r="J225" i="20"/>
  <c r="BK171" i="20"/>
  <c r="J167" i="20"/>
  <c r="J297" i="20"/>
  <c r="J142" i="20"/>
  <c r="J264" i="20"/>
  <c r="BK167" i="20"/>
  <c r="J138" i="20"/>
  <c r="BK138" i="20"/>
  <c r="J191" i="21"/>
  <c r="BK136" i="21"/>
  <c r="BK363" i="21"/>
  <c r="J162" i="21"/>
  <c r="J342" i="21"/>
  <c r="J131" i="21"/>
  <c r="J313" i="21"/>
  <c r="BK233" i="21"/>
  <c r="BK181" i="21"/>
  <c r="J287" i="21"/>
  <c r="J199" i="22"/>
  <c r="J157" i="22"/>
  <c r="J169" i="22"/>
  <c r="J153" i="22"/>
  <c r="J207" i="23"/>
  <c r="BK142" i="23"/>
  <c r="BK213" i="23"/>
  <c r="BK224" i="23"/>
  <c r="BK243" i="23"/>
  <c r="J186" i="23"/>
  <c r="J201" i="23"/>
  <c r="J191" i="23"/>
  <c r="J202" i="23"/>
  <c r="BK200" i="23"/>
  <c r="BK232" i="23"/>
  <c r="J136" i="23"/>
  <c r="BK189" i="24"/>
  <c r="BK186" i="24"/>
  <c r="BK139" i="24"/>
  <c r="J155" i="24"/>
  <c r="J169" i="24"/>
  <c r="J177" i="24"/>
  <c r="J159" i="24"/>
  <c r="J133" i="24"/>
  <c r="BK182" i="24"/>
  <c r="J179" i="24"/>
  <c r="BK160" i="24"/>
  <c r="J156" i="25"/>
  <c r="J221" i="25"/>
  <c r="BK218" i="25"/>
  <c r="J137" i="25"/>
  <c r="BK175" i="25"/>
  <c r="J220" i="25"/>
  <c r="BK133" i="25"/>
  <c r="J306" i="26"/>
  <c r="J302" i="26"/>
  <c r="BK232" i="26"/>
  <c r="J220" i="26"/>
  <c r="J232" i="26"/>
  <c r="BK310" i="26"/>
  <c r="J341" i="26"/>
  <c r="J251" i="26"/>
  <c r="BK341" i="26"/>
  <c r="BK198" i="26"/>
  <c r="J295" i="26"/>
  <c r="BK302" i="26"/>
  <c r="BK133" i="26"/>
  <c r="BK142" i="27"/>
  <c r="J145" i="27"/>
  <c r="J150" i="27"/>
  <c r="BK144" i="27"/>
  <c r="P1113" i="2" l="1"/>
  <c r="T1422" i="2"/>
  <c r="P1900" i="2"/>
  <c r="R2313" i="2"/>
  <c r="BK2385" i="2"/>
  <c r="J2385" i="2" s="1"/>
  <c r="J120" i="2" s="1"/>
  <c r="R237" i="3"/>
  <c r="BK137" i="4"/>
  <c r="J137" i="4" s="1"/>
  <c r="J101" i="4" s="1"/>
  <c r="P186" i="4"/>
  <c r="BK128" i="5"/>
  <c r="J128" i="5" s="1"/>
  <c r="J100" i="5" s="1"/>
  <c r="P219" i="5"/>
  <c r="R160" i="6"/>
  <c r="T189" i="6"/>
  <c r="BK246" i="6"/>
  <c r="J246" i="6"/>
  <c r="J122" i="6" s="1"/>
  <c r="BK156" i="7"/>
  <c r="BK155" i="7" s="1"/>
  <c r="J155" i="7" s="1"/>
  <c r="J104" i="7" s="1"/>
  <c r="R287" i="7"/>
  <c r="P134" i="9"/>
  <c r="P157" i="9"/>
  <c r="BK179" i="10"/>
  <c r="J179" i="10" s="1"/>
  <c r="J105" i="10" s="1"/>
  <c r="P151" i="14"/>
  <c r="T130" i="16"/>
  <c r="T125" i="16" s="1"/>
  <c r="T130" i="17"/>
  <c r="T125" i="17" s="1"/>
  <c r="P136" i="18"/>
  <c r="T139" i="18"/>
  <c r="P148" i="18"/>
  <c r="P162" i="18"/>
  <c r="R234" i="19"/>
  <c r="BK330" i="19"/>
  <c r="J330" i="19"/>
  <c r="J106" i="19" s="1"/>
  <c r="P462" i="19"/>
  <c r="T492" i="19"/>
  <c r="BK192" i="20"/>
  <c r="J192" i="20" s="1"/>
  <c r="J100" i="20" s="1"/>
  <c r="P235" i="20"/>
  <c r="R319" i="20"/>
  <c r="P219" i="21"/>
  <c r="T308" i="21"/>
  <c r="R168" i="22"/>
  <c r="P125" i="23"/>
  <c r="P124" i="23" s="1"/>
  <c r="P123" i="23" s="1"/>
  <c r="AU120" i="1" s="1"/>
  <c r="BK124" i="24"/>
  <c r="J124" i="24" s="1"/>
  <c r="J98" i="24" s="1"/>
  <c r="R124" i="25"/>
  <c r="BK145" i="2"/>
  <c r="J145" i="2" s="1"/>
  <c r="J98" i="2" s="1"/>
  <c r="R240" i="2"/>
  <c r="R877" i="2"/>
  <c r="BK1422" i="2"/>
  <c r="BK1900" i="2"/>
  <c r="J1900" i="2" s="1"/>
  <c r="J114" i="2" s="1"/>
  <c r="BK2313" i="2"/>
  <c r="J2313" i="2"/>
  <c r="J117" i="2" s="1"/>
  <c r="P2385" i="2"/>
  <c r="R132" i="3"/>
  <c r="P228" i="3"/>
  <c r="BK291" i="3"/>
  <c r="J291" i="3"/>
  <c r="J105" i="3" s="1"/>
  <c r="BK131" i="4"/>
  <c r="BK130" i="4" s="1"/>
  <c r="BK129" i="4" s="1"/>
  <c r="T148" i="4"/>
  <c r="R207" i="4"/>
  <c r="BK199" i="5"/>
  <c r="J199" i="5"/>
  <c r="J101" i="5" s="1"/>
  <c r="R214" i="6"/>
  <c r="R204" i="6" s="1"/>
  <c r="T242" i="6"/>
  <c r="P139" i="7"/>
  <c r="R280" i="7"/>
  <c r="R284" i="7"/>
  <c r="R283" i="7"/>
  <c r="P130" i="8"/>
  <c r="P129" i="8"/>
  <c r="P128" i="8" s="1"/>
  <c r="AU103" i="1" s="1"/>
  <c r="T140" i="9"/>
  <c r="R165" i="9"/>
  <c r="R164" i="9" s="1"/>
  <c r="R135" i="10"/>
  <c r="R134" i="10" s="1"/>
  <c r="R191" i="10"/>
  <c r="R190" i="10" s="1"/>
  <c r="BK130" i="12"/>
  <c r="BK125" i="12" s="1"/>
  <c r="J125" i="12" s="1"/>
  <c r="T151" i="14"/>
  <c r="P151" i="18"/>
  <c r="P234" i="19"/>
  <c r="R330" i="19"/>
  <c r="T462" i="19"/>
  <c r="R128" i="20"/>
  <c r="P244" i="20"/>
  <c r="R312" i="20"/>
  <c r="BK219" i="21"/>
  <c r="J219" i="21" s="1"/>
  <c r="J102" i="21" s="1"/>
  <c r="P308" i="21"/>
  <c r="BK129" i="22"/>
  <c r="J129" i="22" s="1"/>
  <c r="J100" i="22" s="1"/>
  <c r="P201" i="22"/>
  <c r="P200" i="22"/>
  <c r="R124" i="24"/>
  <c r="BK191" i="24"/>
  <c r="BK123" i="24" s="1"/>
  <c r="J123" i="24" s="1"/>
  <c r="J97" i="24" s="1"/>
  <c r="P209" i="25"/>
  <c r="T1113" i="2"/>
  <c r="R1422" i="2"/>
  <c r="T1900" i="2"/>
  <c r="BK2358" i="2"/>
  <c r="J2358" i="2"/>
  <c r="J119" i="2" s="1"/>
  <c r="P237" i="3"/>
  <c r="R163" i="6"/>
  <c r="R146" i="6" s="1"/>
  <c r="P198" i="6"/>
  <c r="BK242" i="6"/>
  <c r="J242" i="6"/>
  <c r="J121" i="6" s="1"/>
  <c r="P156" i="7"/>
  <c r="BK287" i="7"/>
  <c r="J287" i="7"/>
  <c r="J109" i="7" s="1"/>
  <c r="BK145" i="9"/>
  <c r="T191" i="10"/>
  <c r="T190" i="10"/>
  <c r="BK130" i="16"/>
  <c r="J130" i="16"/>
  <c r="J101" i="16" s="1"/>
  <c r="R136" i="18"/>
  <c r="T151" i="18"/>
  <c r="P134" i="19"/>
  <c r="BK222" i="19"/>
  <c r="J222" i="19"/>
  <c r="J100" i="19" s="1"/>
  <c r="P372" i="19"/>
  <c r="R462" i="19"/>
  <c r="P128" i="20"/>
  <c r="R244" i="20"/>
  <c r="R243" i="20"/>
  <c r="T359" i="2"/>
  <c r="P1106" i="2"/>
  <c r="R1387" i="2"/>
  <c r="BK1511" i="2"/>
  <c r="J1511" i="2" s="1"/>
  <c r="J109" i="2" s="1"/>
  <c r="BK1735" i="2"/>
  <c r="J1735" i="2"/>
  <c r="J111" i="2" s="1"/>
  <c r="BK1815" i="2"/>
  <c r="J1815" i="2" s="1"/>
  <c r="J113" i="2" s="1"/>
  <c r="R2117" i="2"/>
  <c r="T2313" i="2"/>
  <c r="T2385" i="2"/>
  <c r="T237" i="3"/>
  <c r="T131" i="4"/>
  <c r="BK186" i="4"/>
  <c r="J186" i="4" s="1"/>
  <c r="J104" i="4" s="1"/>
  <c r="R205" i="5"/>
  <c r="P163" i="6"/>
  <c r="P184" i="6"/>
  <c r="T198" i="6"/>
  <c r="T246" i="6"/>
  <c r="R139" i="7"/>
  <c r="T280" i="7"/>
  <c r="R294" i="7"/>
  <c r="R293" i="7"/>
  <c r="P140" i="9"/>
  <c r="T165" i="9"/>
  <c r="T164" i="9" s="1"/>
  <c r="BK191" i="10"/>
  <c r="J191" i="10" s="1"/>
  <c r="J107" i="10" s="1"/>
  <c r="BK130" i="13"/>
  <c r="BK125" i="13"/>
  <c r="J125" i="13" s="1"/>
  <c r="T131" i="14"/>
  <c r="T126" i="14" s="1"/>
  <c r="BK130" i="15"/>
  <c r="J130" i="15"/>
  <c r="J101" i="15" s="1"/>
  <c r="P130" i="17"/>
  <c r="P125" i="17" s="1"/>
  <c r="AU113" i="1" s="1"/>
  <c r="R130" i="18"/>
  <c r="T136" i="18"/>
  <c r="R143" i="18"/>
  <c r="BK162" i="18"/>
  <c r="J162" i="18" s="1"/>
  <c r="J106" i="18" s="1"/>
  <c r="P196" i="19"/>
  <c r="BK289" i="19"/>
  <c r="J289" i="19" s="1"/>
  <c r="J102" i="19" s="1"/>
  <c r="T330" i="19"/>
  <c r="BK462" i="19"/>
  <c r="BK329" i="19" s="1"/>
  <c r="J329" i="19" s="1"/>
  <c r="J105" i="19" s="1"/>
  <c r="R492" i="19"/>
  <c r="BK243" i="21"/>
  <c r="J243" i="21" s="1"/>
  <c r="J103" i="21" s="1"/>
  <c r="BK154" i="24"/>
  <c r="J154" i="24"/>
  <c r="J100" i="24" s="1"/>
  <c r="T194" i="24"/>
  <c r="BK359" i="2"/>
  <c r="J359" i="2"/>
  <c r="J100" i="2" s="1"/>
  <c r="BK1106" i="2"/>
  <c r="J1106" i="2" s="1"/>
  <c r="J102" i="2" s="1"/>
  <c r="P1605" i="2"/>
  <c r="R1735" i="2"/>
  <c r="R1815" i="2"/>
  <c r="P2117" i="2"/>
  <c r="R2358" i="2"/>
  <c r="P160" i="3"/>
  <c r="P291" i="3"/>
  <c r="T160" i="6"/>
  <c r="R198" i="6"/>
  <c r="P235" i="6"/>
  <c r="P220" i="6"/>
  <c r="T150" i="7"/>
  <c r="P287" i="7"/>
  <c r="P145" i="9"/>
  <c r="P144" i="9"/>
  <c r="P191" i="10"/>
  <c r="P190" i="10"/>
  <c r="T128" i="11"/>
  <c r="T125" i="11"/>
  <c r="R151" i="14"/>
  <c r="P130" i="15"/>
  <c r="P125" i="15" s="1"/>
  <c r="AU111" i="1" s="1"/>
  <c r="BK143" i="18"/>
  <c r="J143" i="18"/>
  <c r="J103" i="18"/>
  <c r="T148" i="18"/>
  <c r="R162" i="18"/>
  <c r="R196" i="19"/>
  <c r="BK372" i="19"/>
  <c r="J372" i="19"/>
  <c r="J107" i="19" s="1"/>
  <c r="P458" i="19"/>
  <c r="BK308" i="21"/>
  <c r="J308" i="21"/>
  <c r="J104" i="21" s="1"/>
  <c r="T240" i="2"/>
  <c r="T877" i="2"/>
  <c r="T1605" i="2"/>
  <c r="BK1760" i="2"/>
  <c r="J1760" i="2"/>
  <c r="J112" i="2"/>
  <c r="P2174" i="2"/>
  <c r="P2337" i="2"/>
  <c r="P2403" i="2"/>
  <c r="BK132" i="3"/>
  <c r="J132" i="3"/>
  <c r="J100" i="3" s="1"/>
  <c r="BK228" i="3"/>
  <c r="J228" i="3"/>
  <c r="J102" i="3"/>
  <c r="T287" i="3"/>
  <c r="P131" i="4"/>
  <c r="T137" i="4"/>
  <c r="P170" i="4"/>
  <c r="BK207" i="4"/>
  <c r="J207" i="4"/>
  <c r="J105" i="4"/>
  <c r="R199" i="5"/>
  <c r="T205" i="5"/>
  <c r="BK163" i="6"/>
  <c r="J163" i="6" s="1"/>
  <c r="J103" i="6" s="1"/>
  <c r="T184" i="6"/>
  <c r="T170" i="6"/>
  <c r="R235" i="6"/>
  <c r="R220" i="6"/>
  <c r="BK150" i="7"/>
  <c r="J150" i="7"/>
  <c r="J103" i="7" s="1"/>
  <c r="BK284" i="7"/>
  <c r="J284" i="7" s="1"/>
  <c r="J108" i="7" s="1"/>
  <c r="BK140" i="9"/>
  <c r="J140" i="9" s="1"/>
  <c r="J103" i="9" s="1"/>
  <c r="BK165" i="9"/>
  <c r="J165" i="9"/>
  <c r="J108" i="9" s="1"/>
  <c r="T135" i="10"/>
  <c r="T134" i="10"/>
  <c r="P172" i="10"/>
  <c r="P130" i="13"/>
  <c r="P125" i="13"/>
  <c r="AU109" i="1" s="1"/>
  <c r="BK131" i="14"/>
  <c r="J131" i="14" s="1"/>
  <c r="J101" i="14" s="1"/>
  <c r="R130" i="15"/>
  <c r="R125" i="15"/>
  <c r="BK151" i="18"/>
  <c r="J151" i="18"/>
  <c r="J105" i="18" s="1"/>
  <c r="T162" i="18"/>
  <c r="BK196" i="19"/>
  <c r="J196" i="19"/>
  <c r="J99" i="19"/>
  <c r="R222" i="19"/>
  <c r="R289" i="19"/>
  <c r="P320" i="19"/>
  <c r="R448" i="19"/>
  <c r="T458" i="19"/>
  <c r="P492" i="19"/>
  <c r="T192" i="20"/>
  <c r="BK319" i="20"/>
  <c r="J319" i="20"/>
  <c r="J106" i="20" s="1"/>
  <c r="BK168" i="22"/>
  <c r="J168" i="22" s="1"/>
  <c r="J102" i="22" s="1"/>
  <c r="BK125" i="23"/>
  <c r="J125" i="23"/>
  <c r="J100" i="23"/>
  <c r="R209" i="25"/>
  <c r="P359" i="2"/>
  <c r="R1106" i="2"/>
  <c r="T1387" i="2"/>
  <c r="T1511" i="2"/>
  <c r="T1760" i="2"/>
  <c r="BK2174" i="2"/>
  <c r="J2174" i="2" s="1"/>
  <c r="J116" i="2" s="1"/>
  <c r="T2337" i="2"/>
  <c r="BK2403" i="2"/>
  <c r="J2403" i="2" s="1"/>
  <c r="J121" i="2" s="1"/>
  <c r="R160" i="3"/>
  <c r="T291" i="3"/>
  <c r="R148" i="4"/>
  <c r="P207" i="4"/>
  <c r="R219" i="5"/>
  <c r="R184" i="6"/>
  <c r="BK235" i="6"/>
  <c r="BK220" i="6" s="1"/>
  <c r="J220" i="6" s="1"/>
  <c r="J117" i="6" s="1"/>
  <c r="R156" i="7"/>
  <c r="R155" i="7"/>
  <c r="P294" i="7"/>
  <c r="P293" i="7" s="1"/>
  <c r="R140" i="9"/>
  <c r="P165" i="9"/>
  <c r="P164" i="9" s="1"/>
  <c r="P135" i="10"/>
  <c r="P134" i="10"/>
  <c r="T172" i="10"/>
  <c r="R130" i="12"/>
  <c r="R125" i="12" s="1"/>
  <c r="T130" i="13"/>
  <c r="T125" i="13"/>
  <c r="R130" i="16"/>
  <c r="R125" i="16"/>
  <c r="P130" i="18"/>
  <c r="T143" i="18"/>
  <c r="P169" i="18"/>
  <c r="R134" i="19"/>
  <c r="P222" i="19"/>
  <c r="R372" i="19"/>
  <c r="BK458" i="19"/>
  <c r="J458" i="19"/>
  <c r="J109" i="19"/>
  <c r="BK485" i="19"/>
  <c r="J485" i="19" s="1"/>
  <c r="J111" i="19" s="1"/>
  <c r="R192" i="20"/>
  <c r="R235" i="20"/>
  <c r="P312" i="20"/>
  <c r="BK130" i="21"/>
  <c r="J130" i="21"/>
  <c r="J100" i="21"/>
  <c r="T243" i="21"/>
  <c r="T362" i="21"/>
  <c r="R129" i="22"/>
  <c r="R128" i="22"/>
  <c r="BK201" i="22"/>
  <c r="J201" i="22"/>
  <c r="J105" i="22"/>
  <c r="P154" i="24"/>
  <c r="P194" i="24"/>
  <c r="P145" i="2"/>
  <c r="R145" i="2"/>
  <c r="P877" i="2"/>
  <c r="R1605" i="2"/>
  <c r="R1760" i="2"/>
  <c r="T2174" i="2"/>
  <c r="R2337" i="2"/>
  <c r="R2403" i="2"/>
  <c r="P132" i="3"/>
  <c r="T228" i="3"/>
  <c r="BK287" i="3"/>
  <c r="J287" i="3" s="1"/>
  <c r="J104" i="3" s="1"/>
  <c r="P148" i="4"/>
  <c r="R170" i="4"/>
  <c r="P199" i="5"/>
  <c r="T219" i="5"/>
  <c r="P160" i="6"/>
  <c r="P146" i="6"/>
  <c r="R189" i="6"/>
  <c r="R170" i="6" s="1"/>
  <c r="BK214" i="6"/>
  <c r="J214" i="6"/>
  <c r="J115" i="6"/>
  <c r="R246" i="6"/>
  <c r="R150" i="7"/>
  <c r="T294" i="7"/>
  <c r="T293" i="7"/>
  <c r="BK157" i="9"/>
  <c r="J157" i="9"/>
  <c r="J106" i="9"/>
  <c r="R179" i="10"/>
  <c r="R131" i="14"/>
  <c r="R126" i="14" s="1"/>
  <c r="P130" i="16"/>
  <c r="P125" i="16"/>
  <c r="AU112" i="1" s="1"/>
  <c r="BK139" i="18"/>
  <c r="J139" i="18"/>
  <c r="J102" i="18"/>
  <c r="P143" i="18"/>
  <c r="T169" i="18"/>
  <c r="T134" i="19"/>
  <c r="T222" i="19"/>
  <c r="P289" i="19"/>
  <c r="BK320" i="19"/>
  <c r="J320" i="19"/>
  <c r="J103" i="19"/>
  <c r="T320" i="19"/>
  <c r="P448" i="19"/>
  <c r="T485" i="19"/>
  <c r="BK183" i="20"/>
  <c r="BK127" i="20" s="1"/>
  <c r="T183" i="20"/>
  <c r="T312" i="20"/>
  <c r="R308" i="21"/>
  <c r="P129" i="22"/>
  <c r="T201" i="22"/>
  <c r="T200" i="22"/>
  <c r="T154" i="24"/>
  <c r="BK194" i="24"/>
  <c r="J194" i="24"/>
  <c r="J102" i="24"/>
  <c r="BK209" i="25"/>
  <c r="J209" i="25" s="1"/>
  <c r="J101" i="25" s="1"/>
  <c r="BK128" i="26"/>
  <c r="J128" i="26" s="1"/>
  <c r="J98" i="26" s="1"/>
  <c r="T239" i="26"/>
  <c r="BK240" i="2"/>
  <c r="J240" i="2"/>
  <c r="J99" i="2"/>
  <c r="BK877" i="2"/>
  <c r="J877" i="2" s="1"/>
  <c r="J101" i="2" s="1"/>
  <c r="BK1387" i="2"/>
  <c r="J1387" i="2" s="1"/>
  <c r="J105" i="2" s="1"/>
  <c r="R1511" i="2"/>
  <c r="T1735" i="2"/>
  <c r="T1815" i="2"/>
  <c r="T2117" i="2"/>
  <c r="T2358" i="2"/>
  <c r="BK160" i="3"/>
  <c r="BK131" i="3" s="1"/>
  <c r="J131" i="3" s="1"/>
  <c r="J99" i="3" s="1"/>
  <c r="R291" i="3"/>
  <c r="R131" i="4"/>
  <c r="BK170" i="4"/>
  <c r="J170" i="4" s="1"/>
  <c r="J103" i="4" s="1"/>
  <c r="T207" i="4"/>
  <c r="R128" i="5"/>
  <c r="R127" i="5"/>
  <c r="R126" i="5"/>
  <c r="T199" i="5"/>
  <c r="P189" i="6"/>
  <c r="P170" i="6" s="1"/>
  <c r="P242" i="6"/>
  <c r="P150" i="7"/>
  <c r="P284" i="7"/>
  <c r="BK130" i="8"/>
  <c r="J130" i="8"/>
  <c r="J102" i="8"/>
  <c r="R145" i="9"/>
  <c r="R172" i="10"/>
  <c r="R171" i="10" s="1"/>
  <c r="BK128" i="11"/>
  <c r="BK125" i="11"/>
  <c r="J125" i="11" s="1"/>
  <c r="P131" i="14"/>
  <c r="P126" i="14"/>
  <c r="AU110" i="1"/>
  <c r="T130" i="18"/>
  <c r="T129" i="18" s="1"/>
  <c r="R139" i="18"/>
  <c r="BK148" i="18"/>
  <c r="J148" i="18" s="1"/>
  <c r="J104" i="18" s="1"/>
  <c r="R169" i="18"/>
  <c r="T234" i="19"/>
  <c r="P330" i="19"/>
  <c r="T448" i="19"/>
  <c r="R485" i="19"/>
  <c r="BK244" i="20"/>
  <c r="BK243" i="20" s="1"/>
  <c r="J243" i="20" s="1"/>
  <c r="J103" i="20" s="1"/>
  <c r="P319" i="20"/>
  <c r="P130" i="21"/>
  <c r="R219" i="21"/>
  <c r="T219" i="21"/>
  <c r="BK362" i="21"/>
  <c r="J362" i="21"/>
  <c r="J105" i="21" s="1"/>
  <c r="T129" i="22"/>
  <c r="R201" i="22"/>
  <c r="R200" i="22"/>
  <c r="R125" i="23"/>
  <c r="R124" i="23" s="1"/>
  <c r="R123" i="23" s="1"/>
  <c r="P124" i="24"/>
  <c r="P123" i="24" s="1"/>
  <c r="P122" i="24" s="1"/>
  <c r="AU121" i="1" s="1"/>
  <c r="P191" i="24"/>
  <c r="T209" i="25"/>
  <c r="P128" i="26"/>
  <c r="R239" i="26"/>
  <c r="BK255" i="26"/>
  <c r="J255" i="26" s="1"/>
  <c r="J100" i="26" s="1"/>
  <c r="BK290" i="26"/>
  <c r="J290" i="26"/>
  <c r="J101" i="26" s="1"/>
  <c r="P311" i="26"/>
  <c r="P324" i="26"/>
  <c r="P240" i="2"/>
  <c r="BK1113" i="2"/>
  <c r="J1113" i="2" s="1"/>
  <c r="J103" i="2" s="1"/>
  <c r="BK1605" i="2"/>
  <c r="J1605" i="2" s="1"/>
  <c r="J110" i="2" s="1"/>
  <c r="P1760" i="2"/>
  <c r="R2174" i="2"/>
  <c r="BK2337" i="2"/>
  <c r="J2337" i="2" s="1"/>
  <c r="J118" i="2" s="1"/>
  <c r="T2403" i="2"/>
  <c r="T132" i="3"/>
  <c r="R228" i="3"/>
  <c r="R287" i="3"/>
  <c r="P137" i="4"/>
  <c r="R186" i="4"/>
  <c r="P128" i="5"/>
  <c r="P127" i="5"/>
  <c r="P126" i="5"/>
  <c r="AU99" i="1" s="1"/>
  <c r="P205" i="5"/>
  <c r="BK160" i="6"/>
  <c r="J160" i="6"/>
  <c r="J102" i="6" s="1"/>
  <c r="BK198" i="6"/>
  <c r="J198" i="6"/>
  <c r="J111" i="6"/>
  <c r="P214" i="6"/>
  <c r="P204" i="6" s="1"/>
  <c r="T235" i="6"/>
  <c r="T220" i="6"/>
  <c r="T139" i="7"/>
  <c r="T138" i="7" s="1"/>
  <c r="P280" i="7"/>
  <c r="T287" i="7"/>
  <c r="R130" i="8"/>
  <c r="R129" i="8" s="1"/>
  <c r="R128" i="8" s="1"/>
  <c r="BK134" i="9"/>
  <c r="J134" i="9" s="1"/>
  <c r="J102" i="9" s="1"/>
  <c r="T145" i="9"/>
  <c r="T179" i="10"/>
  <c r="P130" i="12"/>
  <c r="P125" i="12" s="1"/>
  <c r="AU108" i="1" s="1"/>
  <c r="BK130" i="17"/>
  <c r="BK125" i="17" s="1"/>
  <c r="J125" i="17" s="1"/>
  <c r="BK130" i="18"/>
  <c r="P139" i="18"/>
  <c r="R148" i="18"/>
  <c r="BK169" i="18"/>
  <c r="J169" i="18" s="1"/>
  <c r="J107" i="18" s="1"/>
  <c r="BK128" i="20"/>
  <c r="J128" i="20" s="1"/>
  <c r="J98" i="20" s="1"/>
  <c r="T244" i="20"/>
  <c r="R130" i="21"/>
  <c r="R129" i="21" s="1"/>
  <c r="R128" i="21" s="1"/>
  <c r="R243" i="21"/>
  <c r="R362" i="21"/>
  <c r="P168" i="22"/>
  <c r="T124" i="24"/>
  <c r="R191" i="24"/>
  <c r="BK124" i="25"/>
  <c r="T128" i="26"/>
  <c r="P239" i="26"/>
  <c r="R255" i="26"/>
  <c r="R127" i="26" s="1"/>
  <c r="R126" i="26" s="1"/>
  <c r="R290" i="26"/>
  <c r="R311" i="26"/>
  <c r="R324" i="26"/>
  <c r="T145" i="2"/>
  <c r="R1113" i="2"/>
  <c r="P1422" i="2"/>
  <c r="R1900" i="2"/>
  <c r="P2313" i="2"/>
  <c r="R2385" i="2"/>
  <c r="BK237" i="3"/>
  <c r="J237" i="3"/>
  <c r="J103" i="3"/>
  <c r="R137" i="4"/>
  <c r="T186" i="4"/>
  <c r="BK219" i="5"/>
  <c r="J219" i="5"/>
  <c r="J103" i="5" s="1"/>
  <c r="T163" i="6"/>
  <c r="T146" i="6" s="1"/>
  <c r="BK189" i="6"/>
  <c r="J189" i="6"/>
  <c r="J109" i="6"/>
  <c r="T214" i="6"/>
  <c r="T204" i="6" s="1"/>
  <c r="P246" i="6"/>
  <c r="BK139" i="7"/>
  <c r="J139" i="7" s="1"/>
  <c r="J102" i="7" s="1"/>
  <c r="BK280" i="7"/>
  <c r="J280" i="7"/>
  <c r="J106" i="7" s="1"/>
  <c r="BK294" i="7"/>
  <c r="J294" i="7"/>
  <c r="J111" i="7" s="1"/>
  <c r="T130" i="8"/>
  <c r="T129" i="8"/>
  <c r="T128" i="8"/>
  <c r="T134" i="9"/>
  <c r="T133" i="9" s="1"/>
  <c r="T157" i="9"/>
  <c r="BK135" i="10"/>
  <c r="J135" i="10" s="1"/>
  <c r="J102" i="10" s="1"/>
  <c r="P179" i="10"/>
  <c r="P128" i="11"/>
  <c r="P125" i="11"/>
  <c r="AU107" i="1" s="1"/>
  <c r="T130" i="12"/>
  <c r="T125" i="12"/>
  <c r="R130" i="13"/>
  <c r="R125" i="13" s="1"/>
  <c r="BK134" i="19"/>
  <c r="T196" i="19"/>
  <c r="T372" i="19"/>
  <c r="P485" i="19"/>
  <c r="T128" i="20"/>
  <c r="P183" i="20"/>
  <c r="R183" i="20"/>
  <c r="T235" i="20"/>
  <c r="BK312" i="20"/>
  <c r="J312" i="20"/>
  <c r="J105" i="20"/>
  <c r="T191" i="24"/>
  <c r="P124" i="25"/>
  <c r="P123" i="25"/>
  <c r="P122" i="25" s="1"/>
  <c r="AU122" i="1" s="1"/>
  <c r="R128" i="26"/>
  <c r="BK239" i="26"/>
  <c r="J239" i="26"/>
  <c r="J99" i="26"/>
  <c r="P255" i="26"/>
  <c r="P290" i="26"/>
  <c r="BK311" i="26"/>
  <c r="J311" i="26"/>
  <c r="J102" i="26"/>
  <c r="T324" i="26"/>
  <c r="R359" i="2"/>
  <c r="T1106" i="2"/>
  <c r="P1387" i="2"/>
  <c r="P1511" i="2"/>
  <c r="P1735" i="2"/>
  <c r="P1815" i="2"/>
  <c r="BK2117" i="2"/>
  <c r="J2117" i="2" s="1"/>
  <c r="J115" i="2" s="1"/>
  <c r="P2358" i="2"/>
  <c r="T160" i="3"/>
  <c r="P287" i="3"/>
  <c r="BK148" i="4"/>
  <c r="J148" i="4"/>
  <c r="J102" i="4"/>
  <c r="T170" i="4"/>
  <c r="T128" i="5"/>
  <c r="T127" i="5"/>
  <c r="T126" i="5" s="1"/>
  <c r="BK205" i="5"/>
  <c r="J205" i="5"/>
  <c r="J102" i="5"/>
  <c r="BK184" i="6"/>
  <c r="BK170" i="6" s="1"/>
  <c r="R242" i="6"/>
  <c r="T156" i="7"/>
  <c r="T155" i="7" s="1"/>
  <c r="T284" i="7"/>
  <c r="T283" i="7"/>
  <c r="R134" i="9"/>
  <c r="R133" i="9" s="1"/>
  <c r="R157" i="9"/>
  <c r="BK172" i="10"/>
  <c r="BK171" i="10" s="1"/>
  <c r="J171" i="10" s="1"/>
  <c r="J103" i="10" s="1"/>
  <c r="R128" i="11"/>
  <c r="R125" i="11"/>
  <c r="BK151" i="14"/>
  <c r="J151" i="14"/>
  <c r="J102" i="14"/>
  <c r="T130" i="15"/>
  <c r="T125" i="15" s="1"/>
  <c r="R130" i="17"/>
  <c r="R125" i="17"/>
  <c r="BK136" i="18"/>
  <c r="J136" i="18" s="1"/>
  <c r="J101" i="18" s="1"/>
  <c r="R151" i="18"/>
  <c r="BK234" i="19"/>
  <c r="J234" i="19" s="1"/>
  <c r="J101" i="19" s="1"/>
  <c r="T289" i="19"/>
  <c r="R320" i="19"/>
  <c r="BK448" i="19"/>
  <c r="J448" i="19"/>
  <c r="J108" i="19"/>
  <c r="R458" i="19"/>
  <c r="BK492" i="19"/>
  <c r="J492" i="19"/>
  <c r="J112" i="19"/>
  <c r="P192" i="20"/>
  <c r="BK235" i="20"/>
  <c r="J235" i="20"/>
  <c r="J101" i="20"/>
  <c r="T319" i="20"/>
  <c r="T130" i="21"/>
  <c r="T129" i="21"/>
  <c r="T128" i="21"/>
  <c r="P243" i="21"/>
  <c r="P362" i="21"/>
  <c r="T168" i="22"/>
  <c r="T125" i="23"/>
  <c r="T124" i="23" s="1"/>
  <c r="T123" i="23" s="1"/>
  <c r="R154" i="24"/>
  <c r="R194" i="24"/>
  <c r="T124" i="25"/>
  <c r="T123" i="25" s="1"/>
  <c r="T122" i="25" s="1"/>
  <c r="T255" i="26"/>
  <c r="T290" i="26"/>
  <c r="BK324" i="26"/>
  <c r="J324" i="26"/>
  <c r="J103" i="26"/>
  <c r="BK124" i="27"/>
  <c r="J124" i="27" s="1"/>
  <c r="J98" i="27" s="1"/>
  <c r="P124" i="27"/>
  <c r="R124" i="27"/>
  <c r="T124" i="27"/>
  <c r="BK131" i="27"/>
  <c r="J131" i="27"/>
  <c r="J99" i="27"/>
  <c r="P131" i="27"/>
  <c r="R131" i="27"/>
  <c r="T131" i="27"/>
  <c r="BK146" i="27"/>
  <c r="J146" i="27" s="1"/>
  <c r="J100" i="27" s="1"/>
  <c r="P146" i="27"/>
  <c r="R146" i="27"/>
  <c r="T146" i="27"/>
  <c r="BK152" i="27"/>
  <c r="J152" i="27"/>
  <c r="J101" i="27" s="1"/>
  <c r="P152" i="27"/>
  <c r="R152" i="27"/>
  <c r="T152" i="27"/>
  <c r="BK155" i="27"/>
  <c r="J155" i="27" s="1"/>
  <c r="J102" i="27" s="1"/>
  <c r="P155" i="27"/>
  <c r="T155" i="27"/>
  <c r="BK2411" i="2"/>
  <c r="J2411" i="2"/>
  <c r="J123" i="2"/>
  <c r="BK125" i="15"/>
  <c r="J125" i="15" s="1"/>
  <c r="BK160" i="8"/>
  <c r="J160" i="8"/>
  <c r="J104" i="8"/>
  <c r="BK161" i="22"/>
  <c r="J161" i="22" s="1"/>
  <c r="J101" i="22" s="1"/>
  <c r="BK294" i="3"/>
  <c r="J294" i="3" s="1"/>
  <c r="J106" i="3" s="1"/>
  <c r="BK300" i="7"/>
  <c r="J300" i="7"/>
  <c r="J113" i="7"/>
  <c r="BK214" i="21"/>
  <c r="J214" i="21"/>
  <c r="J101" i="21"/>
  <c r="BK226" i="25"/>
  <c r="J226" i="25" s="1"/>
  <c r="J102" i="25" s="1"/>
  <c r="BK202" i="10"/>
  <c r="J202" i="10"/>
  <c r="J109" i="10" s="1"/>
  <c r="BK211" i="4"/>
  <c r="BK210" i="4"/>
  <c r="J210" i="4" s="1"/>
  <c r="J106" i="4" s="1"/>
  <c r="BK134" i="18"/>
  <c r="J134" i="18" s="1"/>
  <c r="J100" i="18" s="1"/>
  <c r="BK327" i="19"/>
  <c r="J327" i="19" s="1"/>
  <c r="J104" i="19" s="1"/>
  <c r="BK241" i="20"/>
  <c r="J241" i="20"/>
  <c r="J102" i="20"/>
  <c r="BK146" i="6"/>
  <c r="J146" i="6"/>
  <c r="J100" i="6"/>
  <c r="BK246" i="23"/>
  <c r="J246" i="23" s="1"/>
  <c r="J101" i="23" s="1"/>
  <c r="BK203" i="25"/>
  <c r="J203" i="25"/>
  <c r="J100" i="25" s="1"/>
  <c r="BK1375" i="2"/>
  <c r="J1375" i="2"/>
  <c r="J104" i="2" s="1"/>
  <c r="BK297" i="3"/>
  <c r="J297" i="3"/>
  <c r="J108" i="3"/>
  <c r="BK368" i="21"/>
  <c r="J368" i="21" s="1"/>
  <c r="J106" i="21" s="1"/>
  <c r="BK1419" i="2"/>
  <c r="J1419" i="2" s="1"/>
  <c r="J106" i="2" s="1"/>
  <c r="BK343" i="26"/>
  <c r="J343" i="26"/>
  <c r="J106" i="26"/>
  <c r="BK148" i="24"/>
  <c r="J148" i="24" s="1"/>
  <c r="J99" i="24" s="1"/>
  <c r="BK201" i="25"/>
  <c r="J201" i="25"/>
  <c r="J99" i="25" s="1"/>
  <c r="BK235" i="5"/>
  <c r="J235" i="5"/>
  <c r="J104" i="5" s="1"/>
  <c r="BK204" i="6"/>
  <c r="J204" i="6"/>
  <c r="J113" i="6"/>
  <c r="BK198" i="22"/>
  <c r="J198" i="22" s="1"/>
  <c r="J103" i="22" s="1"/>
  <c r="BK340" i="26"/>
  <c r="J340" i="26" s="1"/>
  <c r="J104" i="26" s="1"/>
  <c r="BE136" i="27"/>
  <c r="F119" i="27"/>
  <c r="BE125" i="27"/>
  <c r="BE130" i="27"/>
  <c r="BE140" i="27"/>
  <c r="BE141" i="27"/>
  <c r="BE127" i="27"/>
  <c r="J89" i="27"/>
  <c r="BE137" i="27"/>
  <c r="BE142" i="27"/>
  <c r="BE151" i="27"/>
  <c r="BE154" i="27"/>
  <c r="BE156" i="27"/>
  <c r="BE150" i="27"/>
  <c r="BE138" i="27"/>
  <c r="BE143" i="27"/>
  <c r="BE153" i="27"/>
  <c r="BE157" i="27"/>
  <c r="E112" i="27"/>
  <c r="BE132" i="27"/>
  <c r="BE148" i="27"/>
  <c r="BE149" i="27"/>
  <c r="BE135" i="27"/>
  <c r="BE139" i="27"/>
  <c r="BE147" i="27"/>
  <c r="BE126" i="27"/>
  <c r="BE133" i="27"/>
  <c r="BE134" i="27"/>
  <c r="BE144" i="27"/>
  <c r="BE128" i="27"/>
  <c r="BE129" i="27"/>
  <c r="BE145" i="27"/>
  <c r="J120" i="26"/>
  <c r="BE220" i="26"/>
  <c r="BE256" i="26"/>
  <c r="BE190" i="26"/>
  <c r="BE198" i="26"/>
  <c r="BE210" i="26"/>
  <c r="BE298" i="26"/>
  <c r="BE301" i="26"/>
  <c r="BE307" i="26"/>
  <c r="BE141" i="26"/>
  <c r="BE153" i="26"/>
  <c r="BE226" i="26"/>
  <c r="BE230" i="26"/>
  <c r="BE240" i="26"/>
  <c r="BE247" i="26"/>
  <c r="BE310" i="26"/>
  <c r="F123" i="26"/>
  <c r="BE167" i="26"/>
  <c r="BE183" i="26"/>
  <c r="BE222" i="26"/>
  <c r="BE145" i="26"/>
  <c r="BE149" i="26"/>
  <c r="BE268" i="26"/>
  <c r="BE294" i="26"/>
  <c r="BE306" i="26"/>
  <c r="BE344" i="26"/>
  <c r="E116" i="26"/>
  <c r="BE173" i="26"/>
  <c r="BE174" i="26"/>
  <c r="BE232" i="26"/>
  <c r="BE300" i="26"/>
  <c r="BE302" i="26"/>
  <c r="BE308" i="26"/>
  <c r="BE312" i="26"/>
  <c r="BE137" i="26"/>
  <c r="BE194" i="26"/>
  <c r="BE260" i="26"/>
  <c r="BE296" i="26"/>
  <c r="BE297" i="26"/>
  <c r="BE309" i="26"/>
  <c r="BE316" i="26"/>
  <c r="BE320" i="26"/>
  <c r="J124" i="25"/>
  <c r="J98" i="25"/>
  <c r="BE184" i="26"/>
  <c r="BE202" i="26"/>
  <c r="BE299" i="26"/>
  <c r="BE326" i="26"/>
  <c r="BE341" i="26"/>
  <c r="BE280" i="26"/>
  <c r="BE292" i="26"/>
  <c r="BE332" i="26"/>
  <c r="BE129" i="26"/>
  <c r="BE133" i="26"/>
  <c r="BE161" i="26"/>
  <c r="BE178" i="26"/>
  <c r="BE179" i="26"/>
  <c r="BE272" i="26"/>
  <c r="BE276" i="26"/>
  <c r="BE328" i="26"/>
  <c r="BE157" i="26"/>
  <c r="BE214" i="26"/>
  <c r="BE251" i="26"/>
  <c r="BE264" i="26"/>
  <c r="BE285" i="26"/>
  <c r="BE291" i="26"/>
  <c r="BE295" i="26"/>
  <c r="BE325" i="26"/>
  <c r="BE336" i="26"/>
  <c r="E112" i="25"/>
  <c r="BE210" i="25"/>
  <c r="F119" i="25"/>
  <c r="BE216" i="25"/>
  <c r="BE137" i="25"/>
  <c r="BE142" i="25"/>
  <c r="BE146" i="25"/>
  <c r="BE157" i="25"/>
  <c r="BE191" i="25"/>
  <c r="BE220" i="25"/>
  <c r="BE222" i="25"/>
  <c r="BE195" i="25"/>
  <c r="BE218" i="25"/>
  <c r="BE219" i="25"/>
  <c r="BE227" i="25"/>
  <c r="BE125" i="25"/>
  <c r="BE187" i="25"/>
  <c r="BE211" i="25"/>
  <c r="BE152" i="25"/>
  <c r="J89" i="25"/>
  <c r="BE129" i="25"/>
  <c r="BE141" i="25"/>
  <c r="BE147" i="25"/>
  <c r="BE163" i="25"/>
  <c r="BE175" i="25"/>
  <c r="BE180" i="25"/>
  <c r="BE204" i="25"/>
  <c r="BE133" i="25"/>
  <c r="BE151" i="25"/>
  <c r="BE167" i="25"/>
  <c r="BE171" i="25"/>
  <c r="BE202" i="25"/>
  <c r="BE221" i="25"/>
  <c r="BE156" i="25"/>
  <c r="BE185" i="25"/>
  <c r="BE197" i="25"/>
  <c r="BE212" i="25"/>
  <c r="F119" i="24"/>
  <c r="BF132" i="24"/>
  <c r="BF135" i="24"/>
  <c r="BF138" i="24"/>
  <c r="BF145" i="24"/>
  <c r="BF179" i="24"/>
  <c r="BF162" i="24"/>
  <c r="BF167" i="24"/>
  <c r="BF187" i="24"/>
  <c r="BF189" i="24"/>
  <c r="BF155" i="24"/>
  <c r="BF158" i="24"/>
  <c r="BF165" i="24"/>
  <c r="BF169" i="24"/>
  <c r="BF171" i="24"/>
  <c r="BF195" i="24"/>
  <c r="E85" i="24"/>
  <c r="BF159" i="24"/>
  <c r="BF196" i="24"/>
  <c r="BK124" i="23"/>
  <c r="BK123" i="23" s="1"/>
  <c r="J123" i="23" s="1"/>
  <c r="J98" i="23" s="1"/>
  <c r="BF137" i="24"/>
  <c r="BF146" i="24"/>
  <c r="BF180" i="24"/>
  <c r="BF139" i="24"/>
  <c r="BF164" i="24"/>
  <c r="BF166" i="24"/>
  <c r="BF172" i="24"/>
  <c r="BF182" i="24"/>
  <c r="BF186" i="24"/>
  <c r="J116" i="24"/>
  <c r="BF157" i="24"/>
  <c r="BF168" i="24"/>
  <c r="BF125" i="24"/>
  <c r="BF133" i="24"/>
  <c r="BF144" i="24"/>
  <c r="BF156" i="24"/>
  <c r="BF175" i="24"/>
  <c r="BF190" i="24"/>
  <c r="BF127" i="24"/>
  <c r="BF160" i="24"/>
  <c r="BF163" i="24"/>
  <c r="BF185" i="24"/>
  <c r="BF141" i="24"/>
  <c r="BF142" i="24"/>
  <c r="BF173" i="24"/>
  <c r="BF174" i="24"/>
  <c r="BF177" i="24"/>
  <c r="BF183" i="24"/>
  <c r="BF129" i="24"/>
  <c r="BF140" i="24"/>
  <c r="BF161" i="24"/>
  <c r="BF170" i="24"/>
  <c r="BF178" i="24"/>
  <c r="BF149" i="24"/>
  <c r="BF176" i="24"/>
  <c r="BF181" i="24"/>
  <c r="BF184" i="24"/>
  <c r="BF188" i="24"/>
  <c r="BF192" i="24"/>
  <c r="BF193" i="24"/>
  <c r="BE174" i="23"/>
  <c r="BE175" i="23"/>
  <c r="BE187" i="23"/>
  <c r="J91" i="23"/>
  <c r="BE140" i="23"/>
  <c r="BE152" i="23"/>
  <c r="BE162" i="23"/>
  <c r="BE185" i="23"/>
  <c r="BE196" i="23"/>
  <c r="BE142" i="23"/>
  <c r="BE148" i="23"/>
  <c r="BE169" i="23"/>
  <c r="BE171" i="23"/>
  <c r="BE191" i="23"/>
  <c r="BE208" i="23"/>
  <c r="BE219" i="23"/>
  <c r="BE242" i="23"/>
  <c r="E111" i="23"/>
  <c r="BE130" i="23"/>
  <c r="BE217" i="23"/>
  <c r="BE134" i="23"/>
  <c r="BE173" i="23"/>
  <c r="BE199" i="23"/>
  <c r="BE238" i="23"/>
  <c r="BE126" i="23"/>
  <c r="BE136" i="23"/>
  <c r="BE167" i="23"/>
  <c r="BE170" i="23"/>
  <c r="BE181" i="23"/>
  <c r="BE193" i="23"/>
  <c r="BE197" i="23"/>
  <c r="BE202" i="23"/>
  <c r="BE213" i="23"/>
  <c r="F94" i="23"/>
  <c r="BE153" i="23"/>
  <c r="BE176" i="23"/>
  <c r="BE186" i="23"/>
  <c r="BE200" i="23"/>
  <c r="BE203" i="23"/>
  <c r="BE215" i="23"/>
  <c r="BE243" i="23"/>
  <c r="BE168" i="23"/>
  <c r="BE192" i="23"/>
  <c r="BE207" i="23"/>
  <c r="BE221" i="23"/>
  <c r="BE224" i="23"/>
  <c r="BE145" i="23"/>
  <c r="BE156" i="23"/>
  <c r="BE163" i="23"/>
  <c r="BE179" i="23"/>
  <c r="BE183" i="23"/>
  <c r="BE205" i="23"/>
  <c r="BE226" i="23"/>
  <c r="BE230" i="23"/>
  <c r="BE232" i="23"/>
  <c r="BK128" i="22"/>
  <c r="J128" i="22" s="1"/>
  <c r="J99" i="22" s="1"/>
  <c r="BK200" i="22"/>
  <c r="J200" i="22"/>
  <c r="J104" i="22"/>
  <c r="BE138" i="23"/>
  <c r="BE143" i="23"/>
  <c r="BE146" i="23"/>
  <c r="BE158" i="23"/>
  <c r="BE164" i="23"/>
  <c r="BE172" i="23"/>
  <c r="BE198" i="23"/>
  <c r="BE206" i="23"/>
  <c r="BE209" i="23"/>
  <c r="BE210" i="23"/>
  <c r="BE132" i="23"/>
  <c r="BE201" i="23"/>
  <c r="BE236" i="23"/>
  <c r="BE244" i="23"/>
  <c r="BE247" i="23"/>
  <c r="BE161" i="23"/>
  <c r="BE180" i="23"/>
  <c r="BE182" i="23"/>
  <c r="BE184" i="23"/>
  <c r="BE188" i="23"/>
  <c r="BE204" i="23"/>
  <c r="BE212" i="23"/>
  <c r="BE234" i="23"/>
  <c r="BK129" i="21"/>
  <c r="BK128" i="21" s="1"/>
  <c r="J128" i="21" s="1"/>
  <c r="J98" i="21" s="1"/>
  <c r="J121" i="22"/>
  <c r="BE139" i="22"/>
  <c r="BE143" i="22"/>
  <c r="BE157" i="22"/>
  <c r="F94" i="22"/>
  <c r="BE169" i="22"/>
  <c r="BE190" i="22"/>
  <c r="E115" i="22"/>
  <c r="BE184" i="22"/>
  <c r="BE130" i="22"/>
  <c r="BE134" i="22"/>
  <c r="BE147" i="22"/>
  <c r="BE176" i="22"/>
  <c r="BE202" i="22"/>
  <c r="BE209" i="22"/>
  <c r="BE213" i="22"/>
  <c r="BE219" i="22"/>
  <c r="BE153" i="22"/>
  <c r="BE180" i="22"/>
  <c r="BE215" i="22"/>
  <c r="BE207" i="22"/>
  <c r="BE221" i="22"/>
  <c r="BE162" i="22"/>
  <c r="BE199" i="22"/>
  <c r="BE177" i="21"/>
  <c r="BE224" i="21"/>
  <c r="BE269" i="21"/>
  <c r="BE273" i="21"/>
  <c r="J91" i="21"/>
  <c r="F125" i="21"/>
  <c r="BE191" i="21"/>
  <c r="BE250" i="21"/>
  <c r="BE259" i="21"/>
  <c r="BE292" i="21"/>
  <c r="BE313" i="21"/>
  <c r="BE173" i="21"/>
  <c r="BE303" i="21"/>
  <c r="BE337" i="21"/>
  <c r="BE352" i="21"/>
  <c r="BE357" i="21"/>
  <c r="E85" i="21"/>
  <c r="BE136" i="21"/>
  <c r="BE181" i="21"/>
  <c r="BE238" i="21"/>
  <c r="BE255" i="21"/>
  <c r="BE298" i="21"/>
  <c r="BE342" i="21"/>
  <c r="BE364" i="21"/>
  <c r="BE185" i="21"/>
  <c r="BE189" i="21"/>
  <c r="BE220" i="21"/>
  <c r="BE367" i="21"/>
  <c r="BE154" i="21"/>
  <c r="BE162" i="21"/>
  <c r="BE369" i="21"/>
  <c r="BE322" i="21"/>
  <c r="BE215" i="21"/>
  <c r="BE277" i="21"/>
  <c r="BE287" i="21"/>
  <c r="BE309" i="21"/>
  <c r="BE315" i="21"/>
  <c r="BE158" i="21"/>
  <c r="BE166" i="21"/>
  <c r="BE242" i="21"/>
  <c r="BE244" i="21"/>
  <c r="BE281" i="21"/>
  <c r="BE314" i="21"/>
  <c r="BE327" i="21"/>
  <c r="BE347" i="21"/>
  <c r="BE366" i="21"/>
  <c r="BE140" i="21"/>
  <c r="BE199" i="21"/>
  <c r="BE232" i="21"/>
  <c r="BE233" i="21"/>
  <c r="BE237" i="21"/>
  <c r="BE265" i="21"/>
  <c r="BE293" i="21"/>
  <c r="BE135" i="21"/>
  <c r="BE228" i="21"/>
  <c r="BE131" i="21"/>
  <c r="BE195" i="21"/>
  <c r="BE283" i="21"/>
  <c r="BE289" i="21"/>
  <c r="BE332" i="21"/>
  <c r="BE363" i="21"/>
  <c r="BE193" i="20"/>
  <c r="BE209" i="20"/>
  <c r="BE221" i="20"/>
  <c r="BE276" i="20"/>
  <c r="BE293" i="20"/>
  <c r="F92" i="20"/>
  <c r="BE163" i="20"/>
  <c r="BE236" i="20"/>
  <c r="BE282" i="20"/>
  <c r="BE303" i="20"/>
  <c r="J134" i="19"/>
  <c r="J98" i="19"/>
  <c r="BE146" i="20"/>
  <c r="BE175" i="20"/>
  <c r="BE274" i="20"/>
  <c r="BE292" i="20"/>
  <c r="BE317" i="20"/>
  <c r="BE320" i="20"/>
  <c r="BE157" i="20"/>
  <c r="BE188" i="20"/>
  <c r="BE203" i="20"/>
  <c r="BE210" i="20"/>
  <c r="BE215" i="20"/>
  <c r="BE229" i="20"/>
  <c r="BE167" i="20"/>
  <c r="BE202" i="20"/>
  <c r="BE260" i="20"/>
  <c r="BE313" i="20"/>
  <c r="BE324" i="20"/>
  <c r="E116" i="20"/>
  <c r="BE184" i="20"/>
  <c r="BE204" i="20"/>
  <c r="BE216" i="20"/>
  <c r="BE240" i="20"/>
  <c r="BE242" i="20"/>
  <c r="BE280" i="20"/>
  <c r="BE151" i="20"/>
  <c r="BE245" i="20"/>
  <c r="BE256" i="20"/>
  <c r="BE208" i="20"/>
  <c r="BE225" i="20"/>
  <c r="BE299" i="20"/>
  <c r="BE197" i="20"/>
  <c r="BE234" i="20"/>
  <c r="BE129" i="20"/>
  <c r="BE171" i="20"/>
  <c r="BE251" i="20"/>
  <c r="BE268" i="20"/>
  <c r="BE286" i="20"/>
  <c r="BE309" i="20"/>
  <c r="J89" i="20"/>
  <c r="BE142" i="20"/>
  <c r="BE198" i="20"/>
  <c r="BE214" i="20"/>
  <c r="BE305" i="20"/>
  <c r="BE311" i="20"/>
  <c r="BE135" i="20"/>
  <c r="BE138" i="20"/>
  <c r="BE179" i="20"/>
  <c r="BE264" i="20"/>
  <c r="BE270" i="20"/>
  <c r="BE288" i="20"/>
  <c r="BE297" i="20"/>
  <c r="BE209" i="19"/>
  <c r="BE247" i="19"/>
  <c r="BE290" i="19"/>
  <c r="BE300" i="19"/>
  <c r="BE357" i="19"/>
  <c r="BE395" i="19"/>
  <c r="BE405" i="19"/>
  <c r="BE435" i="19"/>
  <c r="BE459" i="19"/>
  <c r="J130" i="18"/>
  <c r="J99" i="18" s="1"/>
  <c r="BE160" i="19"/>
  <c r="BE188" i="19"/>
  <c r="BE235" i="19"/>
  <c r="BE252" i="19"/>
  <c r="BE279" i="19"/>
  <c r="BE284" i="19"/>
  <c r="BE321" i="19"/>
  <c r="BE359" i="19"/>
  <c r="BE363" i="19"/>
  <c r="BE371" i="19"/>
  <c r="BE439" i="19"/>
  <c r="BE461" i="19"/>
  <c r="BE475" i="19"/>
  <c r="F129" i="19"/>
  <c r="BE213" i="19"/>
  <c r="BE233" i="19"/>
  <c r="BE253" i="19"/>
  <c r="BE328" i="19"/>
  <c r="BE342" i="19"/>
  <c r="BE379" i="19"/>
  <c r="BE192" i="19"/>
  <c r="BE205" i="19"/>
  <c r="BE221" i="19"/>
  <c r="BE258" i="19"/>
  <c r="BE312" i="19"/>
  <c r="BE316" i="19"/>
  <c r="BE427" i="19"/>
  <c r="BE479" i="19"/>
  <c r="BE494" i="19"/>
  <c r="BE498" i="19"/>
  <c r="E85" i="19"/>
  <c r="BE153" i="19"/>
  <c r="BE239" i="19"/>
  <c r="BE262" i="19"/>
  <c r="BE347" i="19"/>
  <c r="BE467" i="19"/>
  <c r="BE480" i="19"/>
  <c r="BE493" i="19"/>
  <c r="J89" i="19"/>
  <c r="BE217" i="19"/>
  <c r="BE340" i="19"/>
  <c r="BE409" i="19"/>
  <c r="BE433" i="19"/>
  <c r="BE441" i="19"/>
  <c r="BE471" i="19"/>
  <c r="BE167" i="19"/>
  <c r="BE254" i="19"/>
  <c r="BE283" i="19"/>
  <c r="BE288" i="19"/>
  <c r="BE337" i="19"/>
  <c r="BE397" i="19"/>
  <c r="BE413" i="19"/>
  <c r="BE453" i="19"/>
  <c r="BE460" i="19"/>
  <c r="BE197" i="19"/>
  <c r="BE267" i="19"/>
  <c r="BE294" i="19"/>
  <c r="BE304" i="19"/>
  <c r="BE308" i="19"/>
  <c r="BE351" i="19"/>
  <c r="BE365" i="19"/>
  <c r="BE369" i="19"/>
  <c r="BE373" i="19"/>
  <c r="BE445" i="19"/>
  <c r="BE447" i="19"/>
  <c r="BE135" i="19"/>
  <c r="BE143" i="19"/>
  <c r="BE171" i="19"/>
  <c r="BE175" i="19"/>
  <c r="BE232" i="19"/>
  <c r="BE251" i="19"/>
  <c r="BE275" i="19"/>
  <c r="BE335" i="19"/>
  <c r="BE353" i="19"/>
  <c r="BE387" i="19"/>
  <c r="BE419" i="19"/>
  <c r="BE429" i="19"/>
  <c r="BE457" i="19"/>
  <c r="BE484" i="19"/>
  <c r="BE490" i="19"/>
  <c r="BE139" i="19"/>
  <c r="BE147" i="19"/>
  <c r="BE181" i="19"/>
  <c r="BE201" i="19"/>
  <c r="BE228" i="19"/>
  <c r="BE243" i="19"/>
  <c r="BE296" i="19"/>
  <c r="BE322" i="19"/>
  <c r="BE381" i="19"/>
  <c r="BE389" i="19"/>
  <c r="BE421" i="19"/>
  <c r="BE184" i="19"/>
  <c r="BE223" i="19"/>
  <c r="BE271" i="19"/>
  <c r="BE331" i="19"/>
  <c r="BE345" i="19"/>
  <c r="BE463" i="19"/>
  <c r="BE491" i="19"/>
  <c r="BE401" i="19"/>
  <c r="BE449" i="19"/>
  <c r="BE486" i="19"/>
  <c r="BE133" i="18"/>
  <c r="BE135" i="18"/>
  <c r="BE137" i="18"/>
  <c r="BE145" i="18"/>
  <c r="F126" i="18"/>
  <c r="BE140" i="18"/>
  <c r="BE160" i="18"/>
  <c r="BE167" i="18"/>
  <c r="BE176" i="18"/>
  <c r="J91" i="18"/>
  <c r="BE152" i="18"/>
  <c r="BE161" i="18"/>
  <c r="BE165" i="18"/>
  <c r="BE179" i="18"/>
  <c r="E117" i="18"/>
  <c r="BE138" i="18"/>
  <c r="BE146" i="18"/>
  <c r="BE153" i="18"/>
  <c r="BE158" i="18"/>
  <c r="BE168" i="18"/>
  <c r="BE170" i="18"/>
  <c r="BE142" i="18"/>
  <c r="BE149" i="18"/>
  <c r="BE159" i="18"/>
  <c r="BE163" i="18"/>
  <c r="BE166" i="18"/>
  <c r="BE171" i="18"/>
  <c r="BE172" i="18"/>
  <c r="BE131" i="18"/>
  <c r="BE141" i="18"/>
  <c r="BE144" i="18"/>
  <c r="BE147" i="18"/>
  <c r="BE157" i="18"/>
  <c r="BE175" i="18"/>
  <c r="BE132" i="18"/>
  <c r="BE150" i="18"/>
  <c r="BE155" i="18"/>
  <c r="BE156" i="18"/>
  <c r="BE174" i="18"/>
  <c r="BE154" i="18"/>
  <c r="BE164" i="18"/>
  <c r="BE173" i="18"/>
  <c r="BE177" i="18"/>
  <c r="BE178" i="18"/>
  <c r="BK125" i="16"/>
  <c r="J125" i="16" s="1"/>
  <c r="J34" i="16" s="1"/>
  <c r="F122" i="17"/>
  <c r="E111" i="17"/>
  <c r="BE135" i="17"/>
  <c r="BE140" i="17"/>
  <c r="J93" i="17"/>
  <c r="BE133" i="17"/>
  <c r="BE134" i="17"/>
  <c r="BE136" i="17"/>
  <c r="BE137" i="17"/>
  <c r="BE128" i="17"/>
  <c r="BE129" i="17"/>
  <c r="BE139" i="17"/>
  <c r="BE138" i="17"/>
  <c r="BE127" i="17"/>
  <c r="BE132" i="17"/>
  <c r="BE131" i="17"/>
  <c r="BE126" i="17"/>
  <c r="BE141" i="17"/>
  <c r="BE127" i="16"/>
  <c r="F96" i="16"/>
  <c r="BE131" i="16"/>
  <c r="BE139" i="16"/>
  <c r="BE126" i="16"/>
  <c r="BE128" i="16"/>
  <c r="E85" i="16"/>
  <c r="J119" i="16"/>
  <c r="BE129" i="16"/>
  <c r="BE146" i="16"/>
  <c r="BE134" i="16"/>
  <c r="BE140" i="16"/>
  <c r="BE147" i="16"/>
  <c r="BE133" i="16"/>
  <c r="BE141" i="16"/>
  <c r="BE145" i="16"/>
  <c r="BE132" i="16"/>
  <c r="BE135" i="16"/>
  <c r="BE136" i="16"/>
  <c r="BE137" i="16"/>
  <c r="BE142" i="16"/>
  <c r="BE143" i="16"/>
  <c r="BE144" i="16"/>
  <c r="BE138" i="16"/>
  <c r="BE134" i="15"/>
  <c r="BE128" i="15"/>
  <c r="BE135" i="15"/>
  <c r="E85" i="15"/>
  <c r="BE131" i="15"/>
  <c r="BE127" i="15"/>
  <c r="BE140" i="15"/>
  <c r="BE132" i="15"/>
  <c r="BE138" i="15"/>
  <c r="BE129" i="15"/>
  <c r="BE133" i="15"/>
  <c r="F96" i="15"/>
  <c r="BE139" i="15"/>
  <c r="J119" i="15"/>
  <c r="BE137" i="15"/>
  <c r="BE141" i="15"/>
  <c r="BE126" i="15"/>
  <c r="BE136" i="15"/>
  <c r="BE142" i="15"/>
  <c r="BE140" i="14"/>
  <c r="E85" i="14"/>
  <c r="BE127" i="14"/>
  <c r="BE135" i="14"/>
  <c r="BE146" i="14"/>
  <c r="BE150" i="14"/>
  <c r="BE145" i="14"/>
  <c r="BE147" i="14"/>
  <c r="BE138" i="14"/>
  <c r="BE144" i="14"/>
  <c r="J130" i="13"/>
  <c r="J101" i="13"/>
  <c r="BE128" i="14"/>
  <c r="BE141" i="14"/>
  <c r="BE143" i="14"/>
  <c r="BE149" i="14"/>
  <c r="J93" i="14"/>
  <c r="BE129" i="14"/>
  <c r="BE130" i="14"/>
  <c r="BE132" i="14"/>
  <c r="BE148" i="14"/>
  <c r="BE152" i="14"/>
  <c r="F123" i="14"/>
  <c r="BE153" i="14"/>
  <c r="BE136" i="14"/>
  <c r="BE142" i="14"/>
  <c r="BE133" i="14"/>
  <c r="BE134" i="14"/>
  <c r="BE137" i="14"/>
  <c r="BE139" i="14"/>
  <c r="BE126" i="13"/>
  <c r="BE128" i="13"/>
  <c r="BE136" i="13"/>
  <c r="J119" i="13"/>
  <c r="BE139" i="13"/>
  <c r="J130" i="12"/>
  <c r="J101" i="12"/>
  <c r="F96" i="13"/>
  <c r="BE141" i="13"/>
  <c r="BE131" i="13"/>
  <c r="E85" i="13"/>
  <c r="BE144" i="13"/>
  <c r="BE127" i="13"/>
  <c r="BE129" i="13"/>
  <c r="BE133" i="13"/>
  <c r="BE145" i="13"/>
  <c r="BE146" i="13"/>
  <c r="BE148" i="13"/>
  <c r="BE135" i="13"/>
  <c r="BE138" i="13"/>
  <c r="BE142" i="13"/>
  <c r="BE147" i="13"/>
  <c r="BE143" i="13"/>
  <c r="BE134" i="13"/>
  <c r="BE149" i="13"/>
  <c r="BE132" i="13"/>
  <c r="BE137" i="13"/>
  <c r="BE140" i="13"/>
  <c r="BE129" i="12"/>
  <c r="BE135" i="12"/>
  <c r="E85" i="12"/>
  <c r="F122" i="12"/>
  <c r="J119" i="12"/>
  <c r="BE134" i="12"/>
  <c r="BE128" i="12"/>
  <c r="BE139" i="12"/>
  <c r="BE136" i="12"/>
  <c r="BE138" i="12"/>
  <c r="BE142" i="12"/>
  <c r="J128" i="11"/>
  <c r="J101" i="11"/>
  <c r="BE132" i="12"/>
  <c r="BE140" i="12"/>
  <c r="BE141" i="12"/>
  <c r="BE131" i="12"/>
  <c r="BE137" i="12"/>
  <c r="BE143" i="12"/>
  <c r="BE126" i="12"/>
  <c r="BE127" i="12"/>
  <c r="BE133" i="12"/>
  <c r="BE144" i="12"/>
  <c r="E85" i="11"/>
  <c r="BE135" i="11"/>
  <c r="BK134" i="10"/>
  <c r="J134" i="10" s="1"/>
  <c r="J101" i="10" s="1"/>
  <c r="BK190" i="10"/>
  <c r="J190" i="10"/>
  <c r="J106" i="10"/>
  <c r="BE127" i="11"/>
  <c r="BE129" i="11"/>
  <c r="BE138" i="11"/>
  <c r="BE139" i="11"/>
  <c r="BE141" i="11"/>
  <c r="BE142" i="11"/>
  <c r="J93" i="11"/>
  <c r="BE126" i="11"/>
  <c r="BE134" i="11"/>
  <c r="BE130" i="11"/>
  <c r="BE136" i="11"/>
  <c r="BE133" i="11"/>
  <c r="BE140" i="11"/>
  <c r="F122" i="11"/>
  <c r="BE132" i="11"/>
  <c r="BE143" i="11"/>
  <c r="BE131" i="11"/>
  <c r="BE137" i="11"/>
  <c r="E119" i="10"/>
  <c r="BE141" i="10"/>
  <c r="BE168" i="10"/>
  <c r="BE187" i="10"/>
  <c r="BE194" i="10"/>
  <c r="BE156" i="10"/>
  <c r="BE167" i="10"/>
  <c r="BE169" i="10"/>
  <c r="BE174" i="10"/>
  <c r="BE186" i="10"/>
  <c r="BE193" i="10"/>
  <c r="BE200" i="10"/>
  <c r="BE136" i="10"/>
  <c r="BE140" i="10"/>
  <c r="BE149" i="10"/>
  <c r="BE152" i="10"/>
  <c r="BE166" i="10"/>
  <c r="BE176" i="10"/>
  <c r="BE184" i="10"/>
  <c r="BE189" i="10"/>
  <c r="BE192" i="10"/>
  <c r="BE197" i="10"/>
  <c r="BK133" i="9"/>
  <c r="J145" i="9"/>
  <c r="J105" i="9" s="1"/>
  <c r="BE139" i="10"/>
  <c r="BE154" i="10"/>
  <c r="BE162" i="10"/>
  <c r="BK164" i="9"/>
  <c r="J164" i="9" s="1"/>
  <c r="J107" i="9" s="1"/>
  <c r="BE181" i="10"/>
  <c r="BE188" i="10"/>
  <c r="BE203" i="10"/>
  <c r="BE138" i="10"/>
  <c r="BE142" i="10"/>
  <c r="BE148" i="10"/>
  <c r="BE157" i="10"/>
  <c r="BE159" i="10"/>
  <c r="F96" i="10"/>
  <c r="BE175" i="10"/>
  <c r="BE180" i="10"/>
  <c r="BE199" i="10"/>
  <c r="BE151" i="10"/>
  <c r="BE161" i="10"/>
  <c r="BE164" i="10"/>
  <c r="BE182" i="10"/>
  <c r="BE198" i="10"/>
  <c r="BE165" i="10"/>
  <c r="BE177" i="10"/>
  <c r="BE183" i="10"/>
  <c r="BE185" i="10"/>
  <c r="BE137" i="10"/>
  <c r="BE145" i="10"/>
  <c r="BE170" i="10"/>
  <c r="J93" i="10"/>
  <c r="BE143" i="10"/>
  <c r="BE160" i="10"/>
  <c r="BE196" i="10"/>
  <c r="BE146" i="10"/>
  <c r="BE163" i="10"/>
  <c r="BE173" i="10"/>
  <c r="BE178" i="10"/>
  <c r="BE195" i="10"/>
  <c r="E118" i="9"/>
  <c r="F129" i="9"/>
  <c r="BE146" i="9"/>
  <c r="J93" i="9"/>
  <c r="BE151" i="9"/>
  <c r="BE137" i="9"/>
  <c r="BE156" i="9"/>
  <c r="BE136" i="9"/>
  <c r="BE154" i="9"/>
  <c r="BE159" i="9"/>
  <c r="BE160" i="9"/>
  <c r="BE163" i="9"/>
  <c r="BE166" i="9"/>
  <c r="BE167" i="9"/>
  <c r="BE138" i="9"/>
  <c r="BE139" i="9"/>
  <c r="BE149" i="9"/>
  <c r="BE155" i="9"/>
  <c r="BE161" i="9"/>
  <c r="BK129" i="8"/>
  <c r="J129" i="8" s="1"/>
  <c r="J101" i="8" s="1"/>
  <c r="BE147" i="9"/>
  <c r="BE143" i="9"/>
  <c r="BE152" i="9"/>
  <c r="BE153" i="9"/>
  <c r="BE162" i="9"/>
  <c r="BE135" i="9"/>
  <c r="BE142" i="9"/>
  <c r="BE148" i="9"/>
  <c r="BE150" i="9"/>
  <c r="BE158" i="9"/>
  <c r="BE168" i="9"/>
  <c r="BE141" i="9"/>
  <c r="BK293" i="7"/>
  <c r="J293" i="7" s="1"/>
  <c r="J110" i="7" s="1"/>
  <c r="BK299" i="7"/>
  <c r="J299" i="7"/>
  <c r="J112" i="7" s="1"/>
  <c r="E85" i="8"/>
  <c r="BE142" i="8"/>
  <c r="J93" i="8"/>
  <c r="BE132" i="8"/>
  <c r="BE137" i="8"/>
  <c r="BE140" i="8"/>
  <c r="BE148" i="8"/>
  <c r="F125" i="8"/>
  <c r="BE135" i="8"/>
  <c r="BE150" i="8"/>
  <c r="BK138" i="7"/>
  <c r="BE146" i="8"/>
  <c r="BE152" i="8"/>
  <c r="BE155" i="8"/>
  <c r="BE131" i="8"/>
  <c r="BE134" i="8"/>
  <c r="BE141" i="8"/>
  <c r="BE144" i="8"/>
  <c r="BE149" i="8"/>
  <c r="BE154" i="8"/>
  <c r="BE133" i="8"/>
  <c r="BE145" i="8"/>
  <c r="BE147" i="8"/>
  <c r="BE143" i="8"/>
  <c r="BE139" i="8"/>
  <c r="BE153" i="8"/>
  <c r="BE158" i="8"/>
  <c r="BE136" i="8"/>
  <c r="BE138" i="8"/>
  <c r="BE156" i="8"/>
  <c r="BE157" i="8"/>
  <c r="BE161" i="8"/>
  <c r="BE151" i="8"/>
  <c r="J131" i="7"/>
  <c r="BE170" i="7"/>
  <c r="BE171" i="7"/>
  <c r="BE183" i="7"/>
  <c r="BE196" i="7"/>
  <c r="BE198" i="7"/>
  <c r="BE199" i="7"/>
  <c r="BE230" i="7"/>
  <c r="BE235" i="7"/>
  <c r="BE237" i="7"/>
  <c r="BE241" i="7"/>
  <c r="BE242" i="7"/>
  <c r="BE245" i="7"/>
  <c r="BE250" i="7"/>
  <c r="BE252" i="7"/>
  <c r="BE259" i="7"/>
  <c r="BE263" i="7"/>
  <c r="BE271" i="7"/>
  <c r="BE286" i="7"/>
  <c r="F134" i="7"/>
  <c r="BE141" i="7"/>
  <c r="BE169" i="7"/>
  <c r="BE176" i="7"/>
  <c r="BE204" i="7"/>
  <c r="BE219" i="7"/>
  <c r="BE231" i="7"/>
  <c r="BE251" i="7"/>
  <c r="BE255" i="7"/>
  <c r="BE146" i="7"/>
  <c r="BE152" i="7"/>
  <c r="BE187" i="7"/>
  <c r="BE207" i="7"/>
  <c r="BE209" i="7"/>
  <c r="BE210" i="7"/>
  <c r="BE218" i="7"/>
  <c r="BE228" i="7"/>
  <c r="BE260" i="7"/>
  <c r="BE268" i="7"/>
  <c r="BE295" i="7"/>
  <c r="BE144" i="7"/>
  <c r="BE163" i="7"/>
  <c r="BE168" i="7"/>
  <c r="BE180" i="7"/>
  <c r="BE190" i="7"/>
  <c r="BE193" i="7"/>
  <c r="BE200" i="7"/>
  <c r="BE202" i="7"/>
  <c r="BE203" i="7"/>
  <c r="BE205" i="7"/>
  <c r="BE249" i="7"/>
  <c r="BE253" i="7"/>
  <c r="BE258" i="7"/>
  <c r="BE270" i="7"/>
  <c r="BE274" i="7"/>
  <c r="BE278" i="7"/>
  <c r="BE279" i="7"/>
  <c r="BE296" i="7"/>
  <c r="BE298" i="7"/>
  <c r="E123" i="7"/>
  <c r="BE140" i="7"/>
  <c r="BE147" i="7"/>
  <c r="BE164" i="7"/>
  <c r="BE173" i="7"/>
  <c r="BE195" i="7"/>
  <c r="BE216" i="7"/>
  <c r="BE217" i="7"/>
  <c r="BE234" i="7"/>
  <c r="BE247" i="7"/>
  <c r="BE288" i="7"/>
  <c r="BE289" i="7"/>
  <c r="BE143" i="7"/>
  <c r="BE145" i="7"/>
  <c r="BE148" i="7"/>
  <c r="BE153" i="7"/>
  <c r="BE167" i="7"/>
  <c r="BE177" i="7"/>
  <c r="BE182" i="7"/>
  <c r="BE185" i="7"/>
  <c r="BE189" i="7"/>
  <c r="BE192" i="7"/>
  <c r="BE223" i="7"/>
  <c r="BE233" i="7"/>
  <c r="BE246" i="7"/>
  <c r="BE248" i="7"/>
  <c r="BE276" i="7"/>
  <c r="BE290" i="7"/>
  <c r="BE149" i="7"/>
  <c r="BE160" i="7"/>
  <c r="BE161" i="7"/>
  <c r="BE165" i="7"/>
  <c r="BE166" i="7"/>
  <c r="BE172" i="7"/>
  <c r="BE175" i="7"/>
  <c r="BE178" i="7"/>
  <c r="BE184" i="7"/>
  <c r="BE186" i="7"/>
  <c r="BE188" i="7"/>
  <c r="BE222" i="7"/>
  <c r="BE225" i="7"/>
  <c r="BE227" i="7"/>
  <c r="BE238" i="7"/>
  <c r="BE244" i="7"/>
  <c r="BE257" i="7"/>
  <c r="BE261" i="7"/>
  <c r="BE264" i="7"/>
  <c r="BE266" i="7"/>
  <c r="BE269" i="7"/>
  <c r="BE281" i="7"/>
  <c r="BE142" i="7"/>
  <c r="BE158" i="7"/>
  <c r="BE174" i="7"/>
  <c r="BE212" i="7"/>
  <c r="BE213" i="7"/>
  <c r="BE273" i="7"/>
  <c r="BE291" i="7"/>
  <c r="BE151" i="7"/>
  <c r="BE154" i="7"/>
  <c r="BE162" i="7"/>
  <c r="BE201" i="7"/>
  <c r="BE206" i="7"/>
  <c r="BE220" i="7"/>
  <c r="BE236" i="7"/>
  <c r="BE243" i="7"/>
  <c r="BE254" i="7"/>
  <c r="BE267" i="7"/>
  <c r="BE282" i="7"/>
  <c r="BE292" i="7"/>
  <c r="BE301" i="7"/>
  <c r="BE157" i="7"/>
  <c r="BE159" i="7"/>
  <c r="BE179" i="7"/>
  <c r="BE194" i="7"/>
  <c r="BE208" i="7"/>
  <c r="BE232" i="7"/>
  <c r="BE256" i="7"/>
  <c r="BE265" i="7"/>
  <c r="BE275" i="7"/>
  <c r="BE181" i="7"/>
  <c r="BE197" i="7"/>
  <c r="BE211" i="7"/>
  <c r="BE214" i="7"/>
  <c r="BE215" i="7"/>
  <c r="BE221" i="7"/>
  <c r="BE224" i="7"/>
  <c r="BE226" i="7"/>
  <c r="BE229" i="7"/>
  <c r="BE239" i="7"/>
  <c r="BE240" i="7"/>
  <c r="BE262" i="7"/>
  <c r="BE272" i="7"/>
  <c r="BE277" i="7"/>
  <c r="BE285" i="7"/>
  <c r="BE297" i="7"/>
  <c r="E132" i="6"/>
  <c r="BE152" i="6"/>
  <c r="BE171" i="6"/>
  <c r="BE179" i="6"/>
  <c r="BE165" i="6"/>
  <c r="BE194" i="6"/>
  <c r="BE208" i="6"/>
  <c r="BE210" i="6"/>
  <c r="BE218" i="6"/>
  <c r="BE222" i="6"/>
  <c r="BE230" i="6"/>
  <c r="BE191" i="6"/>
  <c r="BE199" i="6"/>
  <c r="BE215" i="6"/>
  <c r="BE229" i="6"/>
  <c r="BE238" i="6"/>
  <c r="BE154" i="6"/>
  <c r="BE168" i="6"/>
  <c r="BE177" i="6"/>
  <c r="BE209" i="6"/>
  <c r="BE224" i="6"/>
  <c r="BE228" i="6"/>
  <c r="BE201" i="6"/>
  <c r="BE211" i="6"/>
  <c r="BE225" i="6"/>
  <c r="BE175" i="6"/>
  <c r="BE212" i="6"/>
  <c r="BE232" i="6"/>
  <c r="BE249" i="6"/>
  <c r="J138" i="6"/>
  <c r="BE150" i="6"/>
  <c r="BE157" i="6"/>
  <c r="BE178" i="6"/>
  <c r="BE187" i="6"/>
  <c r="BE193" i="6"/>
  <c r="BE207" i="6"/>
  <c r="BE216" i="6"/>
  <c r="BE223" i="6"/>
  <c r="BE236" i="6"/>
  <c r="BE240" i="6"/>
  <c r="BE245" i="6"/>
  <c r="BE248" i="6"/>
  <c r="BE250" i="6"/>
  <c r="F94" i="6"/>
  <c r="BE167" i="6"/>
  <c r="BE182" i="6"/>
  <c r="BE185" i="6"/>
  <c r="BE186" i="6"/>
  <c r="BE227" i="6"/>
  <c r="BE231" i="6"/>
  <c r="BE233" i="6"/>
  <c r="BE149" i="6"/>
  <c r="BE153" i="6"/>
  <c r="BE155" i="6"/>
  <c r="BE158" i="6"/>
  <c r="BE162" i="6"/>
  <c r="BE173" i="6"/>
  <c r="BE196" i="6"/>
  <c r="BE202" i="6"/>
  <c r="BE206" i="6"/>
  <c r="BE151" i="6"/>
  <c r="BE156" i="6"/>
  <c r="BE181" i="6"/>
  <c r="BE195" i="6"/>
  <c r="BE200" i="6"/>
  <c r="BE205" i="6"/>
  <c r="BE217" i="6"/>
  <c r="BE226" i="6"/>
  <c r="BE243" i="6"/>
  <c r="BE244" i="6"/>
  <c r="BK127" i="5"/>
  <c r="BK126" i="5"/>
  <c r="J126" i="5" s="1"/>
  <c r="J98" i="5" s="1"/>
  <c r="BE147" i="6"/>
  <c r="BE161" i="6"/>
  <c r="BE176" i="6"/>
  <c r="BE180" i="6"/>
  <c r="BE190" i="6"/>
  <c r="BE192" i="6"/>
  <c r="BE239" i="6"/>
  <c r="BE247" i="6"/>
  <c r="BE148" i="6"/>
  <c r="BE164" i="6"/>
  <c r="BE166" i="6"/>
  <c r="BE172" i="6"/>
  <c r="BE174" i="6"/>
  <c r="BE221" i="6"/>
  <c r="BE237" i="6"/>
  <c r="E85" i="5"/>
  <c r="BE133" i="5"/>
  <c r="BE162" i="5"/>
  <c r="BE200" i="5"/>
  <c r="BE225" i="5"/>
  <c r="F94" i="5"/>
  <c r="BE141" i="5"/>
  <c r="BE151" i="5"/>
  <c r="BE195" i="5"/>
  <c r="BE193" i="5"/>
  <c r="BE170" i="5"/>
  <c r="BE174" i="5"/>
  <c r="BE204" i="5"/>
  <c r="BE145" i="5"/>
  <c r="BE185" i="5"/>
  <c r="BE206" i="5"/>
  <c r="BE223" i="5"/>
  <c r="BE227" i="5"/>
  <c r="BE233" i="5"/>
  <c r="BE234" i="5"/>
  <c r="BE236" i="5"/>
  <c r="BE215" i="5"/>
  <c r="BE232" i="5"/>
  <c r="J91" i="5"/>
  <c r="BE137" i="5"/>
  <c r="BE150" i="5"/>
  <c r="BE222" i="5"/>
  <c r="BE146" i="5"/>
  <c r="BE189" i="5"/>
  <c r="BE231" i="5"/>
  <c r="BE129" i="5"/>
  <c r="BE179" i="5"/>
  <c r="BE183" i="5"/>
  <c r="BE211" i="5"/>
  <c r="BE220" i="5"/>
  <c r="BE224" i="5"/>
  <c r="BE226" i="5"/>
  <c r="BE156" i="5"/>
  <c r="BE221" i="5"/>
  <c r="BE230" i="5"/>
  <c r="J129" i="4"/>
  <c r="J32" i="4" s="1"/>
  <c r="BE155" i="5"/>
  <c r="BE229" i="5"/>
  <c r="BE166" i="5"/>
  <c r="BE228" i="5"/>
  <c r="E85" i="4"/>
  <c r="BF135" i="4"/>
  <c r="BF150" i="4"/>
  <c r="BF165" i="4"/>
  <c r="BF175" i="4"/>
  <c r="BF178" i="4"/>
  <c r="BF181" i="4"/>
  <c r="BF192" i="4"/>
  <c r="BF196" i="4"/>
  <c r="BF177" i="4"/>
  <c r="BF179" i="4"/>
  <c r="BF180" i="4"/>
  <c r="BF182" i="4"/>
  <c r="BF187" i="4"/>
  <c r="BF202" i="4"/>
  <c r="BF203" i="4"/>
  <c r="J123" i="4"/>
  <c r="BF161" i="4"/>
  <c r="BF163" i="4"/>
  <c r="BF174" i="4"/>
  <c r="BF184" i="4"/>
  <c r="BF185" i="4"/>
  <c r="BF197" i="4"/>
  <c r="BF143" i="4"/>
  <c r="BF152" i="4"/>
  <c r="BF157" i="4"/>
  <c r="BF198" i="4"/>
  <c r="BF208" i="4"/>
  <c r="F94" i="4"/>
  <c r="BF138" i="4"/>
  <c r="BF146" i="4"/>
  <c r="BF155" i="4"/>
  <c r="BF171" i="4"/>
  <c r="BF173" i="4"/>
  <c r="BF188" i="4"/>
  <c r="BF200" i="4"/>
  <c r="BF206" i="4"/>
  <c r="BF147" i="4"/>
  <c r="BF172" i="4"/>
  <c r="BF136" i="4"/>
  <c r="BF139" i="4"/>
  <c r="BF149" i="4"/>
  <c r="BF158" i="4"/>
  <c r="BF191" i="4"/>
  <c r="BF193" i="4"/>
  <c r="BF204" i="4"/>
  <c r="BF144" i="4"/>
  <c r="BF169" i="4"/>
  <c r="BF176" i="4"/>
  <c r="BF194" i="4"/>
  <c r="BF199" i="4"/>
  <c r="BF205" i="4"/>
  <c r="BF133" i="4"/>
  <c r="BF134" i="4"/>
  <c r="BF142" i="4"/>
  <c r="BF145" i="4"/>
  <c r="BF153" i="4"/>
  <c r="BF201" i="4"/>
  <c r="BF212" i="4"/>
  <c r="BF156" i="4"/>
  <c r="BF209" i="4"/>
  <c r="BF132" i="4"/>
  <c r="BF140" i="4"/>
  <c r="BF151" i="4"/>
  <c r="BF159" i="4"/>
  <c r="BF167" i="4"/>
  <c r="BF183" i="4"/>
  <c r="BF189" i="4"/>
  <c r="BF190" i="4"/>
  <c r="BF195" i="4"/>
  <c r="BF141" i="4"/>
  <c r="BF154" i="4"/>
  <c r="BF143" i="3"/>
  <c r="BF155" i="3"/>
  <c r="BF156" i="3"/>
  <c r="BF157" i="3"/>
  <c r="BF183" i="3"/>
  <c r="BF198" i="3"/>
  <c r="BF213" i="3"/>
  <c r="BF240" i="3"/>
  <c r="BF255" i="3"/>
  <c r="BF175" i="3"/>
  <c r="BF222" i="3"/>
  <c r="BF236" i="3"/>
  <c r="BF241" i="3"/>
  <c r="BF254" i="3"/>
  <c r="J1422" i="2"/>
  <c r="J108" i="2" s="1"/>
  <c r="BF135" i="3"/>
  <c r="BF154" i="3"/>
  <c r="BF164" i="3"/>
  <c r="BF177" i="3"/>
  <c r="BF179" i="3"/>
  <c r="BF219" i="3"/>
  <c r="BF229" i="3"/>
  <c r="BF235" i="3"/>
  <c r="BF257" i="3"/>
  <c r="BF259" i="3"/>
  <c r="BF262" i="3"/>
  <c r="BF272" i="3"/>
  <c r="BF278" i="3"/>
  <c r="BF285" i="3"/>
  <c r="BF286" i="3"/>
  <c r="BF288" i="3"/>
  <c r="BF293" i="3"/>
  <c r="BF295" i="3"/>
  <c r="F94" i="3"/>
  <c r="BF201" i="3"/>
  <c r="BF279" i="3"/>
  <c r="BF280" i="3"/>
  <c r="BF289" i="3"/>
  <c r="BF147" i="3"/>
  <c r="BF163" i="3"/>
  <c r="BF187" i="3"/>
  <c r="BF290" i="3"/>
  <c r="BF292" i="3"/>
  <c r="BF298" i="3"/>
  <c r="E85" i="3"/>
  <c r="BF133" i="3"/>
  <c r="BF137" i="3"/>
  <c r="BF145" i="3"/>
  <c r="BF152" i="3"/>
  <c r="BF162" i="3"/>
  <c r="BF167" i="3"/>
  <c r="BF189" i="3"/>
  <c r="BF191" i="3"/>
  <c r="BF196" i="3"/>
  <c r="BF200" i="3"/>
  <c r="BF218" i="3"/>
  <c r="BF221" i="3"/>
  <c r="BF223" i="3"/>
  <c r="BF234" i="3"/>
  <c r="BF248" i="3"/>
  <c r="BF253" i="3"/>
  <c r="BF263" i="3"/>
  <c r="BF264" i="3"/>
  <c r="BF146" i="3"/>
  <c r="BF148" i="3"/>
  <c r="BF158" i="3"/>
  <c r="BF181" i="3"/>
  <c r="BF202" i="3"/>
  <c r="BF212" i="3"/>
  <c r="BF232" i="3"/>
  <c r="BF242" i="3"/>
  <c r="BF246" i="3"/>
  <c r="BF247" i="3"/>
  <c r="BF251" i="3"/>
  <c r="BF270" i="3"/>
  <c r="BF275" i="3"/>
  <c r="BF282" i="3"/>
  <c r="BF283" i="3"/>
  <c r="BF139" i="3"/>
  <c r="BF141" i="3"/>
  <c r="BF151" i="3"/>
  <c r="BF153" i="3"/>
  <c r="BF165" i="3"/>
  <c r="BF209" i="3"/>
  <c r="BF210" i="3"/>
  <c r="BF214" i="3"/>
  <c r="BF231" i="3"/>
  <c r="BF233" i="3"/>
  <c r="BF243" i="3"/>
  <c r="BF249" i="3"/>
  <c r="BF261" i="3"/>
  <c r="BF268" i="3"/>
  <c r="BF274" i="3"/>
  <c r="BF281" i="3"/>
  <c r="J124" i="3"/>
  <c r="BF211" i="3"/>
  <c r="BF217" i="3"/>
  <c r="BF245" i="3"/>
  <c r="BF252" i="3"/>
  <c r="BF258" i="3"/>
  <c r="BF269" i="3"/>
  <c r="BF276" i="3"/>
  <c r="BF277" i="3"/>
  <c r="BF149" i="3"/>
  <c r="BF159" i="3"/>
  <c r="BF161" i="3"/>
  <c r="BF173" i="3"/>
  <c r="BF193" i="3"/>
  <c r="BF194" i="3"/>
  <c r="BF197" i="3"/>
  <c r="BF215" i="3"/>
  <c r="BF227" i="3"/>
  <c r="BF244" i="3"/>
  <c r="BF256" i="3"/>
  <c r="BF260" i="3"/>
  <c r="BF265" i="3"/>
  <c r="BF266" i="3"/>
  <c r="BF267" i="3"/>
  <c r="BF273" i="3"/>
  <c r="BF150" i="3"/>
  <c r="BF171" i="3"/>
  <c r="BF185" i="3"/>
  <c r="BF205" i="3"/>
  <c r="BF207" i="3"/>
  <c r="BF216" i="3"/>
  <c r="BF226" i="3"/>
  <c r="BF239" i="3"/>
  <c r="BF284" i="3"/>
  <c r="BF169" i="3"/>
  <c r="BF203" i="3"/>
  <c r="BF204" i="3"/>
  <c r="BF208" i="3"/>
  <c r="BF220" i="3"/>
  <c r="BF224" i="3"/>
  <c r="BF230" i="3"/>
  <c r="BF238" i="3"/>
  <c r="BF250" i="3"/>
  <c r="BF271" i="3"/>
  <c r="BE205" i="2"/>
  <c r="BE299" i="2"/>
  <c r="BE676" i="2"/>
  <c r="BE869" i="2"/>
  <c r="BE891" i="2"/>
  <c r="BE904" i="2"/>
  <c r="BE1164" i="2"/>
  <c r="BE1206" i="2"/>
  <c r="BE1239" i="2"/>
  <c r="BE1251" i="2"/>
  <c r="BE1261" i="2"/>
  <c r="BE1285" i="2"/>
  <c r="BE1300" i="2"/>
  <c r="BE1320" i="2"/>
  <c r="BE1346" i="2"/>
  <c r="BE1383" i="2"/>
  <c r="BE1473" i="2"/>
  <c r="BE1531" i="2"/>
  <c r="BE1765" i="2"/>
  <c r="BE1780" i="2"/>
  <c r="BE1792" i="2"/>
  <c r="BE1828" i="2"/>
  <c r="BE1830" i="2"/>
  <c r="BE1854" i="2"/>
  <c r="BE1858" i="2"/>
  <c r="BE1867" i="2"/>
  <c r="BE1871" i="2"/>
  <c r="BE1901" i="2"/>
  <c r="BE1923" i="2"/>
  <c r="BE1933" i="2"/>
  <c r="BE1934" i="2"/>
  <c r="BE1953" i="2"/>
  <c r="BE1989" i="2"/>
  <c r="BE2072" i="2"/>
  <c r="BE2135" i="2"/>
  <c r="BE2137" i="2"/>
  <c r="BE2162" i="2"/>
  <c r="BE2209" i="2"/>
  <c r="BE2254" i="2"/>
  <c r="BE2319" i="2"/>
  <c r="BE2320" i="2"/>
  <c r="BE2346" i="2"/>
  <c r="E133" i="2"/>
  <c r="BE180" i="2"/>
  <c r="BE355" i="2"/>
  <c r="BE360" i="2"/>
  <c r="BE370" i="2"/>
  <c r="BE479" i="2"/>
  <c r="BE487" i="2"/>
  <c r="BE499" i="2"/>
  <c r="BE513" i="2"/>
  <c r="BE761" i="2"/>
  <c r="BE851" i="2"/>
  <c r="BE859" i="2"/>
  <c r="BE975" i="2"/>
  <c r="BE1089" i="2"/>
  <c r="BE1118" i="2"/>
  <c r="BE1126" i="2"/>
  <c r="BE1316" i="2"/>
  <c r="BE1350" i="2"/>
  <c r="BE1358" i="2"/>
  <c r="BE1486" i="2"/>
  <c r="BE1490" i="2"/>
  <c r="BE1644" i="2"/>
  <c r="BE1666" i="2"/>
  <c r="BE1729" i="2"/>
  <c r="BE1736" i="2"/>
  <c r="BE1776" i="2"/>
  <c r="BE1844" i="2"/>
  <c r="BE1928" i="2"/>
  <c r="BE1970" i="2"/>
  <c r="BE1993" i="2"/>
  <c r="BE1994" i="2"/>
  <c r="BE2084" i="2"/>
  <c r="BE2194" i="2"/>
  <c r="BE2318" i="2"/>
  <c r="BE2372" i="2"/>
  <c r="BE2384" i="2"/>
  <c r="F92" i="2"/>
  <c r="BE259" i="2"/>
  <c r="BE476" i="2"/>
  <c r="BE646" i="2"/>
  <c r="BE720" i="2"/>
  <c r="BE751" i="2"/>
  <c r="BE897" i="2"/>
  <c r="BE905" i="2"/>
  <c r="BE1138" i="2"/>
  <c r="BE1152" i="2"/>
  <c r="BE1329" i="2"/>
  <c r="BE1337" i="2"/>
  <c r="BE1354" i="2"/>
  <c r="BE1526" i="2"/>
  <c r="BE1537" i="2"/>
  <c r="BE1546" i="2"/>
  <c r="BE1567" i="2"/>
  <c r="BE1631" i="2"/>
  <c r="BE1709" i="2"/>
  <c r="BE1740" i="2"/>
  <c r="BE1802" i="2"/>
  <c r="BE1820" i="2"/>
  <c r="BE1880" i="2"/>
  <c r="BE1924" i="2"/>
  <c r="BE1938" i="2"/>
  <c r="BE1939" i="2"/>
  <c r="BE1976" i="2"/>
  <c r="BE1982" i="2"/>
  <c r="BE2039" i="2"/>
  <c r="BE2068" i="2"/>
  <c r="BE2077" i="2"/>
  <c r="BE2078" i="2"/>
  <c r="BE2091" i="2"/>
  <c r="BE2102" i="2"/>
  <c r="BE2175" i="2"/>
  <c r="BE2181" i="2"/>
  <c r="BE2250" i="2"/>
  <c r="BE2259" i="2"/>
  <c r="BE2269" i="2"/>
  <c r="BE2292" i="2"/>
  <c r="BE2302" i="2"/>
  <c r="BE2328" i="2"/>
  <c r="BE2373" i="2"/>
  <c r="BE2378" i="2"/>
  <c r="BE194" i="2"/>
  <c r="BE245" i="2"/>
  <c r="BE249" i="2"/>
  <c r="BE278" i="2"/>
  <c r="BE365" i="2"/>
  <c r="BE397" i="2"/>
  <c r="BE472" i="2"/>
  <c r="BE560" i="2"/>
  <c r="BE621" i="2"/>
  <c r="BE878" i="2"/>
  <c r="BE1019" i="2"/>
  <c r="BE1142" i="2"/>
  <c r="BE1177" i="2"/>
  <c r="BE1224" i="2"/>
  <c r="BE1255" i="2"/>
  <c r="BE1281" i="2"/>
  <c r="BE1367" i="2"/>
  <c r="BE1376" i="2"/>
  <c r="BE1402" i="2"/>
  <c r="BE1410" i="2"/>
  <c r="BE1440" i="2"/>
  <c r="BE1454" i="2"/>
  <c r="BE1461" i="2"/>
  <c r="BE1496" i="2"/>
  <c r="BE1585" i="2"/>
  <c r="BE1587" i="2"/>
  <c r="BE1593" i="2"/>
  <c r="BE1638" i="2"/>
  <c r="BE1650" i="2"/>
  <c r="BE1696" i="2"/>
  <c r="BE1704" i="2"/>
  <c r="BE1733" i="2"/>
  <c r="BE1752" i="2"/>
  <c r="BE1771" i="2"/>
  <c r="BE1889" i="2"/>
  <c r="BE1962" i="2"/>
  <c r="BE2012" i="2"/>
  <c r="BE2034" i="2"/>
  <c r="BE2095" i="2"/>
  <c r="BE2205" i="2"/>
  <c r="BE2307" i="2"/>
  <c r="BE2332" i="2"/>
  <c r="BE2336" i="2"/>
  <c r="BE2357" i="2"/>
  <c r="BE2392" i="2"/>
  <c r="BE2397" i="2"/>
  <c r="BE2399" i="2"/>
  <c r="BE2404" i="2"/>
  <c r="J89" i="2"/>
  <c r="BE186" i="2"/>
  <c r="BE236" i="2"/>
  <c r="BE483" i="2"/>
  <c r="BE523" i="2"/>
  <c r="BE531" i="2"/>
  <c r="BE667" i="2"/>
  <c r="BE844" i="2"/>
  <c r="BE954" i="2"/>
  <c r="BE1054" i="2"/>
  <c r="BE1099" i="2"/>
  <c r="BE1181" i="2"/>
  <c r="BE1256" i="2"/>
  <c r="BE1390" i="2"/>
  <c r="BE1423" i="2"/>
  <c r="BE1442" i="2"/>
  <c r="BE1599" i="2"/>
  <c r="BE1657" i="2"/>
  <c r="BE1723" i="2"/>
  <c r="BE1734" i="2"/>
  <c r="BE1816" i="2"/>
  <c r="BE1821" i="2"/>
  <c r="BE1833" i="2"/>
  <c r="BE1853" i="2"/>
  <c r="BE1906" i="2"/>
  <c r="BE1907" i="2"/>
  <c r="BE2015" i="2"/>
  <c r="BE2017" i="2"/>
  <c r="BE2021" i="2"/>
  <c r="BE2045" i="2"/>
  <c r="BE2051" i="2"/>
  <c r="BE2052" i="2"/>
  <c r="BE2131" i="2"/>
  <c r="BE2173" i="2"/>
  <c r="BE2263" i="2"/>
  <c r="BE2280" i="2"/>
  <c r="BE2287" i="2"/>
  <c r="BE2355" i="2"/>
  <c r="BE2356" i="2"/>
  <c r="BE2371" i="2"/>
  <c r="BE2386" i="2"/>
  <c r="BE2408" i="2"/>
  <c r="BE2409" i="2"/>
  <c r="BE2412" i="2"/>
  <c r="BE344" i="2"/>
  <c r="BE428" i="2"/>
  <c r="BE755" i="2"/>
  <c r="BE798" i="2"/>
  <c r="BE1107" i="2"/>
  <c r="BE1130" i="2"/>
  <c r="BE1247" i="2"/>
  <c r="BE1277" i="2"/>
  <c r="BE1471" i="2"/>
  <c r="BE1512" i="2"/>
  <c r="BE1559" i="2"/>
  <c r="BE1625" i="2"/>
  <c r="BE1719" i="2"/>
  <c r="BE1744" i="2"/>
  <c r="BE1753" i="2"/>
  <c r="BE1788" i="2"/>
  <c r="BE1810" i="2"/>
  <c r="BE1814" i="2"/>
  <c r="BE1841" i="2"/>
  <c r="BE1843" i="2"/>
  <c r="BE1862" i="2"/>
  <c r="BE1863" i="2"/>
  <c r="BE1876" i="2"/>
  <c r="BE1898" i="2"/>
  <c r="BE1908" i="2"/>
  <c r="BE1922" i="2"/>
  <c r="BE1977" i="2"/>
  <c r="BE1983" i="2"/>
  <c r="BE1999" i="2"/>
  <c r="BE2019" i="2"/>
  <c r="BE2046" i="2"/>
  <c r="BE2067" i="2"/>
  <c r="BE2152" i="2"/>
  <c r="BE2164" i="2"/>
  <c r="BE2201" i="2"/>
  <c r="BE2213" i="2"/>
  <c r="BE2265" i="2"/>
  <c r="BE232" i="2"/>
  <c r="BE442" i="2"/>
  <c r="BE539" i="2"/>
  <c r="BE545" i="2"/>
  <c r="BE738" i="2"/>
  <c r="BE767" i="2"/>
  <c r="BE898" i="2"/>
  <c r="BE994" i="2"/>
  <c r="BE1075" i="2"/>
  <c r="BE1093" i="2"/>
  <c r="BE1111" i="2"/>
  <c r="BE1217" i="2"/>
  <c r="BE1260" i="2"/>
  <c r="BE1265" i="2"/>
  <c r="BE1268" i="2"/>
  <c r="BE1273" i="2"/>
  <c r="BE1312" i="2"/>
  <c r="BE1341" i="2"/>
  <c r="BE1459" i="2"/>
  <c r="BE1504" i="2"/>
  <c r="BE1555" i="2"/>
  <c r="BE1561" i="2"/>
  <c r="BE1575" i="2"/>
  <c r="BE1581" i="2"/>
  <c r="BE1591" i="2"/>
  <c r="BE1606" i="2"/>
  <c r="BE1775" i="2"/>
  <c r="BE1881" i="2"/>
  <c r="BE1894" i="2"/>
  <c r="BE1914" i="2"/>
  <c r="BE2013" i="2"/>
  <c r="BE2028" i="2"/>
  <c r="BE2041" i="2"/>
  <c r="BE2053" i="2"/>
  <c r="BE2063" i="2"/>
  <c r="BE2116" i="2"/>
  <c r="BE2168" i="2"/>
  <c r="BE2185" i="2"/>
  <c r="BE2217" i="2"/>
  <c r="BE2235" i="2"/>
  <c r="BE146" i="2"/>
  <c r="BE228" i="2"/>
  <c r="BE255" i="2"/>
  <c r="BE288" i="2"/>
  <c r="BE354" i="2"/>
  <c r="BE387" i="2"/>
  <c r="BE517" i="2"/>
  <c r="BE535" i="2"/>
  <c r="BE612" i="2"/>
  <c r="BE682" i="2"/>
  <c r="BE812" i="2"/>
  <c r="BE864" i="2"/>
  <c r="BE885" i="2"/>
  <c r="BE1185" i="2"/>
  <c r="BE1231" i="2"/>
  <c r="BE1293" i="2"/>
  <c r="BE1406" i="2"/>
  <c r="BE1498" i="2"/>
  <c r="BE1524" i="2"/>
  <c r="BE1565" i="2"/>
  <c r="BE1597" i="2"/>
  <c r="BE1603" i="2"/>
  <c r="BE1714" i="2"/>
  <c r="BE1806" i="2"/>
  <c r="BE1916" i="2"/>
  <c r="BE2018" i="2"/>
  <c r="BE2020" i="2"/>
  <c r="BE2058" i="2"/>
  <c r="BE2100" i="2"/>
  <c r="BE2118" i="2"/>
  <c r="BE2127" i="2"/>
  <c r="BE2240" i="2"/>
  <c r="BE209" i="2"/>
  <c r="BE251" i="2"/>
  <c r="BE267" i="2"/>
  <c r="BE477" i="2"/>
  <c r="BE478" i="2"/>
  <c r="BE491" i="2"/>
  <c r="BE495" i="2"/>
  <c r="BE503" i="2"/>
  <c r="BE509" i="2"/>
  <c r="BE527" i="2"/>
  <c r="BE595" i="2"/>
  <c r="BE637" i="2"/>
  <c r="BE715" i="2"/>
  <c r="BE783" i="2"/>
  <c r="BE802" i="2"/>
  <c r="BE884" i="2"/>
  <c r="BE1146" i="2"/>
  <c r="BE1169" i="2"/>
  <c r="BE1289" i="2"/>
  <c r="BE1325" i="2"/>
  <c r="BE1434" i="2"/>
  <c r="BE1510" i="2"/>
  <c r="BE1757" i="2"/>
  <c r="BE1767" i="2"/>
  <c r="BE1840" i="2"/>
  <c r="BE1848" i="2"/>
  <c r="BE1872" i="2"/>
  <c r="BE1915" i="2"/>
  <c r="BE2087" i="2"/>
  <c r="BE2101" i="2"/>
  <c r="BE2142" i="2"/>
  <c r="BE2156" i="2"/>
  <c r="BE150" i="2"/>
  <c r="BE215" i="2"/>
  <c r="BE241" i="2"/>
  <c r="BE549" i="2"/>
  <c r="BE566" i="2"/>
  <c r="BE611" i="2"/>
  <c r="BE733" i="2"/>
  <c r="BE953" i="2"/>
  <c r="BE974" i="2"/>
  <c r="BE1105" i="2"/>
  <c r="BE1122" i="2"/>
  <c r="BE1134" i="2"/>
  <c r="BE1173" i="2"/>
  <c r="BE1189" i="2"/>
  <c r="BE1371" i="2"/>
  <c r="BE1388" i="2"/>
  <c r="BE1436" i="2"/>
  <c r="BE1452" i="2"/>
  <c r="BE1484" i="2"/>
  <c r="BE1519" i="2"/>
  <c r="BE1533" i="2"/>
  <c r="BE1725" i="2"/>
  <c r="BE1759" i="2"/>
  <c r="BE1832" i="2"/>
  <c r="BE1849" i="2"/>
  <c r="BE1885" i="2"/>
  <c r="BE1917" i="2"/>
  <c r="BE1929" i="2"/>
  <c r="BE1975" i="2"/>
  <c r="BE2016" i="2"/>
  <c r="BE2062" i="2"/>
  <c r="BE2073" i="2"/>
  <c r="BE2083" i="2"/>
  <c r="BE2096" i="2"/>
  <c r="BE2230" i="2"/>
  <c r="BE2245" i="2"/>
  <c r="BE174" i="2"/>
  <c r="BE325" i="2"/>
  <c r="BE727" i="2"/>
  <c r="BE826" i="2"/>
  <c r="BE931" i="2"/>
  <c r="BE1082" i="2"/>
  <c r="BE1100" i="2"/>
  <c r="BE1114" i="2"/>
  <c r="BE1158" i="2"/>
  <c r="BE1193" i="2"/>
  <c r="BE1299" i="2"/>
  <c r="BE1362" i="2"/>
  <c r="BE1389" i="2"/>
  <c r="BE1398" i="2"/>
  <c r="BE1415" i="2"/>
  <c r="BE1420" i="2"/>
  <c r="BE1492" i="2"/>
  <c r="BE1517" i="2"/>
  <c r="BE1541" i="2"/>
  <c r="BE1553" i="2"/>
  <c r="BE1668" i="2"/>
  <c r="BE1761" i="2"/>
  <c r="BE1829" i="2"/>
  <c r="BE1899" i="2"/>
  <c r="BE1949" i="2"/>
  <c r="BE1966" i="2"/>
  <c r="BE1988" i="2"/>
  <c r="BE2014" i="2"/>
  <c r="BE2022" i="2"/>
  <c r="BE2040" i="2"/>
  <c r="BE2057" i="2"/>
  <c r="BE2085" i="2"/>
  <c r="BE2147" i="2"/>
  <c r="BE2225" i="2"/>
  <c r="BE2278" i="2"/>
  <c r="BE2314" i="2"/>
  <c r="BE2338" i="2"/>
  <c r="BE2347" i="2"/>
  <c r="BE164" i="2"/>
  <c r="BE201" i="2"/>
  <c r="BE298" i="2"/>
  <c r="BE555" i="2"/>
  <c r="BE687" i="2"/>
  <c r="BE746" i="2"/>
  <c r="BE760" i="2"/>
  <c r="BE911" i="2"/>
  <c r="BE1074" i="2"/>
  <c r="BE1222" i="2"/>
  <c r="BE1229" i="2"/>
  <c r="BE1333" i="2"/>
  <c r="BE1502" i="2"/>
  <c r="BE1508" i="2"/>
  <c r="BE1548" i="2"/>
  <c r="BE1571" i="2"/>
  <c r="BE1579" i="2"/>
  <c r="BE1604" i="2"/>
  <c r="BE1684" i="2"/>
  <c r="BE1748" i="2"/>
  <c r="BE1784" i="2"/>
  <c r="BE1798" i="2"/>
  <c r="BE1831" i="2"/>
  <c r="BE1842" i="2"/>
  <c r="BE1890" i="2"/>
  <c r="BE1945" i="2"/>
  <c r="BE1957" i="2"/>
  <c r="BE1998" i="2"/>
  <c r="BE2082" i="2"/>
  <c r="BE2086" i="2"/>
  <c r="BE2122" i="2"/>
  <c r="BE2158" i="2"/>
  <c r="BE2219" i="2"/>
  <c r="BE2274" i="2"/>
  <c r="BE2298" i="2"/>
  <c r="BE2312" i="2"/>
  <c r="BE2324" i="2"/>
  <c r="BE2359" i="2"/>
  <c r="BE2377" i="2"/>
  <c r="BE2379" i="2"/>
  <c r="BE2383" i="2"/>
  <c r="J34" i="2"/>
  <c r="AW96" i="1" s="1"/>
  <c r="F35" i="3"/>
  <c r="AZ97" i="1" s="1"/>
  <c r="F37" i="4"/>
  <c r="BB98" i="1"/>
  <c r="F37" i="5"/>
  <c r="BB99" i="1" s="1"/>
  <c r="F37" i="6"/>
  <c r="BB100" i="1" s="1"/>
  <c r="F39" i="7"/>
  <c r="BB102" i="1" s="1"/>
  <c r="F39" i="9"/>
  <c r="BB104" i="1" s="1"/>
  <c r="F38" i="10"/>
  <c r="BA105" i="1"/>
  <c r="J38" i="12"/>
  <c r="AW108" i="1"/>
  <c r="F41" i="13"/>
  <c r="BD109" i="1"/>
  <c r="J38" i="15"/>
  <c r="AW111" i="1" s="1"/>
  <c r="F40" i="16"/>
  <c r="BC112" i="1"/>
  <c r="F36" i="18"/>
  <c r="BA114" i="1"/>
  <c r="F35" i="20"/>
  <c r="BB116" i="1"/>
  <c r="J34" i="20"/>
  <c r="AW116" i="1" s="1"/>
  <c r="F36" i="20"/>
  <c r="BC116" i="1"/>
  <c r="F36" i="22"/>
  <c r="BA119" i="1"/>
  <c r="J36" i="22"/>
  <c r="AW119" i="1"/>
  <c r="F39" i="22"/>
  <c r="BD119" i="1" s="1"/>
  <c r="F36" i="23"/>
  <c r="BA120" i="1"/>
  <c r="F35" i="24"/>
  <c r="BB121" i="1"/>
  <c r="J34" i="26"/>
  <c r="AW123" i="1" s="1"/>
  <c r="F36" i="2"/>
  <c r="BC96" i="1" s="1"/>
  <c r="F35" i="2"/>
  <c r="BB96" i="1"/>
  <c r="F37" i="2"/>
  <c r="BD96" i="1" s="1"/>
  <c r="F37" i="3"/>
  <c r="BB97" i="1" s="1"/>
  <c r="F39" i="4"/>
  <c r="BD98" i="1" s="1"/>
  <c r="F38" i="5"/>
  <c r="BC99" i="1"/>
  <c r="F39" i="6"/>
  <c r="BD100" i="1" s="1"/>
  <c r="F41" i="7"/>
  <c r="BD102" i="1" s="1"/>
  <c r="J38" i="10"/>
  <c r="AW105" i="1" s="1"/>
  <c r="F41" i="11"/>
  <c r="BD107" i="1"/>
  <c r="F40" i="13"/>
  <c r="BC109" i="1" s="1"/>
  <c r="F39" i="14"/>
  <c r="BB110" i="1" s="1"/>
  <c r="J38" i="16"/>
  <c r="AW112" i="1" s="1"/>
  <c r="F40" i="17"/>
  <c r="BC113" i="1"/>
  <c r="J36" i="18"/>
  <c r="AW114" i="1" s="1"/>
  <c r="F35" i="19"/>
  <c r="BB115" i="1" s="1"/>
  <c r="F37" i="21"/>
  <c r="BB118" i="1" s="1"/>
  <c r="F37" i="23"/>
  <c r="BB120" i="1"/>
  <c r="F36" i="24"/>
  <c r="BC121" i="1" s="1"/>
  <c r="F35" i="26"/>
  <c r="BB123" i="1" s="1"/>
  <c r="F34" i="2"/>
  <c r="BA96" i="1" s="1"/>
  <c r="F39" i="8"/>
  <c r="BB103" i="1" s="1"/>
  <c r="J38" i="9"/>
  <c r="AW104" i="1"/>
  <c r="F39" i="11"/>
  <c r="BB107" i="1" s="1"/>
  <c r="J38" i="11"/>
  <c r="AW107" i="1" s="1"/>
  <c r="F39" i="12"/>
  <c r="BB108" i="1" s="1"/>
  <c r="F38" i="13"/>
  <c r="BA109" i="1"/>
  <c r="F40" i="15"/>
  <c r="BC111" i="1" s="1"/>
  <c r="F39" i="16"/>
  <c r="BB112" i="1"/>
  <c r="F39" i="17"/>
  <c r="BB113" i="1" s="1"/>
  <c r="J34" i="19"/>
  <c r="AW115" i="1" s="1"/>
  <c r="F39" i="21"/>
  <c r="BD118" i="1" s="1"/>
  <c r="F33" i="24"/>
  <c r="AZ121" i="1"/>
  <c r="F36" i="25"/>
  <c r="BC122" i="1" s="1"/>
  <c r="F37" i="26"/>
  <c r="BD123" i="1" s="1"/>
  <c r="F38" i="8"/>
  <c r="BA103" i="1" s="1"/>
  <c r="F38" i="9"/>
  <c r="BA104" i="1" s="1"/>
  <c r="F40" i="10"/>
  <c r="BC105" i="1"/>
  <c r="F39" i="13"/>
  <c r="BB109" i="1" s="1"/>
  <c r="F38" i="14"/>
  <c r="BA110" i="1" s="1"/>
  <c r="F39" i="15"/>
  <c r="BB111" i="1" s="1"/>
  <c r="J38" i="17"/>
  <c r="AW113" i="1"/>
  <c r="F37" i="18"/>
  <c r="BB114" i="1" s="1"/>
  <c r="F34" i="20"/>
  <c r="BA116" i="1" s="1"/>
  <c r="F37" i="20"/>
  <c r="BD116" i="1" s="1"/>
  <c r="F37" i="22"/>
  <c r="BB119" i="1"/>
  <c r="F38" i="22"/>
  <c r="BC119" i="1" s="1"/>
  <c r="J36" i="23"/>
  <c r="AW120" i="1" s="1"/>
  <c r="F37" i="24"/>
  <c r="BD121" i="1" s="1"/>
  <c r="F37" i="25"/>
  <c r="BD122" i="1"/>
  <c r="F34" i="26"/>
  <c r="BA123" i="1" s="1"/>
  <c r="F38" i="3"/>
  <c r="BC97" i="1" s="1"/>
  <c r="J35" i="4"/>
  <c r="AV98" i="1" s="1"/>
  <c r="J36" i="5"/>
  <c r="AW99" i="1"/>
  <c r="J36" i="6"/>
  <c r="AW100" i="1" s="1"/>
  <c r="J38" i="7"/>
  <c r="AW102" i="1" s="1"/>
  <c r="F41" i="8"/>
  <c r="BD103" i="1" s="1"/>
  <c r="F39" i="10"/>
  <c r="BB105" i="1"/>
  <c r="F38" i="12"/>
  <c r="BA108" i="1" s="1"/>
  <c r="J38" i="13"/>
  <c r="AW109" i="1" s="1"/>
  <c r="F41" i="14"/>
  <c r="BD110" i="1" s="1"/>
  <c r="F38" i="17"/>
  <c r="BA113" i="1"/>
  <c r="F38" i="18"/>
  <c r="BC114" i="1" s="1"/>
  <c r="F36" i="19"/>
  <c r="BC115" i="1" s="1"/>
  <c r="F38" i="21"/>
  <c r="BC118" i="1" s="1"/>
  <c r="F38" i="23"/>
  <c r="BC120" i="1"/>
  <c r="J34" i="25"/>
  <c r="AW122" i="1" s="1"/>
  <c r="F36" i="27"/>
  <c r="BC124" i="1" s="1"/>
  <c r="F35" i="27"/>
  <c r="BB124" i="1" s="1"/>
  <c r="AS95" i="1"/>
  <c r="AS94" i="1"/>
  <c r="F39" i="3"/>
  <c r="BD97" i="1" s="1"/>
  <c r="F35" i="4"/>
  <c r="AZ98" i="1" s="1"/>
  <c r="F39" i="5"/>
  <c r="BD99" i="1" s="1"/>
  <c r="F38" i="6"/>
  <c r="BC100" i="1" s="1"/>
  <c r="F38" i="7"/>
  <c r="BA102" i="1" s="1"/>
  <c r="J38" i="8"/>
  <c r="AW103" i="1"/>
  <c r="F40" i="9"/>
  <c r="BC104" i="1"/>
  <c r="F41" i="10"/>
  <c r="BD105" i="1" s="1"/>
  <c r="F40" i="12"/>
  <c r="BC108" i="1" s="1"/>
  <c r="F40" i="14"/>
  <c r="BC110" i="1"/>
  <c r="F38" i="15"/>
  <c r="BA111" i="1"/>
  <c r="F41" i="16"/>
  <c r="BD112" i="1" s="1"/>
  <c r="F39" i="18"/>
  <c r="BD114" i="1" s="1"/>
  <c r="F37" i="19"/>
  <c r="BD115" i="1"/>
  <c r="J36" i="21"/>
  <c r="AW118" i="1" s="1"/>
  <c r="J33" i="24"/>
  <c r="AV121" i="1" s="1"/>
  <c r="F34" i="25"/>
  <c r="BA122" i="1" s="1"/>
  <c r="F34" i="27"/>
  <c r="BA124" i="1"/>
  <c r="F37" i="27"/>
  <c r="BD124" i="1" s="1"/>
  <c r="J34" i="27"/>
  <c r="AW124" i="1" s="1"/>
  <c r="J35" i="3"/>
  <c r="AV97" i="1" s="1"/>
  <c r="F38" i="4"/>
  <c r="BC98" i="1"/>
  <c r="F36" i="5"/>
  <c r="BA99" i="1" s="1"/>
  <c r="F36" i="6"/>
  <c r="BA100" i="1" s="1"/>
  <c r="F40" i="7"/>
  <c r="BC102" i="1" s="1"/>
  <c r="F40" i="8"/>
  <c r="BC103" i="1"/>
  <c r="F41" i="9"/>
  <c r="BD104" i="1" s="1"/>
  <c r="F40" i="11"/>
  <c r="BC107" i="1" s="1"/>
  <c r="F38" i="11"/>
  <c r="BA107" i="1" s="1"/>
  <c r="F41" i="12"/>
  <c r="BD108" i="1"/>
  <c r="J38" i="14"/>
  <c r="AW110" i="1"/>
  <c r="F41" i="15"/>
  <c r="BD111" i="1" s="1"/>
  <c r="F38" i="16"/>
  <c r="BA112" i="1" s="1"/>
  <c r="F41" i="17"/>
  <c r="BD113" i="1" s="1"/>
  <c r="F34" i="19"/>
  <c r="BA115" i="1" s="1"/>
  <c r="F36" i="21"/>
  <c r="BA118" i="1" s="1"/>
  <c r="F39" i="23"/>
  <c r="BD120" i="1"/>
  <c r="F35" i="25"/>
  <c r="BB122" i="1" s="1"/>
  <c r="F36" i="26"/>
  <c r="BC123" i="1" s="1"/>
  <c r="J34" i="17" l="1"/>
  <c r="AG113" i="1" s="1"/>
  <c r="AN113" i="1" s="1"/>
  <c r="J100" i="17"/>
  <c r="J34" i="11"/>
  <c r="J100" i="11"/>
  <c r="J100" i="12"/>
  <c r="J34" i="12"/>
  <c r="BK137" i="7"/>
  <c r="J137" i="7" s="1"/>
  <c r="J34" i="7" s="1"/>
  <c r="AG102" i="1" s="1"/>
  <c r="AN102" i="1" s="1"/>
  <c r="J100" i="13"/>
  <c r="J34" i="13"/>
  <c r="J34" i="15"/>
  <c r="J100" i="15"/>
  <c r="J170" i="6"/>
  <c r="J105" i="6" s="1"/>
  <c r="BK144" i="6"/>
  <c r="J144" i="6" s="1"/>
  <c r="J32" i="6" s="1"/>
  <c r="J172" i="10"/>
  <c r="J104" i="10" s="1"/>
  <c r="BK126" i="14"/>
  <c r="J126" i="14" s="1"/>
  <c r="J100" i="14" s="1"/>
  <c r="J130" i="17"/>
  <c r="J101" i="17" s="1"/>
  <c r="J244" i="20"/>
  <c r="J104" i="20" s="1"/>
  <c r="J160" i="3"/>
  <c r="J101" i="3" s="1"/>
  <c r="J183" i="20"/>
  <c r="J99" i="20" s="1"/>
  <c r="J235" i="6"/>
  <c r="J119" i="6" s="1"/>
  <c r="BK283" i="7"/>
  <c r="J283" i="7" s="1"/>
  <c r="J107" i="7" s="1"/>
  <c r="J462" i="19"/>
  <c r="J110" i="19" s="1"/>
  <c r="J191" i="24"/>
  <c r="J101" i="24" s="1"/>
  <c r="J131" i="4"/>
  <c r="J100" i="4" s="1"/>
  <c r="J156" i="7"/>
  <c r="J105" i="7" s="1"/>
  <c r="J184" i="6"/>
  <c r="J107" i="6" s="1"/>
  <c r="P144" i="6"/>
  <c r="AU100" i="1"/>
  <c r="T144" i="6"/>
  <c r="R144" i="6"/>
  <c r="T123" i="27"/>
  <c r="T122" i="27" s="1"/>
  <c r="T144" i="9"/>
  <c r="T132" i="9" s="1"/>
  <c r="T123" i="24"/>
  <c r="T122" i="24"/>
  <c r="T133" i="19"/>
  <c r="P130" i="4"/>
  <c r="P129" i="4"/>
  <c r="AU98" i="1" s="1"/>
  <c r="P283" i="7"/>
  <c r="P243" i="20"/>
  <c r="T127" i="26"/>
  <c r="T126" i="26"/>
  <c r="P127" i="26"/>
  <c r="P126" i="26"/>
  <c r="AU123" i="1"/>
  <c r="R131" i="3"/>
  <c r="R130" i="3"/>
  <c r="P171" i="10"/>
  <c r="P133" i="10"/>
  <c r="AU105" i="1"/>
  <c r="T329" i="19"/>
  <c r="P133" i="19"/>
  <c r="BK1421" i="2"/>
  <c r="J1421" i="2" s="1"/>
  <c r="J107" i="2" s="1"/>
  <c r="P129" i="18"/>
  <c r="AU114" i="1"/>
  <c r="BK144" i="2"/>
  <c r="BK123" i="25"/>
  <c r="J123" i="25"/>
  <c r="J97" i="25"/>
  <c r="P129" i="21"/>
  <c r="P128" i="21"/>
  <c r="AU118" i="1" s="1"/>
  <c r="BK133" i="19"/>
  <c r="J133" i="19"/>
  <c r="J97" i="19" s="1"/>
  <c r="P1421" i="2"/>
  <c r="P143" i="2" s="1"/>
  <c r="AU96" i="1" s="1"/>
  <c r="P127" i="20"/>
  <c r="P126" i="20" s="1"/>
  <c r="AU116" i="1" s="1"/>
  <c r="BK144" i="9"/>
  <c r="J144" i="9"/>
  <c r="J104" i="9"/>
  <c r="R123" i="24"/>
  <c r="R122" i="24"/>
  <c r="P133" i="9"/>
  <c r="P132" i="9" s="1"/>
  <c r="AU104" i="1" s="1"/>
  <c r="R123" i="27"/>
  <c r="R122" i="27"/>
  <c r="T243" i="20"/>
  <c r="BK129" i="18"/>
  <c r="J129" i="18"/>
  <c r="T137" i="7"/>
  <c r="R144" i="9"/>
  <c r="R132" i="9"/>
  <c r="P128" i="22"/>
  <c r="P127" i="22"/>
  <c r="AU119" i="1"/>
  <c r="R127" i="22"/>
  <c r="T130" i="4"/>
  <c r="T129" i="4"/>
  <c r="T1421" i="2"/>
  <c r="P123" i="27"/>
  <c r="P122" i="27" s="1"/>
  <c r="AU124" i="1" s="1"/>
  <c r="R138" i="7"/>
  <c r="R137" i="7" s="1"/>
  <c r="P155" i="7"/>
  <c r="T127" i="20"/>
  <c r="T126" i="20" s="1"/>
  <c r="T128" i="22"/>
  <c r="T127" i="22" s="1"/>
  <c r="P144" i="2"/>
  <c r="P138" i="7"/>
  <c r="P137" i="7"/>
  <c r="AU102" i="1" s="1"/>
  <c r="R123" i="25"/>
  <c r="R122" i="25" s="1"/>
  <c r="R133" i="19"/>
  <c r="T171" i="10"/>
  <c r="T133" i="10" s="1"/>
  <c r="R129" i="18"/>
  <c r="R133" i="10"/>
  <c r="R144" i="2"/>
  <c r="R127" i="20"/>
  <c r="R126" i="20" s="1"/>
  <c r="T144" i="2"/>
  <c r="T143" i="2"/>
  <c r="T131" i="3"/>
  <c r="T130" i="3"/>
  <c r="P329" i="19"/>
  <c r="R130" i="4"/>
  <c r="R129" i="4"/>
  <c r="BK127" i="26"/>
  <c r="P131" i="3"/>
  <c r="P130" i="3"/>
  <c r="AU97" i="1" s="1"/>
  <c r="R1421" i="2"/>
  <c r="R329" i="19"/>
  <c r="AG111" i="1"/>
  <c r="AG107" i="1"/>
  <c r="J211" i="4"/>
  <c r="J107" i="4"/>
  <c r="BK2410" i="2"/>
  <c r="J2410" i="2"/>
  <c r="J122" i="2"/>
  <c r="BK296" i="3"/>
  <c r="J296" i="3"/>
  <c r="J107" i="3" s="1"/>
  <c r="BK159" i="8"/>
  <c r="BK128" i="8" s="1"/>
  <c r="J128" i="8" s="1"/>
  <c r="J100" i="8" s="1"/>
  <c r="J159" i="8"/>
  <c r="J103" i="8" s="1"/>
  <c r="BK201" i="10"/>
  <c r="BK133" i="10" s="1"/>
  <c r="J133" i="10" s="1"/>
  <c r="J100" i="10" s="1"/>
  <c r="J201" i="10"/>
  <c r="J108" i="10" s="1"/>
  <c r="BK342" i="26"/>
  <c r="J342" i="26" s="1"/>
  <c r="J105" i="26" s="1"/>
  <c r="BK123" i="27"/>
  <c r="J123" i="27" s="1"/>
  <c r="J97" i="27" s="1"/>
  <c r="BK122" i="24"/>
  <c r="J122" i="24" s="1"/>
  <c r="J96" i="24" s="1"/>
  <c r="J124" i="23"/>
  <c r="J99" i="23"/>
  <c r="BK127" i="22"/>
  <c r="J127" i="22" s="1"/>
  <c r="J32" i="22" s="1"/>
  <c r="AG119" i="1" s="1"/>
  <c r="J129" i="21"/>
  <c r="J99" i="21"/>
  <c r="BK126" i="20"/>
  <c r="J126" i="20"/>
  <c r="J127" i="20"/>
  <c r="J97" i="20"/>
  <c r="AG112" i="1"/>
  <c r="AN112" i="1" s="1"/>
  <c r="J100" i="16"/>
  <c r="AG109" i="1"/>
  <c r="AG108" i="1"/>
  <c r="J133" i="9"/>
  <c r="J101" i="9"/>
  <c r="J138" i="7"/>
  <c r="J101" i="7"/>
  <c r="AG100" i="1"/>
  <c r="J98" i="6"/>
  <c r="J127" i="5"/>
  <c r="J99" i="5"/>
  <c r="AG98" i="1"/>
  <c r="J98" i="4"/>
  <c r="J130" i="4"/>
  <c r="J99" i="4"/>
  <c r="BK130" i="3"/>
  <c r="J130" i="3" s="1"/>
  <c r="J98" i="3" s="1"/>
  <c r="J32" i="18"/>
  <c r="AG114" i="1" s="1"/>
  <c r="F36" i="3"/>
  <c r="BA97" i="1" s="1"/>
  <c r="F37" i="13"/>
  <c r="AZ109" i="1"/>
  <c r="J37" i="17"/>
  <c r="AV113" i="1"/>
  <c r="AT113" i="1"/>
  <c r="J30" i="20"/>
  <c r="AG116" i="1" s="1"/>
  <c r="J32" i="21"/>
  <c r="AG118" i="1"/>
  <c r="J35" i="22"/>
  <c r="AV119" i="1"/>
  <c r="AT119" i="1"/>
  <c r="BD117" i="1"/>
  <c r="BA117" i="1"/>
  <c r="AW117" i="1" s="1"/>
  <c r="J34" i="24"/>
  <c r="AW121" i="1"/>
  <c r="AT121" i="1" s="1"/>
  <c r="J35" i="6"/>
  <c r="AV100" i="1"/>
  <c r="AT100" i="1" s="1"/>
  <c r="J37" i="10"/>
  <c r="AV105" i="1"/>
  <c r="AT105" i="1"/>
  <c r="BC106" i="1"/>
  <c r="AY106" i="1"/>
  <c r="BA106" i="1"/>
  <c r="AW106" i="1" s="1"/>
  <c r="F35" i="21"/>
  <c r="AZ118" i="1" s="1"/>
  <c r="J33" i="25"/>
  <c r="AV122" i="1"/>
  <c r="AT122" i="1" s="1"/>
  <c r="F35" i="5"/>
  <c r="AZ99" i="1"/>
  <c r="F37" i="8"/>
  <c r="AZ103" i="1"/>
  <c r="BD101" i="1"/>
  <c r="J37" i="11"/>
  <c r="AV107" i="1"/>
  <c r="AT107" i="1" s="1"/>
  <c r="AN107" i="1" s="1"/>
  <c r="J34" i="14"/>
  <c r="AG110" i="1" s="1"/>
  <c r="J37" i="16"/>
  <c r="AV112" i="1"/>
  <c r="AT112" i="1"/>
  <c r="F33" i="19"/>
  <c r="AZ115" i="1"/>
  <c r="F33" i="2"/>
  <c r="AZ96" i="1" s="1"/>
  <c r="F36" i="4"/>
  <c r="BA98" i="1"/>
  <c r="F37" i="9"/>
  <c r="AZ104" i="1" s="1"/>
  <c r="BB101" i="1"/>
  <c r="AX101" i="1"/>
  <c r="F37" i="11"/>
  <c r="AZ107" i="1" s="1"/>
  <c r="F37" i="14"/>
  <c r="AZ110" i="1"/>
  <c r="J35" i="18"/>
  <c r="AV114" i="1" s="1"/>
  <c r="AT114" i="1" s="1"/>
  <c r="J35" i="23"/>
  <c r="AV120" i="1" s="1"/>
  <c r="AT120" i="1" s="1"/>
  <c r="J33" i="27"/>
  <c r="AV124" i="1"/>
  <c r="AT124" i="1" s="1"/>
  <c r="J33" i="2"/>
  <c r="AV96" i="1" s="1"/>
  <c r="AT96" i="1" s="1"/>
  <c r="F35" i="6"/>
  <c r="AZ100" i="1" s="1"/>
  <c r="F37" i="10"/>
  <c r="AZ105" i="1"/>
  <c r="F37" i="17"/>
  <c r="AZ113" i="1"/>
  <c r="F33" i="20"/>
  <c r="AZ116" i="1" s="1"/>
  <c r="F33" i="26"/>
  <c r="AZ123" i="1" s="1"/>
  <c r="J36" i="4"/>
  <c r="AW98" i="1"/>
  <c r="AT98" i="1" s="1"/>
  <c r="AN98" i="1" s="1"/>
  <c r="J37" i="9"/>
  <c r="AV104" i="1" s="1"/>
  <c r="AT104" i="1" s="1"/>
  <c r="BC101" i="1"/>
  <c r="AY101" i="1"/>
  <c r="F37" i="12"/>
  <c r="AZ108" i="1" s="1"/>
  <c r="F37" i="16"/>
  <c r="AZ112" i="1"/>
  <c r="F35" i="22"/>
  <c r="AZ119" i="1" s="1"/>
  <c r="BB117" i="1"/>
  <c r="AX117" i="1"/>
  <c r="BC117" i="1"/>
  <c r="AY117" i="1" s="1"/>
  <c r="J32" i="23"/>
  <c r="AG120" i="1"/>
  <c r="F34" i="24"/>
  <c r="BA121" i="1" s="1"/>
  <c r="AU106" i="1"/>
  <c r="J32" i="5"/>
  <c r="AG99" i="1"/>
  <c r="F37" i="7"/>
  <c r="AZ102" i="1"/>
  <c r="J37" i="14"/>
  <c r="AV110" i="1" s="1"/>
  <c r="AT110" i="1" s="1"/>
  <c r="J33" i="19"/>
  <c r="AV115" i="1"/>
  <c r="AT115" i="1"/>
  <c r="J35" i="5"/>
  <c r="AV99" i="1"/>
  <c r="AT99" i="1"/>
  <c r="J37" i="8"/>
  <c r="AV103" i="1" s="1"/>
  <c r="AT103" i="1" s="1"/>
  <c r="BA101" i="1"/>
  <c r="AW101" i="1"/>
  <c r="J37" i="12"/>
  <c r="AV108" i="1"/>
  <c r="AT108" i="1"/>
  <c r="AN108" i="1" s="1"/>
  <c r="J37" i="15"/>
  <c r="AV111" i="1" s="1"/>
  <c r="AT111" i="1" s="1"/>
  <c r="AN111" i="1" s="1"/>
  <c r="F35" i="18"/>
  <c r="AZ114" i="1"/>
  <c r="F35" i="23"/>
  <c r="AZ120" i="1" s="1"/>
  <c r="F33" i="27"/>
  <c r="AZ124" i="1"/>
  <c r="J36" i="3"/>
  <c r="AW97" i="1"/>
  <c r="AT97" i="1"/>
  <c r="J37" i="13"/>
  <c r="AV109" i="1" s="1"/>
  <c r="AT109" i="1" s="1"/>
  <c r="BB106" i="1"/>
  <c r="AX106" i="1" s="1"/>
  <c r="J35" i="21"/>
  <c r="AV118" i="1"/>
  <c r="AT118" i="1" s="1"/>
  <c r="F33" i="25"/>
  <c r="AZ122" i="1" s="1"/>
  <c r="J37" i="7"/>
  <c r="AV102" i="1"/>
  <c r="AT102" i="1" s="1"/>
  <c r="F37" i="15"/>
  <c r="AZ111" i="1" s="1"/>
  <c r="BD106" i="1"/>
  <c r="J33" i="20"/>
  <c r="AV116" i="1"/>
  <c r="AT116" i="1"/>
  <c r="J33" i="26"/>
  <c r="AV123" i="1"/>
  <c r="AT123" i="1"/>
  <c r="AG106" i="1" l="1"/>
  <c r="AN109" i="1"/>
  <c r="AN114" i="1"/>
  <c r="AN100" i="1"/>
  <c r="J100" i="7"/>
  <c r="R143" i="2"/>
  <c r="BK126" i="26"/>
  <c r="J126" i="26"/>
  <c r="J96" i="26" s="1"/>
  <c r="R132" i="19"/>
  <c r="BK143" i="2"/>
  <c r="J143" i="2"/>
  <c r="J96" i="2"/>
  <c r="T132" i="19"/>
  <c r="P132" i="19"/>
  <c r="AU115" i="1"/>
  <c r="BK132" i="19"/>
  <c r="J132" i="19"/>
  <c r="J96" i="19"/>
  <c r="J98" i="18"/>
  <c r="BK132" i="9"/>
  <c r="J132" i="9" s="1"/>
  <c r="J100" i="9" s="1"/>
  <c r="BK122" i="25"/>
  <c r="J122" i="25" s="1"/>
  <c r="J96" i="25" s="1"/>
  <c r="J127" i="26"/>
  <c r="J97" i="26"/>
  <c r="J144" i="2"/>
  <c r="J97" i="2" s="1"/>
  <c r="BK122" i="27"/>
  <c r="J122" i="27"/>
  <c r="J96" i="27" s="1"/>
  <c r="AN120" i="1"/>
  <c r="AN119" i="1"/>
  <c r="J98" i="22"/>
  <c r="J41" i="23"/>
  <c r="AN118" i="1"/>
  <c r="J41" i="22"/>
  <c r="AN116" i="1"/>
  <c r="J41" i="21"/>
  <c r="J96" i="20"/>
  <c r="J39" i="20"/>
  <c r="J41" i="18"/>
  <c r="J43" i="17"/>
  <c r="J43" i="16"/>
  <c r="AN110" i="1"/>
  <c r="J43" i="15"/>
  <c r="J43" i="14"/>
  <c r="J43" i="13"/>
  <c r="J43" i="12"/>
  <c r="J43" i="11"/>
  <c r="J43" i="7"/>
  <c r="AN99" i="1"/>
  <c r="J41" i="6"/>
  <c r="J41" i="5"/>
  <c r="J41" i="4"/>
  <c r="AU101" i="1"/>
  <c r="AU95" i="1"/>
  <c r="AZ106" i="1"/>
  <c r="AV106" i="1"/>
  <c r="AT106" i="1" s="1"/>
  <c r="AN106" i="1" s="1"/>
  <c r="J32" i="3"/>
  <c r="AG97" i="1" s="1"/>
  <c r="BD95" i="1"/>
  <c r="AU117" i="1"/>
  <c r="AZ101" i="1"/>
  <c r="AV101" i="1"/>
  <c r="AT101" i="1" s="1"/>
  <c r="AG117" i="1"/>
  <c r="BB95" i="1"/>
  <c r="J34" i="10"/>
  <c r="AG105" i="1"/>
  <c r="AN105" i="1"/>
  <c r="J30" i="24"/>
  <c r="AG121" i="1"/>
  <c r="AN121" i="1" s="1"/>
  <c r="BA95" i="1"/>
  <c r="AW95" i="1"/>
  <c r="J34" i="8"/>
  <c r="AG103" i="1"/>
  <c r="BC95" i="1"/>
  <c r="AZ117" i="1"/>
  <c r="AV117" i="1"/>
  <c r="AT117" i="1" s="1"/>
  <c r="J39" i="24" l="1"/>
  <c r="AN117" i="1"/>
  <c r="J43" i="10"/>
  <c r="J43" i="8"/>
  <c r="AN103" i="1"/>
  <c r="J41" i="3"/>
  <c r="AN97" i="1"/>
  <c r="AU94" i="1"/>
  <c r="BD94" i="1"/>
  <c r="W33" i="1" s="1"/>
  <c r="BB94" i="1"/>
  <c r="W31" i="1" s="1"/>
  <c r="J30" i="27"/>
  <c r="AG124" i="1" s="1"/>
  <c r="J30" i="19"/>
  <c r="AG115" i="1" s="1"/>
  <c r="AN115" i="1" s="1"/>
  <c r="BA94" i="1"/>
  <c r="W30" i="1"/>
  <c r="BC94" i="1"/>
  <c r="AY94" i="1"/>
  <c r="AX95" i="1"/>
  <c r="J30" i="2"/>
  <c r="AG96" i="1" s="1"/>
  <c r="J30" i="25"/>
  <c r="AG122" i="1" s="1"/>
  <c r="AN122" i="1" s="1"/>
  <c r="J30" i="26"/>
  <c r="AG123" i="1"/>
  <c r="AZ95" i="1"/>
  <c r="AV95" i="1"/>
  <c r="AT95" i="1" s="1"/>
  <c r="J34" i="9"/>
  <c r="AG104" i="1" s="1"/>
  <c r="AN104" i="1" s="1"/>
  <c r="AY95" i="1"/>
  <c r="J39" i="19" l="1"/>
  <c r="J39" i="27"/>
  <c r="J39" i="26"/>
  <c r="J43" i="9"/>
  <c r="J39" i="2"/>
  <c r="J39" i="25"/>
  <c r="AN124" i="1"/>
  <c r="AN96" i="1"/>
  <c r="AN123" i="1"/>
  <c r="W32" i="1"/>
  <c r="AX94" i="1"/>
  <c r="AW94" i="1"/>
  <c r="AK30" i="1"/>
  <c r="AG101" i="1"/>
  <c r="AZ94" i="1"/>
  <c r="AV94" i="1"/>
  <c r="AK29" i="1"/>
  <c r="AN101" i="1" l="1"/>
  <c r="AG95" i="1"/>
  <c r="AG94" i="1" s="1"/>
  <c r="W29" i="1"/>
  <c r="AT94" i="1"/>
  <c r="AK26" i="1" l="1"/>
  <c r="AK35" i="1" s="1"/>
  <c r="AN94" i="1"/>
  <c r="AN95" i="1"/>
</calcChain>
</file>

<file path=xl/sharedStrings.xml><?xml version="1.0" encoding="utf-8"?>
<sst xmlns="http://schemas.openxmlformats.org/spreadsheetml/2006/main" count="58233" uniqueCount="6472">
  <si>
    <t>Export Komplet</t>
  </si>
  <si>
    <t/>
  </si>
  <si>
    <t>2.0</t>
  </si>
  <si>
    <t>ZAMOK</t>
  </si>
  <si>
    <t>False</t>
  </si>
  <si>
    <t>{1ff82cd7-0937-4241-8b78-278d74fe55b1}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</si>
  <si>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</si>
  <si>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</si>
  <si>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</si>
  <si>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</si>
  <si>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</si>
  <si>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</si>
  <si>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</si>
  <si>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</si>
  <si>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SK21061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</si>
  <si>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</si>
  <si>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</si>
  <si>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Lůžkový hospic Mezi stromy na pozemku č. parc 785/1 v k.ú. Havlíčkův Brod</t>
  </si>
  <si>
    <t>KSO:</t>
  </si>
  <si>
    <t>CC-CZ:</t>
  </si>
  <si>
    <t>Místo:</t>
  </si>
  <si>
    <t xml:space="preserve"> </t>
  </si>
  <si>
    <t>Datum:</t>
  </si>
  <si>
    <t>25. 4. 2022</t>
  </si>
  <si>
    <t>Zadavatel:</t>
  </si>
  <si>
    <t>IČ:</t>
  </si>
  <si>
    <t>Spolek pro lůžkový hospic Mezi Stromy</t>
  </si>
  <si>
    <t>DIČ:</t>
  </si>
  <si>
    <t>Uchazeč:</t>
  </si>
  <si>
    <t>Vyplň údaj</t>
  </si>
  <si>
    <t>Projektant:</t>
  </si>
  <si>
    <t>PROJEKT II, v.o.s.</t>
  </si>
  <si>
    <t>True</t>
  </si>
  <si>
    <t>Zpracovatel:</t>
  </si>
  <si>
    <t>Martin Škrabal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</si>
  <si>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</si>
  <si>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</si>
  <si>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</si>
  <si>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</si>
  <si>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</si>
  <si>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</si>
  <si>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</si>
  <si>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</si>
  <si>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</si>
  <si>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</si>
  <si>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</si>
  <si>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</si>
  <si>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</si>
  <si>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</si>
  <si>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</si>
  <si>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</si>
  <si>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</si>
  <si>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</si>
  <si>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</si>
  <si>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</si>
  <si>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</si>
  <si>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</si>
  <si>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</si>
  <si>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</si>
  <si>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</si>
  <si>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</si>
  <si>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</si>
  <si>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</si>
  <si>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</si>
  <si>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</si>
  <si>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</si>
  <si>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</si>
  <si>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</si>
  <si>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</si>
  <si>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</si>
  <si>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</si>
  <si>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</si>
  <si>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</si>
  <si>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</si>
  <si>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</si>
  <si>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</si>
  <si>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</si>
  <si>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</si>
  <si>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</si>
  <si>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</si>
  <si>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SO.01</t>
  </si>
  <si>
    <t>Hospic</t>
  </si>
  <si>
    <t>STA</t>
  </si>
  <si>
    <t>1</t>
  </si>
  <si>
    <t>{80029411-5daa-429d-b88c-e05ba9f7476b}</t>
  </si>
  <si>
    <t>2</t>
  </si>
  <si>
    <t>/</t>
  </si>
  <si>
    <t>Soupis</t>
  </si>
  <si>
    <t>###NOINSERT###</t>
  </si>
  <si>
    <t>ZTI</t>
  </si>
  <si>
    <t>Zdravotechnika a plyn</t>
  </si>
  <si>
    <t>{7e0cd2dd-de34-4cde-8a34-6e9a7391e7c1}</t>
  </si>
  <si>
    <t>UT</t>
  </si>
  <si>
    <t>Ústřední vytápění</t>
  </si>
  <si>
    <t>{1016f033-42a7-4059-a923-a2768da35e9a}</t>
  </si>
  <si>
    <t>KP</t>
  </si>
  <si>
    <t>Kanalizační přípojka</t>
  </si>
  <si>
    <t>{4c59d920-81d0-4aa7-9cd9-5b35f063fc21}</t>
  </si>
  <si>
    <t>VZT</t>
  </si>
  <si>
    <t>Vzduchotechnika</t>
  </si>
  <si>
    <t>{e650e68d-093c-4d5a-ba64-d02e4c8e6e03}</t>
  </si>
  <si>
    <t>SIL</t>
  </si>
  <si>
    <t>Silnoproud</t>
  </si>
  <si>
    <t>{ac685eb2-cc95-4a92-815a-33b7b58d6dfc}</t>
  </si>
  <si>
    <t>SIL.1</t>
  </si>
  <si>
    <t>Elektroinstalace</t>
  </si>
  <si>
    <t>3</t>
  </si>
  <si>
    <t>{6c1c16da-3ec8-4563-9566-c123d2312bd1}</t>
  </si>
  <si>
    <t>SIL.2</t>
  </si>
  <si>
    <t>Hromosvod a uzemnění</t>
  </si>
  <si>
    <t>{1af59cd8-d66d-4df9-a164-475885cc22ab}</t>
  </si>
  <si>
    <t>SIL.3</t>
  </si>
  <si>
    <t>Žaluzie</t>
  </si>
  <si>
    <t>{50afca99-0273-4d9f-993e-9990a6e08369}</t>
  </si>
  <si>
    <t>SIL.4</t>
  </si>
  <si>
    <t>Venkovní rozvody</t>
  </si>
  <si>
    <t>{6ba3d429-9ea2-4c7c-aa2c-f745c81b79e5}</t>
  </si>
  <si>
    <t>SLB</t>
  </si>
  <si>
    <t>Slaboproud</t>
  </si>
  <si>
    <t>{a3d5e80e-f501-4736-9f7c-f2dd8e24c172}</t>
  </si>
  <si>
    <t>SLB.1</t>
  </si>
  <si>
    <t>Společné trasy</t>
  </si>
  <si>
    <t>{a578f96c-ec3d-4a74-a9af-935ac06311cf}</t>
  </si>
  <si>
    <t>SLB.2</t>
  </si>
  <si>
    <t>Zabezpečovací systém</t>
  </si>
  <si>
    <t>{3278896e-0ca3-4082-b68d-3b2354d58d85}</t>
  </si>
  <si>
    <t>SLB.3</t>
  </si>
  <si>
    <t>Počítačová síť</t>
  </si>
  <si>
    <t>{82e2825f-4c10-45c8-a3b8-90a4bc4d8b37}</t>
  </si>
  <si>
    <t>SLB.4</t>
  </si>
  <si>
    <t>Přístupový systém</t>
  </si>
  <si>
    <t>{a71113eb-bc14-42b4-acd1-04309d22b92d}</t>
  </si>
  <si>
    <t>SLB.5</t>
  </si>
  <si>
    <t>{518e03be-aea7-4f8d-8d6b-46120d513adc}</t>
  </si>
  <si>
    <t>SLB.6</t>
  </si>
  <si>
    <t>Kamerový systém</t>
  </si>
  <si>
    <t>{129c95fd-ca79-4749-884c-c04fb552bc30}</t>
  </si>
  <si>
    <t>SLB.7</t>
  </si>
  <si>
    <t>Pacient sestra</t>
  </si>
  <si>
    <t>{1cbe3fe6-b7ca-43fd-9e06-e872191686ac}</t>
  </si>
  <si>
    <t>GAS</t>
  </si>
  <si>
    <t>Gastro</t>
  </si>
  <si>
    <t>{1db9397c-bc3c-4c8f-91e5-bcaeef8ac7bd}</t>
  </si>
  <si>
    <t>SO.02</t>
  </si>
  <si>
    <t>Sklad zahradního nářadí</t>
  </si>
  <si>
    <t>{352106e1-b710-47a5-901c-ae9b3e864199}</t>
  </si>
  <si>
    <t>SO.03</t>
  </si>
  <si>
    <t>Oplocení a přístřešek na popelnice</t>
  </si>
  <si>
    <t>{2292d834-6ec4-494c-83cc-6e8ca3d3532b}</t>
  </si>
  <si>
    <t>SO.04</t>
  </si>
  <si>
    <t>Zpevněné plochy, opěrné stěny, sadové úpravy</t>
  </si>
  <si>
    <t>{34e112f9-e827-4287-8fea-44c52806968d}</t>
  </si>
  <si>
    <t>SO.04.01</t>
  </si>
  <si>
    <t>Zpevněné plochy</t>
  </si>
  <si>
    <t>{ffb1b996-0b0b-48d6-928e-7e7d01c1c1dc}</t>
  </si>
  <si>
    <t>SO.04.02</t>
  </si>
  <si>
    <t>Opěrné stěny</t>
  </si>
  <si>
    <t>{4781e634-d12a-43e7-928a-0b8d8f379674}</t>
  </si>
  <si>
    <t>SO.04.03</t>
  </si>
  <si>
    <t>Sadové úpravy</t>
  </si>
  <si>
    <t>{f6986c94-e3ae-47b6-aa82-f9c79ab7e1c9}</t>
  </si>
  <si>
    <t>SO.05</t>
  </si>
  <si>
    <t>Hospodaření s dešťovou vodou</t>
  </si>
  <si>
    <t>{a77433fc-7c6c-4b1a-a0d4-408e470a03fd}</t>
  </si>
  <si>
    <t>SO.06</t>
  </si>
  <si>
    <t>Plynovodní přípojka</t>
  </si>
  <si>
    <t>{b165cdef-c15a-4c56-abcb-b014527c211b}</t>
  </si>
  <si>
    <t>SO.07</t>
  </si>
  <si>
    <t>Vodovodní přípojka</t>
  </si>
  <si>
    <t>{d5d6fe8d-af5d-4537-ac26-0941f698c655}</t>
  </si>
  <si>
    <t>SO.00</t>
  </si>
  <si>
    <t>Vedlejší rozpočtové náklady</t>
  </si>
  <si>
    <t>{a6833886-a7ef-427c-a81f-375148864203}</t>
  </si>
  <si>
    <t>dlazba</t>
  </si>
  <si>
    <t>95,1</t>
  </si>
  <si>
    <t>HIS</t>
  </si>
  <si>
    <t>299,781</t>
  </si>
  <si>
    <t>KRYCÍ LIST SOUPISU PRACÍ</t>
  </si>
  <si>
    <t>HIV</t>
  </si>
  <si>
    <t>1577,75</t>
  </si>
  <si>
    <t>jámy</t>
  </si>
  <si>
    <t>6008,681</t>
  </si>
  <si>
    <t>koberec</t>
  </si>
  <si>
    <t>126,3</t>
  </si>
  <si>
    <t>kobsokl</t>
  </si>
  <si>
    <t>109,1</t>
  </si>
  <si>
    <t>Objekt:</t>
  </si>
  <si>
    <t>leseni</t>
  </si>
  <si>
    <t>936</t>
  </si>
  <si>
    <t>SO.01 - Hospic</t>
  </si>
  <si>
    <t>malby</t>
  </si>
  <si>
    <t>4435,7</t>
  </si>
  <si>
    <t>násyp</t>
  </si>
  <si>
    <t>981</t>
  </si>
  <si>
    <t>obklad</t>
  </si>
  <si>
    <t>50,8</t>
  </si>
  <si>
    <t>ornice</t>
  </si>
  <si>
    <t>2410</t>
  </si>
  <si>
    <t>podhledy</t>
  </si>
  <si>
    <t>126,37</t>
  </si>
  <si>
    <t>přebytek</t>
  </si>
  <si>
    <t>4073,682</t>
  </si>
  <si>
    <t>PVC</t>
  </si>
  <si>
    <t>2587,125</t>
  </si>
  <si>
    <t>PVC2</t>
  </si>
  <si>
    <t>1282,4</t>
  </si>
  <si>
    <t>PVC3</t>
  </si>
  <si>
    <t>113,3</t>
  </si>
  <si>
    <t>PVC4</t>
  </si>
  <si>
    <t>130,8</t>
  </si>
  <si>
    <t>PVCsteny</t>
  </si>
  <si>
    <t>928,87</t>
  </si>
  <si>
    <t>rýhy1</t>
  </si>
  <si>
    <t>257,697</t>
  </si>
  <si>
    <t>rýhy2</t>
  </si>
  <si>
    <t>48,174</t>
  </si>
  <si>
    <t>SDKA</t>
  </si>
  <si>
    <t>657,2</t>
  </si>
  <si>
    <t>SDKH</t>
  </si>
  <si>
    <t>95,2</t>
  </si>
  <si>
    <t>SchodyPVC</t>
  </si>
  <si>
    <t>9,625</t>
  </si>
  <si>
    <t>schodyZB</t>
  </si>
  <si>
    <t>2,381</t>
  </si>
  <si>
    <t>zásyp</t>
  </si>
  <si>
    <t>1259,87</t>
  </si>
  <si>
    <t>zbatik</t>
  </si>
  <si>
    <t>12,618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</si>
  <si>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</si>
  <si>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</si>
  <si>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</si>
  <si>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</si>
  <si>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</si>
  <si>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</si>
  <si>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</si>
  <si>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</si>
  <si>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</si>
  <si>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</si>
  <si>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</si>
  <si>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</si>
  <si>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</si>
  <si>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</si>
  <si>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</si>
  <si>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</si>
  <si>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</si>
  <si>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</si>
  <si>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</si>
  <si>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</si>
  <si>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</si>
  <si>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</si>
  <si>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</si>
  <si>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</si>
  <si>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</si>
  <si>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</si>
  <si>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</si>
  <si>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</si>
  <si>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</si>
  <si>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795 - Lokální vytápění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</si>
  <si>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</si>
  <si>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</si>
  <si>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</si>
  <si>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</si>
  <si>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</si>
  <si>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</si>
  <si>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</si>
  <si>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</si>
  <si>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</si>
  <si>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</si>
  <si>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</si>
  <si>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</si>
  <si>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</si>
  <si>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</si>
  <si>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</si>
  <si>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</si>
  <si>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</si>
  <si>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</si>
  <si>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</si>
  <si>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</si>
  <si>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</si>
  <si>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plochy přes 500 m2 tl vrstvy do 200 mm strojně</t>
  </si>
  <si>
    <t>m2</t>
  </si>
  <si>
    <t>CS ÚRS 2022 01</t>
  </si>
  <si>
    <t>4</t>
  </si>
  <si>
    <t>866841796</t>
  </si>
  <si>
    <t>VV</t>
  </si>
  <si>
    <t>840+520+1050</t>
  </si>
  <si>
    <t>Mezisoučet</t>
  </si>
  <si>
    <t>Součet</t>
  </si>
  <si>
    <t>131251207</t>
  </si>
  <si>
    <t>Hloubení jam zapažených v hornině třídy těžitelnosti I skupiny 3 objem přes 5000 m3 strojně</t>
  </si>
  <si>
    <t>m3</t>
  </si>
  <si>
    <t>-1349953262</t>
  </si>
  <si>
    <t>66,45*15,35</t>
  </si>
  <si>
    <t>250</t>
  </si>
  <si>
    <t>15,45*4,8</t>
  </si>
  <si>
    <t>15,45*8,5</t>
  </si>
  <si>
    <t>30*3,5</t>
  </si>
  <si>
    <t>9,75*4,15</t>
  </si>
  <si>
    <t>19,35*3,5</t>
  </si>
  <si>
    <t>1*2</t>
  </si>
  <si>
    <t>35,9*30</t>
  </si>
  <si>
    <t>"ostatní" 3241</t>
  </si>
  <si>
    <t>132251103</t>
  </si>
  <si>
    <t>Hloubení rýh nezapažených š do 800 mm v hornině třídy těžitelnosti I skupiny 3 objem do 100 m3 strojně</t>
  </si>
  <si>
    <t>-1647594003</t>
  </si>
  <si>
    <t>"-4,275 - -4,875" (69,95-20,55)*0,6</t>
  </si>
  <si>
    <t>"-4,275 - -5,275" (0,56+1,51)*1</t>
  </si>
  <si>
    <t>"-4,275 - -5,705" (6,21)*1,43</t>
  </si>
  <si>
    <t>"pro objekt bez podzemní části uvažována průměrná hloubka výkopu 0,9m"</t>
  </si>
  <si>
    <t>(249,95-24,45-54,4-24,27-23,8-40,65)*0,9</t>
  </si>
  <si>
    <t>(687,4-33-25,2-53-37-53-52,65-32,2-24,5-54,35-54,5-54,5-54,65)*0,9</t>
  </si>
  <si>
    <t>132251254</t>
  </si>
  <si>
    <t>Hloubení rýh nezapažených š do 2000 mm v hornině třídy těžitelnosti I skupiny 3 objem do 500 m3 strojně</t>
  </si>
  <si>
    <t>-315606293</t>
  </si>
  <si>
    <t>"-4,275 - -4,875" (40,05+26,3)*0,6</t>
  </si>
  <si>
    <t>"-4,275 - -5,275" (0,75*2)*1</t>
  </si>
  <si>
    <t>"-4,275 - -5,705" (4,8)*1,43</t>
  </si>
  <si>
    <t>5</t>
  </si>
  <si>
    <t>162251102</t>
  </si>
  <si>
    <t>Vodorovné přemístění přes 20 do 50 m výkopku/sypaniny z horniny třídy těžitelnosti I skupiny 1 až 3</t>
  </si>
  <si>
    <t>1441587987</t>
  </si>
  <si>
    <t>ornice*0,1</t>
  </si>
  <si>
    <t>6</t>
  </si>
  <si>
    <t>162751117</t>
  </si>
  <si>
    <t>Vodorovné přemístění přes 9 000 do 10000 m výkopku/sypaniny z horniny třídy těžitelnosti I skupiny 1 až 3</t>
  </si>
  <si>
    <t>309164364</t>
  </si>
  <si>
    <t>-zásyp</t>
  </si>
  <si>
    <t>-násyp</t>
  </si>
  <si>
    <t>7</t>
  </si>
  <si>
    <t>167151111</t>
  </si>
  <si>
    <t>Nakládání výkopku z hornin třídy těžitelnosti I skupiny 1 až 3 přes 100 m3</t>
  </si>
  <si>
    <t>-953251067</t>
  </si>
  <si>
    <t>jámy+rýhy1+rýhy2</t>
  </si>
  <si>
    <t xml:space="preserve">zásyp </t>
  </si>
  <si>
    <t>8</t>
  </si>
  <si>
    <t>171151103</t>
  </si>
  <si>
    <t>Uložení sypaniny z hornin soudržných do násypů zhutněných strojně</t>
  </si>
  <si>
    <t>-1885448683</t>
  </si>
  <si>
    <t>250+731</t>
  </si>
  <si>
    <t>9</t>
  </si>
  <si>
    <t>171201231</t>
  </si>
  <si>
    <t>Poplatek za uložení zeminy a kamení na recyklační skládce (skládkovné) kód odpadu 17 05 04</t>
  </si>
  <si>
    <t>t</t>
  </si>
  <si>
    <t>668704676</t>
  </si>
  <si>
    <t>přebytek*1,85</t>
  </si>
  <si>
    <t>10</t>
  </si>
  <si>
    <t>171251201</t>
  </si>
  <si>
    <t>Uložení sypaniny na skládky nebo meziskládky</t>
  </si>
  <si>
    <t>-798170140</t>
  </si>
  <si>
    <t>11</t>
  </si>
  <si>
    <t>174151101</t>
  </si>
  <si>
    <t>Zásyp jam, šachet rýh nebo kolem objektů sypaninou se zhutněním</t>
  </si>
  <si>
    <t>-2012393109</t>
  </si>
  <si>
    <t>"mezi pasy"</t>
  </si>
  <si>
    <t>(54,65+54,55+54,5+54,35+24,5+28,8+24,45+54,4+24,25+25,45)*0,4</t>
  </si>
  <si>
    <t>(15,3+23,8+8,65+16,4+32,2+33)*0,7</t>
  </si>
  <si>
    <t>(25,2+53+37+53+52,65+44,7+40,65+30,8)*1,05</t>
  </si>
  <si>
    <t>"kolem objektu"</t>
  </si>
  <si>
    <t>(22,4+43,15)*1,8</t>
  </si>
  <si>
    <t>3,05*20,5</t>
  </si>
  <si>
    <t>25*10</t>
  </si>
  <si>
    <t>45*5</t>
  </si>
  <si>
    <t>12</t>
  </si>
  <si>
    <t>181351113</t>
  </si>
  <si>
    <t>Rozprostření ornice tl vrstvy do 200 mm pl přes 500 m2 v rovině nebo ve svahu do 1:5 strojně</t>
  </si>
  <si>
    <t>-995509611</t>
  </si>
  <si>
    <t>13</t>
  </si>
  <si>
    <t>181951111</t>
  </si>
  <si>
    <t>Úprava pláně v hornině třídy těžitelnosti I skupiny 1 až 3 bez zhutnění strojně</t>
  </si>
  <si>
    <t>-1995124401</t>
  </si>
  <si>
    <t>14</t>
  </si>
  <si>
    <t>181951112</t>
  </si>
  <si>
    <t>Úprava pláně v hornině třídy těžitelnosti I skupiny 1 až 3 se zhutněním strojně</t>
  </si>
  <si>
    <t>-1563249882</t>
  </si>
  <si>
    <t>2300</t>
  </si>
  <si>
    <t>Zakládání</t>
  </si>
  <si>
    <t>211531111</t>
  </si>
  <si>
    <t>Výplň odvodňovacích žeber nebo trativodů kamenivem hrubým drceným frakce 16 až 63 mm</t>
  </si>
  <si>
    <t>-1574866759</t>
  </si>
  <si>
    <t>60*0,27</t>
  </si>
  <si>
    <t>16</t>
  </si>
  <si>
    <t>211971110</t>
  </si>
  <si>
    <t>Zřízení opláštění žeber nebo trativodů geotextilií v rýze nebo zářezu sklonu do 1:2</t>
  </si>
  <si>
    <t>-1590740081</t>
  </si>
  <si>
    <t>60*2,45</t>
  </si>
  <si>
    <t>17</t>
  </si>
  <si>
    <t>M</t>
  </si>
  <si>
    <t>69311068</t>
  </si>
  <si>
    <t>geotextilie netkaná separační, ochranná, filtrační, drenážní PP 300g/m2</t>
  </si>
  <si>
    <t>539735714</t>
  </si>
  <si>
    <t>147*1,1845 'Přepočtené koeficientem množství</t>
  </si>
  <si>
    <t>18</t>
  </si>
  <si>
    <t>212312111</t>
  </si>
  <si>
    <t>Lože pro trativody z betonu prostého</t>
  </si>
  <si>
    <t>1972814671</t>
  </si>
  <si>
    <t>60*0,05</t>
  </si>
  <si>
    <t>19</t>
  </si>
  <si>
    <t>212755214</t>
  </si>
  <si>
    <t>Trativody z drenážních trubek plastových flexibilních D 100 mm bez lože</t>
  </si>
  <si>
    <t>m</t>
  </si>
  <si>
    <t>284207115</t>
  </si>
  <si>
    <t>60</t>
  </si>
  <si>
    <t>20</t>
  </si>
  <si>
    <t>271532212</t>
  </si>
  <si>
    <t>Podsyp pod základové konstrukce se zhutněním z hrubého kameniva frakce 16 až 32 mm</t>
  </si>
  <si>
    <t>-465187023</t>
  </si>
  <si>
    <t>(54,65+54,55+54,5+54,35+24,5+28,8+24,45+54,4+24,25+25,45)*0,2</t>
  </si>
  <si>
    <t>(15,3+23,8+8,65+16,4+32,2+33)*0,2</t>
  </si>
  <si>
    <t>(25,2+53+37+53+52,65+44,7+40,65+30,8)*0,2</t>
  </si>
  <si>
    <t>(126,9+62,8+4,8+30,15+82+20,1)*0,2</t>
  </si>
  <si>
    <t>272362021</t>
  </si>
  <si>
    <t>Výztuž základových kleneb svařovanými sítěmi Kari</t>
  </si>
  <si>
    <t>-2113584246</t>
  </si>
  <si>
    <t>"dvoupodlažní"</t>
  </si>
  <si>
    <t>(455,35-4,75)*5,4*1,25/1000</t>
  </si>
  <si>
    <t>9,25*5,4*2*1,25/1000</t>
  </si>
  <si>
    <t>"jednopodlažní"</t>
  </si>
  <si>
    <t>385,1*5,4*1,25/1000</t>
  </si>
  <si>
    <t>732,8*5,4*1,25/1000</t>
  </si>
  <si>
    <t>(7,6+2,25+7+7,5+7,7+7,15+7,45+6,95+7,05)*5,4*1,25/1000</t>
  </si>
  <si>
    <t>22</t>
  </si>
  <si>
    <t>273321411</t>
  </si>
  <si>
    <t>Základové desky ze ŽB bez zvýšených nároků na prostředí tř. C 20/25</t>
  </si>
  <si>
    <t>932366405</t>
  </si>
  <si>
    <t>(455,35-4,75)*0,15</t>
  </si>
  <si>
    <t>9,25*0,2</t>
  </si>
  <si>
    <t>385,1*0,15</t>
  </si>
  <si>
    <t>732,8*0,15</t>
  </si>
  <si>
    <t>23</t>
  </si>
  <si>
    <t>273351121</t>
  </si>
  <si>
    <t>Zřízení bednění základových desek</t>
  </si>
  <si>
    <t>1708697597</t>
  </si>
  <si>
    <t>(70,4+8,9)*0,15</t>
  </si>
  <si>
    <t>12,25*0,2</t>
  </si>
  <si>
    <t>(17,85+34,55)*0,15</t>
  </si>
  <si>
    <t>(140,8-18,9)*0,15</t>
  </si>
  <si>
    <t>24</t>
  </si>
  <si>
    <t>273351122</t>
  </si>
  <si>
    <t>Odstranění bednění základových desek</t>
  </si>
  <si>
    <t>212173270</t>
  </si>
  <si>
    <t>25</t>
  </si>
  <si>
    <t>274313711</t>
  </si>
  <si>
    <t>Základové pásy z betonu tř. C 20/25</t>
  </si>
  <si>
    <t>-1230493005</t>
  </si>
  <si>
    <t>"-4,075 - -4,875" (366,95-21,8-20,5-126,9)*0,8</t>
  </si>
  <si>
    <t>"-4,075 - -5,275" (0,75*2+0,56)*1,2</t>
  </si>
  <si>
    <t>"-4,075 - -5,705" (15,8-4,75)*1,63</t>
  </si>
  <si>
    <t>(2,815+2,315+1,815+1,315)/4</t>
  </si>
  <si>
    <t>2,8*1,56+1,05*1,06+4,86*1,875</t>
  </si>
  <si>
    <t>"-0,435 - -1,200" (2,09+528,5-53-37-53-25,2-32,75-32,35-54,5-54,45-54,9)*0,765*0,5</t>
  </si>
  <si>
    <t>"-0,435 - -1,450" (2,69+2,25+1,78+3,8+2,78+3,18)*1,015*0,5</t>
  </si>
  <si>
    <t>"-0,435 - -1,700" (2,21+2,44+1,98+1,15+3,2+3,55)*1,265*0,5</t>
  </si>
  <si>
    <t>"-0,435 - -1,950" (16,15+1,4+3,8)*1,515*0,5</t>
  </si>
  <si>
    <t>"-0,435 - -2,200" (5,77+3,11+2,71+3,75+3,48)*1,765*0,5</t>
  </si>
  <si>
    <t>"-0,435 - -2,450" (3,15)*2,015*0,5</t>
  </si>
  <si>
    <t>"-0,435 - -2,700" (2,65+16,5+0,25)*2,265*0,5</t>
  </si>
  <si>
    <t>"-0,435 - -2,950" (7,35+0,3)*2,515*0,5</t>
  </si>
  <si>
    <t>"-0,435 - -3,200" (0,38+0,3+0,3+0,38)*2,765*0,5</t>
  </si>
  <si>
    <t>"-0,435 - -3,700" (0,38+0,3+0,3+0,38)*3,265*0,5</t>
  </si>
  <si>
    <t>"-0,435 - -4,200" (0,38+0,3+0,45+0,38)*3,765*0,5</t>
  </si>
  <si>
    <t>"-0,435 - -4,700" (0,3)*4,265*0,5</t>
  </si>
  <si>
    <t>"-0,435 - -4,875" (0,38+0,45+0,38)*4,44*0,5</t>
  </si>
  <si>
    <t>"-0,435 - -5,200" (0,3)*4,765*0,5</t>
  </si>
  <si>
    <t>"-0,435 - -5,705" (0,3)*5,27*0,5</t>
  </si>
  <si>
    <t>26</t>
  </si>
  <si>
    <t>274321411</t>
  </si>
  <si>
    <t>Základové pasy ze ŽB bez zvýšených nároků na prostředí tř. C 20/25</t>
  </si>
  <si>
    <t>-917921005</t>
  </si>
  <si>
    <t>pasyZB</t>
  </si>
  <si>
    <t>27</t>
  </si>
  <si>
    <t>274351121</t>
  </si>
  <si>
    <t>Zřízení bednění základových pasů rovného</t>
  </si>
  <si>
    <t>1353515301</t>
  </si>
  <si>
    <t>"jednopodlažní - uvažováno bednení o průměrné výšce 1m"</t>
  </si>
  <si>
    <t>(34,55+21,45+29,5+21,4+20,4+15,65+22,8+25,55+25,75+17,25+26,75+9,95+7,45)*1</t>
  </si>
  <si>
    <t>(121,15+0,75+29,1+16,3+22,65+21,5+29,5+33,3+29,5+29,25+24,55+29,15+21,1+33,7+29,55+29,6)*1</t>
  </si>
  <si>
    <t>3*8*2+5,6*4</t>
  </si>
  <si>
    <t>(16,5+41,55+3,45+9,95+19,45+20,1+40,55+32,55+8,9+38,35+46,25)*0,2</t>
  </si>
  <si>
    <t>28</t>
  </si>
  <si>
    <t>274351122</t>
  </si>
  <si>
    <t>Odstranění bednění základových pasů rovného</t>
  </si>
  <si>
    <t>-1131327227</t>
  </si>
  <si>
    <t>29</t>
  </si>
  <si>
    <t>274361821</t>
  </si>
  <si>
    <t>Výztuž základových pasů betonářskou ocelí 10 505 (R)</t>
  </si>
  <si>
    <t>252251789</t>
  </si>
  <si>
    <t>4843,7/1000</t>
  </si>
  <si>
    <t>Svislé a kompletní konstrukce</t>
  </si>
  <si>
    <t>30</t>
  </si>
  <si>
    <t>311113145</t>
  </si>
  <si>
    <t>Nosná zeď tl přes 300 do 400 mm z hladkých tvárnic ztraceného bednění včetně výplně z betonu tř. C 20/25</t>
  </si>
  <si>
    <t>-497608685</t>
  </si>
  <si>
    <t>1PP</t>
  </si>
  <si>
    <t>"obvodové" 45,85*3,67</t>
  </si>
  <si>
    <t>NZB400</t>
  </si>
  <si>
    <t>470</t>
  </si>
  <si>
    <t>311238800</t>
  </si>
  <si>
    <t>Zdivo jednovrstvé tepelně izolační z cihel broušených P8 s vnitřní izolací z expandovaného polystyrenu na tenkovrstvou maltu U přes 0,22 do 0,26 W/m2K tl 300 mm</t>
  </si>
  <si>
    <t>CS ÚRS 2021 02</t>
  </si>
  <si>
    <t>-1382229435</t>
  </si>
  <si>
    <t>"obvodové" 20,35*3,25</t>
  </si>
  <si>
    <t>31</t>
  </si>
  <si>
    <t>311272031</t>
  </si>
  <si>
    <t>Zdivo z pórobetonových tvárnic hladkých přes P2 do P4 přes 450 do 600 kg/m3 na tenkovrstvou maltu tl 200 mm</t>
  </si>
  <si>
    <t>-1117428613</t>
  </si>
  <si>
    <t>1NP</t>
  </si>
  <si>
    <t>"vnitřní" (5+6,65*5+7,1+5,05)*3,65</t>
  </si>
  <si>
    <t>"vnitřní" (9,5)*3,75</t>
  </si>
  <si>
    <t>"odpočet otvorů" -1*2</t>
  </si>
  <si>
    <t>"NP1" 0,25*3*22</t>
  </si>
  <si>
    <t>"NP2" 0,25*1,75*1</t>
  </si>
  <si>
    <t>"NP3" 0,25*3,5*1</t>
  </si>
  <si>
    <t>"NP8" 0,25*3*6</t>
  </si>
  <si>
    <t>"NP9" 0,25*1,75*1</t>
  </si>
  <si>
    <t>"NP15" 0,25*1,75*1</t>
  </si>
  <si>
    <t>"PN13" -1,5*0,25*1</t>
  </si>
  <si>
    <t>"PN16" -4,7*0,25*1</t>
  </si>
  <si>
    <t>32</t>
  </si>
  <si>
    <t>311272131</t>
  </si>
  <si>
    <t>Zdivo z pórobetonových tvárnic hladkých přes P2 do P4 přes 450 do 600 kg/m3 na tenkovrstvou maltu tl 250 mm</t>
  </si>
  <si>
    <t>-1383688161</t>
  </si>
  <si>
    <t>"vnitřní" (2,8+0,65)*3,75</t>
  </si>
  <si>
    <t>"NP12" 3*0,25*1</t>
  </si>
  <si>
    <t>"NP13" 3*0,25*1</t>
  </si>
  <si>
    <t>"PN9" -3*0,25*1</t>
  </si>
  <si>
    <t>33</t>
  </si>
  <si>
    <t>311272211</t>
  </si>
  <si>
    <t>Zdivo z pórobetonových tvárnic hladkých do P2 do 450 kg/m3 na tenkovrstvou maltu tl 300 mm</t>
  </si>
  <si>
    <t>-2125980771</t>
  </si>
  <si>
    <t>"vnitřní" (5*2+7,61+8,3+18,05+7,45+5,86)*3,25</t>
  </si>
  <si>
    <t>"odpočet otvorů" -1,1*2,135*5-1,36*2,15-2,5*2,76</t>
  </si>
  <si>
    <t>"obvodové" (1,2+1,15*5+1,15*10)*3,65</t>
  </si>
  <si>
    <t>"vnitřní" (8,38+4,53+7,05+6,38+9,32+4,6+7,65+7,71*2+4,8+2,05*2+6,8+7,71*2+4,6+8,9+6,8+7,67+4,6*4+7,65+2,15+5,56+7,1+10,1+7,37+5,6+11,05+4,9)*3,65</t>
  </si>
  <si>
    <t>"vnitřní" (9,33+8,1+14,47*2+8,35+3,2+6,28+5,3)*3,75</t>
  </si>
  <si>
    <t>"odpočet otvorů" -2,5*2,485*2-1,458*2,105-1,35*1,255-1*2,105-1,2*2,105-1,2*2,105-3,058*1,255-1,09*2,105-1,5*2,105-1,36*2,15-1,3*2,105-2*2,86</t>
  </si>
  <si>
    <t>"atiky"</t>
  </si>
  <si>
    <t>(43,95+24,4)*1</t>
  </si>
  <si>
    <t>(55,2+38,45+90,35)*0,75</t>
  </si>
  <si>
    <t>"odpočet překladů"</t>
  </si>
  <si>
    <t>"PN1" -2*0,25*5</t>
  </si>
  <si>
    <t>"PN2" -1,75*0,25*2</t>
  </si>
  <si>
    <t>"PN3" -3*0,25*1</t>
  </si>
  <si>
    <t>"PN4" -2*0,5*1</t>
  </si>
  <si>
    <t>"PN5" -1,4*0,25*2</t>
  </si>
  <si>
    <t>"PN6" -2,5*0,25*1</t>
  </si>
  <si>
    <t>"PN7" -2*0,25*1</t>
  </si>
  <si>
    <t>"PN10" -1,75*0,25*1</t>
  </si>
  <si>
    <t>"PN11" -3*0,125*1</t>
  </si>
  <si>
    <t>"PN12" -1,5*0,5*1</t>
  </si>
  <si>
    <t>"PN14" -1,25*0,25*1</t>
  </si>
  <si>
    <t>"PN15" -1,5*0,25*2</t>
  </si>
  <si>
    <t>"PN17" -4,7*0,25*1</t>
  </si>
  <si>
    <t>34</t>
  </si>
  <si>
    <t>311273121</t>
  </si>
  <si>
    <t>Zdivo tepelněizolační z pórobetových tvárnic do P2 do 400 kg/m3 U přes 0,18 do 0,22, tl zdiva 450 mm</t>
  </si>
  <si>
    <t>-358104237</t>
  </si>
  <si>
    <t>"obvodové" (1,68+8,61+1,5+5,44+10,6+1,3+0,2)*0,5</t>
  </si>
  <si>
    <t>"obvodové" (2,581+0,706+0,704*3+0,699*2+0,710*2+0,7+0,71+0,698*2+0,709+0,704+0,7+0,704+0,71+0,711*2+0,71+0,705+0,704*3+0,627+0,62+9,65+8,63+1,64)*0,5</t>
  </si>
  <si>
    <t>"obvodové" (1,52+0,91+0,91+1,53+1,52+1,54+1,5+1,53+3,01+1,5+1,5)*0,5</t>
  </si>
  <si>
    <t>"obvodové" (2,65+1,5+58,25)*0,5</t>
  </si>
  <si>
    <t>"NP3" -3,5*0,5*1</t>
  </si>
  <si>
    <t>"NP4" -3,5*0,5*1</t>
  </si>
  <si>
    <t>35</t>
  </si>
  <si>
    <t>311273131</t>
  </si>
  <si>
    <t>Zdivo tepelněizolační z pórobetových tvárnic do P2 do 400 kg/m3 U přes 0,14 do 0,18, tl zdiva 500 mm</t>
  </si>
  <si>
    <t>1187098918</t>
  </si>
  <si>
    <t>"obvodové" (15,37+12,3)*3,25+(40,4)*2,75</t>
  </si>
  <si>
    <t>"odpočet otvorů" -2*2,01*2-1,2*1,5-2,4*1,5*4-2,4*2,01-1,15*2,01-1*2,01</t>
  </si>
  <si>
    <t>"obvodové" (2,581+3,964+3,958+3,947+3,97+4,582+3,97+3,947+3,963+3,954+3,971*2+3,958*2+3,763+54,95+17,2)*3,1</t>
  </si>
  <si>
    <t>"obvodové" (2,85+0,3*5)*3,6</t>
  </si>
  <si>
    <t>"obvodové" (68,42)*3,35</t>
  </si>
  <si>
    <t>"odpočet otvorů" -2,443*2,485-2,5*1,985*21-4,525*2,485-2,565*1,985-5,516*1,985-1,25*1,985-2,9*1,985-3*1,985*3-2,4*1,5*9-4,86*1,5-1,2*1,5</t>
  </si>
  <si>
    <t xml:space="preserve">"odpočet překladů" </t>
  </si>
  <si>
    <t>"NP1" -3*0,5*22</t>
  </si>
  <si>
    <t>"NP2" -1,75*0,5*1</t>
  </si>
  <si>
    <t>"NP5" -6*0,5*1</t>
  </si>
  <si>
    <t>"NP6" -5,1*0,5*1</t>
  </si>
  <si>
    <t>"NP7" -3*0,5*7</t>
  </si>
  <si>
    <t>"NP8" -3*0,5*6</t>
  </si>
  <si>
    <t>"NP9" -1,75*0,5*1</t>
  </si>
  <si>
    <t>"NP10" -3,5*0,5*2</t>
  </si>
  <si>
    <t>"NP11" -5,4*0,5*1</t>
  </si>
  <si>
    <t>"NP12" -3*0,5*1</t>
  </si>
  <si>
    <t>"NP13" -3*0,5*1</t>
  </si>
  <si>
    <t>"NP14" -2,5*0,5*1</t>
  </si>
  <si>
    <t>"NP15" -1,75*0,5*1</t>
  </si>
  <si>
    <t>"NP16" -1,75*0,25*1</t>
  </si>
  <si>
    <t>"NP17" -2,5*0,5*1</t>
  </si>
  <si>
    <t>"NP18" -1,5*0,5*1</t>
  </si>
  <si>
    <t>36</t>
  </si>
  <si>
    <t>311361821</t>
  </si>
  <si>
    <t>Výztuž nosných zdí betonářskou ocelí 10 505</t>
  </si>
  <si>
    <t>-74190147</t>
  </si>
  <si>
    <t>1,90378-0,599</t>
  </si>
  <si>
    <t>37</t>
  </si>
  <si>
    <t>314237205</t>
  </si>
  <si>
    <t>Komínové těleso cihelné jednoprůduchové z nerezových izolovaných vložek D 20 cm v 3 m</t>
  </si>
  <si>
    <t>soubor</t>
  </si>
  <si>
    <t>-783468570</t>
  </si>
  <si>
    <t>38</t>
  </si>
  <si>
    <t>314237215</t>
  </si>
  <si>
    <t>Příplatek ke komínovému tělesu cihelnému z z nerezových izolovaných vložek D 20 cm ZKD 1 m výšky</t>
  </si>
  <si>
    <t>1972850597</t>
  </si>
  <si>
    <t>39</t>
  </si>
  <si>
    <t>314237235</t>
  </si>
  <si>
    <t>Nadstřešní část jednoprůduchového cihelného komínu z betonových prstenců z nerezových izolovaných vložek D 20 cm</t>
  </si>
  <si>
    <t>-1309259645</t>
  </si>
  <si>
    <t>40</t>
  </si>
  <si>
    <t>317142422</t>
  </si>
  <si>
    <t>Překlad nenosný pórobetonový š 100 mm v do 250 mm na tenkovrstvou maltu dl přes 1000 do 1250 mm</t>
  </si>
  <si>
    <t>kus</t>
  </si>
  <si>
    <t>-280370111</t>
  </si>
  <si>
    <t>"VP2" 31</t>
  </si>
  <si>
    <t>41</t>
  </si>
  <si>
    <t>317142438x</t>
  </si>
  <si>
    <t>Překlad nenosný pórobetonový š 125 mm v do 250 mm na tenkovrstvou maltu dl přes 2500 do 3000 mm</t>
  </si>
  <si>
    <t>-1852940260</t>
  </si>
  <si>
    <t>"P8" 1*2</t>
  </si>
  <si>
    <t>42</t>
  </si>
  <si>
    <t>317142442</t>
  </si>
  <si>
    <t>Překlad nenosný pórobetonový š 150 mm v do 250 mm na tenkovrstvou maltu dl přes 1000 do 1250 mm</t>
  </si>
  <si>
    <t>884204227</t>
  </si>
  <si>
    <t>"VP1" 25</t>
  </si>
  <si>
    <t>43</t>
  </si>
  <si>
    <t>317142444</t>
  </si>
  <si>
    <t>Překlad nenosný pórobetonový š 150 mm v do 250 mm na tenkovrstvou maltu dl přes 1250 do 1500 mm</t>
  </si>
  <si>
    <t>-1933245047</t>
  </si>
  <si>
    <t>"VP6" 4</t>
  </si>
  <si>
    <t>44</t>
  </si>
  <si>
    <t>317142446</t>
  </si>
  <si>
    <t>Překlad nenosný pórobetonový š 150 mm v do 250 mm na tenkovrstvou maltu dl přes 1500 do 2000 mm</t>
  </si>
  <si>
    <t>1735603246</t>
  </si>
  <si>
    <t>"VP7" 1</t>
  </si>
  <si>
    <t>45</t>
  </si>
  <si>
    <t>317142448</t>
  </si>
  <si>
    <t>Překlad nenosný pórobetonový š 150 mm v do 250 mm na tenkovrstvou maltu dl přes 2000 do 2500 mm</t>
  </si>
  <si>
    <t>-1737839778</t>
  </si>
  <si>
    <t>"VP5" 1</t>
  </si>
  <si>
    <t>46</t>
  </si>
  <si>
    <t>317142448x</t>
  </si>
  <si>
    <t>Překlad nenosný pórobetonový š 150 mm v do 250 mm na tenkovrstvou maltu dl přes 2500 do 3000 mm</t>
  </si>
  <si>
    <t>867252547</t>
  </si>
  <si>
    <t>"VP3" 1</t>
  </si>
  <si>
    <t>"PN11" 2*1</t>
  </si>
  <si>
    <t>47</t>
  </si>
  <si>
    <t>317143432</t>
  </si>
  <si>
    <t>Překlad nosný z pórobetonu ve zdech tl 200 mm dl přes 1300 do 1500 mm</t>
  </si>
  <si>
    <t>381047968</t>
  </si>
  <si>
    <t>"PN13" 1</t>
  </si>
  <si>
    <t>48</t>
  </si>
  <si>
    <t>317143433</t>
  </si>
  <si>
    <t>Překlad nosný z pórobetonu ve zdech tl 200 mm dl přes 1500 do 1800 mm</t>
  </si>
  <si>
    <t>1945485502</t>
  </si>
  <si>
    <t>"NP16" 1</t>
  </si>
  <si>
    <t>49</t>
  </si>
  <si>
    <t>317143443</t>
  </si>
  <si>
    <t>Překlad nosný z pórobetonu ve zdech tl 250 mm dl přes 1500 do 1800 mm</t>
  </si>
  <si>
    <t>1421239540</t>
  </si>
  <si>
    <t>"NP2" 1</t>
  </si>
  <si>
    <t>"NP9" 2*1</t>
  </si>
  <si>
    <t>50</t>
  </si>
  <si>
    <t>317143451</t>
  </si>
  <si>
    <t>Překlad nosný z pórobetonu ve zdech tl 300 mm dl do 1300 mm</t>
  </si>
  <si>
    <t>-733287489</t>
  </si>
  <si>
    <t>"PN14" 1</t>
  </si>
  <si>
    <t>51</t>
  </si>
  <si>
    <t>317143453</t>
  </si>
  <si>
    <t>Překlad nosný z pórobetonu ve zdech tl 300 mm dl přes 1500 do 1800 mm</t>
  </si>
  <si>
    <t>650614131</t>
  </si>
  <si>
    <t>"PN2" 2</t>
  </si>
  <si>
    <t>52</t>
  </si>
  <si>
    <t>317143454</t>
  </si>
  <si>
    <t>Překlad nosný z pórobetonu ve zdech tl 300 mm dl přes 1800 do 2100 mm</t>
  </si>
  <si>
    <t>1828898013</t>
  </si>
  <si>
    <t>"PN1" 5</t>
  </si>
  <si>
    <t>53</t>
  </si>
  <si>
    <t>317143456</t>
  </si>
  <si>
    <t>Překlad nosný z pórobetonu ve zdech tl 300 mm dl přes přes 2400 mm</t>
  </si>
  <si>
    <t>-282720844</t>
  </si>
  <si>
    <t>"PN6" 1</t>
  </si>
  <si>
    <t>54</t>
  </si>
  <si>
    <t>317251003</t>
  </si>
  <si>
    <t>Schránka nenosná žaluziová osazovaná do zdiva z pórobetonu dl přes 1000 do 1500 mm</t>
  </si>
  <si>
    <t>-17267250</t>
  </si>
  <si>
    <t>"NP9" 1</t>
  </si>
  <si>
    <t>"NP15" 1</t>
  </si>
  <si>
    <t>55</t>
  </si>
  <si>
    <t>317251005</t>
  </si>
  <si>
    <t>Schránka nenosná žaluziová osazovaná do zdiva z pórobetonu dl přes 1500 do 2000 mm</t>
  </si>
  <si>
    <t>538690389</t>
  </si>
  <si>
    <t>"NP14" 1</t>
  </si>
  <si>
    <t>56</t>
  </si>
  <si>
    <t>317251007</t>
  </si>
  <si>
    <t>Schránka nenosná žaluziová osazovaná do zdiva z pórobetonu dl přes 2000 do 2500 mm</t>
  </si>
  <si>
    <t>1196663067</t>
  </si>
  <si>
    <t>"NP1" 22</t>
  </si>
  <si>
    <t>"NP7" 7</t>
  </si>
  <si>
    <t>"NP8" 6</t>
  </si>
  <si>
    <t>57</t>
  </si>
  <si>
    <t>317251009</t>
  </si>
  <si>
    <t>Schránka nenosná žaluziová osazovaná do zdiva z pórobetonu dl přes 2500 do 3000 mm</t>
  </si>
  <si>
    <t>1402597913</t>
  </si>
  <si>
    <t>"NP3" 1</t>
  </si>
  <si>
    <t>"NP10" 2</t>
  </si>
  <si>
    <t>58</t>
  </si>
  <si>
    <t>317251011</t>
  </si>
  <si>
    <t>Schránka nenosná žaluziová ze segmentů dl 2000 mm osazovaná do zdiva z pórobetonu</t>
  </si>
  <si>
    <t>-1192223014</t>
  </si>
  <si>
    <t>"NP5" 3*1</t>
  </si>
  <si>
    <t>"NP6" 3*1</t>
  </si>
  <si>
    <t>"NP11" 3*1</t>
  </si>
  <si>
    <t>59</t>
  </si>
  <si>
    <t>317321511</t>
  </si>
  <si>
    <t>Překlad ze ŽB tř. C 20/25</t>
  </si>
  <si>
    <t>-848074241</t>
  </si>
  <si>
    <t>"NP1" 0,03*2*3*22</t>
  </si>
  <si>
    <t>"NP3" 0,02*2*3,5*1</t>
  </si>
  <si>
    <t>"NP4" 0,02*2*3,5*1</t>
  </si>
  <si>
    <t>"NP5" (0,07+0,05)*6*1</t>
  </si>
  <si>
    <t>"NP6" (0,07+0,05)*5,1*1</t>
  </si>
  <si>
    <t>"NP7" (0,06+0,03)*3*7</t>
  </si>
  <si>
    <t>"NP8" 0,03*2*3*6</t>
  </si>
  <si>
    <t>"NP10" (0,07+0,05)*3,5*2</t>
  </si>
  <si>
    <t>"NP11" (0,07+0,05)*5,4*1</t>
  </si>
  <si>
    <t>"NP12" (0,06+0,02)*3*1</t>
  </si>
  <si>
    <t>"NP13" (0,06+0,02)*3*1</t>
  </si>
  <si>
    <t>"NP14"  (0,06+0,02)*2,5*1</t>
  </si>
  <si>
    <t>"NP15" 0,03*2*1,75*1</t>
  </si>
  <si>
    <t>"NP17" (0,09+0,04)*2,5*1</t>
  </si>
  <si>
    <t>"NP18" (0,06+0,04)*1,5*1</t>
  </si>
  <si>
    <t>"PN3" 3*0,25*0,3</t>
  </si>
  <si>
    <t>"PN4" 0,08*2*1</t>
  </si>
  <si>
    <t>"PN5" 1,4*0,25*0,3*2</t>
  </si>
  <si>
    <t>"PN7" 2*0,25*0,3*1</t>
  </si>
  <si>
    <t>"PN9" 3*0,25*0,25</t>
  </si>
  <si>
    <t>"PN10" 1,75*0,3*0,25*1</t>
  </si>
  <si>
    <t>"PN12" 0,08*1,5*1</t>
  </si>
  <si>
    <t>"PN15" 1,5*0,3*0,25*2</t>
  </si>
  <si>
    <t>"PN16" 4,7*0,2*0,25*1</t>
  </si>
  <si>
    <t>"PN17" 4,7*0,3*0,25*1</t>
  </si>
  <si>
    <t>317351107</t>
  </si>
  <si>
    <t>Zřízení bednění překladů v do 4 m</t>
  </si>
  <si>
    <t>1097082540</t>
  </si>
  <si>
    <t>"NP11" 5,4*0,25</t>
  </si>
  <si>
    <t>"NP5" 6*0,25</t>
  </si>
  <si>
    <t>"NP6" 5,1*0,25</t>
  </si>
  <si>
    <t>"NP10" 3,5*0,25</t>
  </si>
  <si>
    <t>"PN3" 3*0,25*2+2,5*0,3</t>
  </si>
  <si>
    <t>"PN5" 1,4*2*0,25*2+1,05*2*0,3</t>
  </si>
  <si>
    <t>"PN7" 2*0,25*2+1,5*0,3</t>
  </si>
  <si>
    <t>"PN9" 3*0,25*2+2,5*0,25</t>
  </si>
  <si>
    <t>"PN10" 1,75*0,25*2+1,35*0,3</t>
  </si>
  <si>
    <t>"PN15" 1,5*0,25*2*2+1,1*0,3*2</t>
  </si>
  <si>
    <t>"PN16" 4,7*0,25*2+4,3*0,2</t>
  </si>
  <si>
    <t>"PN17" 4,7*0,25*2+4,26*0,3</t>
  </si>
  <si>
    <t>61</t>
  </si>
  <si>
    <t>317351108</t>
  </si>
  <si>
    <t>Odstranění bednění překladů v do 4 m</t>
  </si>
  <si>
    <t>1579641026</t>
  </si>
  <si>
    <t>62</t>
  </si>
  <si>
    <t>317352111x</t>
  </si>
  <si>
    <t>Ztracené bednění překladů z pórobetonových U-profilů do 500 kg/m3 ve zdech tl 225 mm</t>
  </si>
  <si>
    <t>-130916068</t>
  </si>
  <si>
    <t>"NP3" 3,5*2*1</t>
  </si>
  <si>
    <t>"NP4" 3,5*2*1</t>
  </si>
  <si>
    <t>"NP12" 3*1</t>
  </si>
  <si>
    <t>"NP13" 3*1</t>
  </si>
  <si>
    <t>"NP17" 2,5*1</t>
  </si>
  <si>
    <t>"NP18" 1,5*1</t>
  </si>
  <si>
    <t>63</t>
  </si>
  <si>
    <t>317352211</t>
  </si>
  <si>
    <t>Ztracené bednění překladů z pórobetonových U-profilů do 500 kg/m3 ve zdech tl 250 mm</t>
  </si>
  <si>
    <t>2102163544</t>
  </si>
  <si>
    <t>"NP3" 3*2*22</t>
  </si>
  <si>
    <t>"NP5" 6*1</t>
  </si>
  <si>
    <t>"NP6" 5,1*1</t>
  </si>
  <si>
    <t>"NP7" 3*7*2</t>
  </si>
  <si>
    <t>"NP8" 3*6*2</t>
  </si>
  <si>
    <t>"NP10" 3,5*2</t>
  </si>
  <si>
    <t>"NP11" 5,4*1</t>
  </si>
  <si>
    <t>"NP14" 2,5*2*1</t>
  </si>
  <si>
    <t>"NP15" 1,75*2*1</t>
  </si>
  <si>
    <t>"NP16" 2,5*1</t>
  </si>
  <si>
    <t>64</t>
  </si>
  <si>
    <t>317352311</t>
  </si>
  <si>
    <t>Ztracené bednění překladů z pórobetonových U-profilů do 500 kg/m3 ve zdech tl 300 mm</t>
  </si>
  <si>
    <t>38405543</t>
  </si>
  <si>
    <t>"PN4" 2</t>
  </si>
  <si>
    <t>"PN12" 1,5</t>
  </si>
  <si>
    <t>(43,95+24,4)</t>
  </si>
  <si>
    <t>(55,2+38,45+90,35)</t>
  </si>
  <si>
    <t>65</t>
  </si>
  <si>
    <t>317361821</t>
  </si>
  <si>
    <t>Výztuž překladů a říms z betonářské oceli 10 505</t>
  </si>
  <si>
    <t>1775674143</t>
  </si>
  <si>
    <t>"NP1" (18,2+6)*22/1000</t>
  </si>
  <si>
    <t>"NP3" (30,2+5,9)*1/1000</t>
  </si>
  <si>
    <t>"NP4" (30,64+5,9)*1/1000</t>
  </si>
  <si>
    <t>"NP5" (36,7+7,1)*1/1000</t>
  </si>
  <si>
    <t>"NP6" (31,1+6,1)*1/1000</t>
  </si>
  <si>
    <t>"NP7" (55,9+3,6+6,4)*7/1000</t>
  </si>
  <si>
    <t>"NP8" (17,6+6,1)*6/1000</t>
  </si>
  <si>
    <t>"NP10" (21,13+4,2)*2/1000</t>
  </si>
  <si>
    <t>"NP11" (33+6,4)*1/1000</t>
  </si>
  <si>
    <t>"NP12" (31,43+2,6+6,1+4,1)/1000</t>
  </si>
  <si>
    <t>"NP13" (31,43+2,6+6,1)/1000</t>
  </si>
  <si>
    <t>"NP14" (26,1+2,5+4,34)*1/1000</t>
  </si>
  <si>
    <t>"NP15" (15,1+3,4)*1/1000</t>
  </si>
  <si>
    <t>"NP17" (37+4+2,9+3,8)*1/1000</t>
  </si>
  <si>
    <t>"NP18" (12,5+2,6+2,8)*1/1000</t>
  </si>
  <si>
    <t>"PN4" (11,8+3,9)*1/1000</t>
  </si>
  <si>
    <t>"PN12" (8,7+3,1)*1/1000</t>
  </si>
  <si>
    <t>66</t>
  </si>
  <si>
    <t>317941121</t>
  </si>
  <si>
    <t>Osazování ocelových válcovaných nosníků na zdivu I, IE, U, UE nebo L do č. 12 nebo výšky do 120 mm</t>
  </si>
  <si>
    <t>2144233200</t>
  </si>
  <si>
    <t>"UPN 50"</t>
  </si>
  <si>
    <t>"VP4" 1,7*13*5,59/1000</t>
  </si>
  <si>
    <t>"VP8" 1,4*1*5,59/1000</t>
  </si>
  <si>
    <t>"IPN 140"</t>
  </si>
  <si>
    <t>"PN16" 4,7*1*14,4/1000</t>
  </si>
  <si>
    <t>67</t>
  </si>
  <si>
    <t>13010810</t>
  </si>
  <si>
    <t>ocel profilová jakost S235JR (11 375) průřez U (UPN) 50</t>
  </si>
  <si>
    <t>-1796807216</t>
  </si>
  <si>
    <t>68</t>
  </si>
  <si>
    <t>13010716</t>
  </si>
  <si>
    <t>ocel profilová jakost S235JR (11 375) průřez I (IPN) 140</t>
  </si>
  <si>
    <t>-1977528304</t>
  </si>
  <si>
    <t>69</t>
  </si>
  <si>
    <t>317941123</t>
  </si>
  <si>
    <t>Osazování ocelových válcovaných nosníků na zdivu I, IE, U, UE nebo L přes č. 14 do č. 22 nebo výšky do 220 mm</t>
  </si>
  <si>
    <t>789123198</t>
  </si>
  <si>
    <t>"IPN180"</t>
  </si>
  <si>
    <t>"NP11" 5,3*2*21,9/1000</t>
  </si>
  <si>
    <t>"IPN 200"</t>
  </si>
  <si>
    <t>"NP5" 6*2*26,3/1000</t>
  </si>
  <si>
    <t>"NP6" 5*2*26,3/1000</t>
  </si>
  <si>
    <t>"PN9" 3*1*26,3/1000</t>
  </si>
  <si>
    <t>"PN10" 1,75*1*26,3/1000</t>
  </si>
  <si>
    <t>"IPN220"</t>
  </si>
  <si>
    <t>"NP10" 3,5*2*31,1/1000</t>
  </si>
  <si>
    <t>"HEB180"</t>
  </si>
  <si>
    <t>"PN3" 3*1*51,2/1000</t>
  </si>
  <si>
    <t>"IPN 160"</t>
  </si>
  <si>
    <t>"PN5" 1,4*2*17,9/1000</t>
  </si>
  <si>
    <t>"PN17" 4,7*1*17,9/1000</t>
  </si>
  <si>
    <t xml:space="preserve">"HEB 160" </t>
  </si>
  <si>
    <t>"PN7" 2*1*42,6/1000</t>
  </si>
  <si>
    <t>"PN15" 1,5*2*42,6/1000</t>
  </si>
  <si>
    <t>"strop 1PP" 54,42/1000</t>
  </si>
  <si>
    <t>"L180x180x14" 45/1000</t>
  </si>
  <si>
    <t>70</t>
  </si>
  <si>
    <t>13010720</t>
  </si>
  <si>
    <t>ocel profilová jakost S235JR (11 375) průřez I (IPN) 180</t>
  </si>
  <si>
    <t>-1712585661</t>
  </si>
  <si>
    <t>71</t>
  </si>
  <si>
    <t>13010718</t>
  </si>
  <si>
    <t>ocel profilová jakost S235JR (11 375) průřez I (IPN) 160</t>
  </si>
  <si>
    <t>-1719742451</t>
  </si>
  <si>
    <t>72</t>
  </si>
  <si>
    <t>13010976</t>
  </si>
  <si>
    <t>ocel profilová jakost S235JR (11 375) průřez HEB 160</t>
  </si>
  <si>
    <t>1190771815</t>
  </si>
  <si>
    <t>73</t>
  </si>
  <si>
    <t>13010978</t>
  </si>
  <si>
    <t>ocel profilová jakost S235JR (11 375) průřez HEB 180</t>
  </si>
  <si>
    <t>-1546393637</t>
  </si>
  <si>
    <t>74</t>
  </si>
  <si>
    <t>13010722</t>
  </si>
  <si>
    <t>ocel profilová jakost S235JR (11 375) průřez I (IPN) 200</t>
  </si>
  <si>
    <t>-2124625467</t>
  </si>
  <si>
    <t>75</t>
  </si>
  <si>
    <t>13010724</t>
  </si>
  <si>
    <t>ocel profilová jakost S235JR (11 375) průřez I (IPN) 220</t>
  </si>
  <si>
    <t>-1361532077</t>
  </si>
  <si>
    <t>76</t>
  </si>
  <si>
    <t>13431009</t>
  </si>
  <si>
    <t>úhelník ocelový rovnostranný jakost S355J2 (11 503) 180x180x16mm</t>
  </si>
  <si>
    <t>-2131863068</t>
  </si>
  <si>
    <t>77</t>
  </si>
  <si>
    <t>317941125</t>
  </si>
  <si>
    <t>Osazování ocelových válcovaných nosníků na zdivu I, IE, U, UE nebo L č 24 a vyšší nebo výšky přes 220 mm</t>
  </si>
  <si>
    <t>266480233</t>
  </si>
  <si>
    <t>"HEB 300"</t>
  </si>
  <si>
    <t>"1PP" 1141,92/1000</t>
  </si>
  <si>
    <t>78</t>
  </si>
  <si>
    <t>13010990</t>
  </si>
  <si>
    <t>ocel profilová jakost S235JR (11 375) průřez HEB 300</t>
  </si>
  <si>
    <t>104401842</t>
  </si>
  <si>
    <t>79</t>
  </si>
  <si>
    <t>317998110</t>
  </si>
  <si>
    <t>Tepelná izolace mezi překlady v 24 cm z EPS tl do 30 mm</t>
  </si>
  <si>
    <t>1095607112</t>
  </si>
  <si>
    <t>80</t>
  </si>
  <si>
    <t>317998111</t>
  </si>
  <si>
    <t>Tepelná izolace mezi překlady v 24 cm z EPS tl přes 30 do 50 mm</t>
  </si>
  <si>
    <t>807568892</t>
  </si>
  <si>
    <t>"NP1" 3*22</t>
  </si>
  <si>
    <t>"NP2" 1,75*1</t>
  </si>
  <si>
    <t>"NP3" 3,5*1</t>
  </si>
  <si>
    <t>"NP7" 3*7</t>
  </si>
  <si>
    <t>"NP8" 3*6</t>
  </si>
  <si>
    <t>"NP9" 1,75*1</t>
  </si>
  <si>
    <t>"NP14" 2,5*1</t>
  </si>
  <si>
    <t>"NP15" 1,75*1</t>
  </si>
  <si>
    <t>"NP16" 1,75*1</t>
  </si>
  <si>
    <t>81</t>
  </si>
  <si>
    <t>317998113</t>
  </si>
  <si>
    <t>Tepelná izolace mezi překlady v 24 cm z EPS tl 80 mm</t>
  </si>
  <si>
    <t>2113740037</t>
  </si>
  <si>
    <t>"NP5" 6*2</t>
  </si>
  <si>
    <t>"NP6" 5,1*2</t>
  </si>
  <si>
    <t>"NP10" 3,5*2*2</t>
  </si>
  <si>
    <t>"NP11" 5,4*2</t>
  </si>
  <si>
    <t>82</t>
  </si>
  <si>
    <t>317998115</t>
  </si>
  <si>
    <t>Tepelná izolace mezi překlady v 24 cm z EPS tl 100 mm</t>
  </si>
  <si>
    <t>-528392623</t>
  </si>
  <si>
    <t>83</t>
  </si>
  <si>
    <t>342271531</t>
  </si>
  <si>
    <t>Příčka z vápenopískových přesných plných tvárnic 5DF přes P15 do P25 tl 150 mm</t>
  </si>
  <si>
    <t>-2074739940</t>
  </si>
  <si>
    <t xml:space="preserve">"vnitřní" (13,35+7,45+5,46)*3,5 </t>
  </si>
  <si>
    <t>"odpočet otvorů" -0,9*2-1*2</t>
  </si>
  <si>
    <t>"vnitřní" (9,45+9,7+2,98+3,39+4,05)*3,75</t>
  </si>
  <si>
    <t>"odpočet otvorů" -0,9*2*5</t>
  </si>
  <si>
    <t>84</t>
  </si>
  <si>
    <t>342272225</t>
  </si>
  <si>
    <t>Příčka z pórobetonových hladkých tvárnic na tenkovrstvou maltu tl 100 mm</t>
  </si>
  <si>
    <t>-214596642</t>
  </si>
  <si>
    <t>"vnitřní" (4,87+1,48+6,76+1+4,86+1,9+1,8+3,06+1,77+0,6+5,15+2,2+7,52+1,72*2+1,09+3,34*2)*3,5</t>
  </si>
  <si>
    <t>"odpočet otvorů" -0,8*2*5-0,9*2*7-1,1*2</t>
  </si>
  <si>
    <t>"vnitřní" (3,58+1,58+4,32+1,51+2,85+0,55+3+2,8+1,33*2)*3,75</t>
  </si>
  <si>
    <t>"vnitřní" (6,2+2,05+3,98+5,73+1,64+4,5*6+5,95)*3,65</t>
  </si>
  <si>
    <t>"odpočet otvorů" -0,9*2*3-0,8*2*8-0,7*2-1*2*7-1*2,105*2</t>
  </si>
  <si>
    <t>Odpočet překladů"</t>
  </si>
  <si>
    <t>"VP2" -1,25*0,25*31</t>
  </si>
  <si>
    <t>85</t>
  </si>
  <si>
    <t>342272245</t>
  </si>
  <si>
    <t>Příčka z pórobetonových hladkých tvárnic na tenkovrstvou maltu tl 150 mm</t>
  </si>
  <si>
    <t>-1618678175</t>
  </si>
  <si>
    <t>"vnitřní" (17,65+4,85+7,65+4+4,95+3+4,15*2+3,15)*3,5</t>
  </si>
  <si>
    <t>"odpočet otvorů" -1,1*2*4-0,9*2*3-1,2*2-0,8*2*2-1*2*2</t>
  </si>
  <si>
    <t>"vnitřní" (1,67+2,85+2,65)*3,75</t>
  </si>
  <si>
    <t>"vnitřní" (2,28+2,1+4,65*13+1,45+2,7+3,2*5+1,45*2+1,5*3+4,25+1+1,55*3)*3,65</t>
  </si>
  <si>
    <t>"odpočet otvorů" -1,2*2*20-1*2*13-0,9*2*2-0,8*2</t>
  </si>
  <si>
    <t>"VP1" -1,25*0,25*25</t>
  </si>
  <si>
    <t>"VP3" -3*0,125*1</t>
  </si>
  <si>
    <t>"VP5" 2,5*0,125*1</t>
  </si>
  <si>
    <t>"VP6" 1,5*0,125*4</t>
  </si>
  <si>
    <t>"VP7" 2*0,125*1</t>
  </si>
  <si>
    <t>86</t>
  </si>
  <si>
    <t>346272216</t>
  </si>
  <si>
    <t>Přizdívka z pórobetonových tvárnic tl 50 mm</t>
  </si>
  <si>
    <t>1294907252</t>
  </si>
  <si>
    <t>"vnitřní" (0,45+0,4)*3,5</t>
  </si>
  <si>
    <t>"vnitřní" 0,55*3,75</t>
  </si>
  <si>
    <t>87</t>
  </si>
  <si>
    <t>346272226</t>
  </si>
  <si>
    <t>Přizdívka z pórobetonových tvárnic tl 75 mm</t>
  </si>
  <si>
    <t>-841628216</t>
  </si>
  <si>
    <t>"vnitřní" (13,7)*3,5-1,1*2</t>
  </si>
  <si>
    <t>"vniřní" 1*3,65</t>
  </si>
  <si>
    <t>88</t>
  </si>
  <si>
    <t>346272236</t>
  </si>
  <si>
    <t>Přizdívka z pórobetonových tvárnic tl 100 mm</t>
  </si>
  <si>
    <t>-1923994088</t>
  </si>
  <si>
    <t>"vnitřní" 0,95*1,65</t>
  </si>
  <si>
    <t>89</t>
  </si>
  <si>
    <t>346272256</t>
  </si>
  <si>
    <t>Přizdívka z pórobetonových tvárnic tl 150 mm</t>
  </si>
  <si>
    <t>-653634137</t>
  </si>
  <si>
    <t>"1PP"</t>
  </si>
  <si>
    <t>"vnitřní" (1,5+1,85+0,95*8+1+0,9)*1,65</t>
  </si>
  <si>
    <t>90</t>
  </si>
  <si>
    <t>346272266</t>
  </si>
  <si>
    <t>Přizdívka z pórobetonových tvárnic tl 200 mm</t>
  </si>
  <si>
    <t>1429540965</t>
  </si>
  <si>
    <t>"vnitřní" (1,2)*1,65</t>
  </si>
  <si>
    <t>"vnitřní" (1,811+0,9*2+0,95*7+1*5)*3,65</t>
  </si>
  <si>
    <t>Vodorovné konstrukce</t>
  </si>
  <si>
    <t>91</t>
  </si>
  <si>
    <t>411121125x</t>
  </si>
  <si>
    <t xml:space="preserve">Montáž prefabrikovaných ŽB stropů ze stropních panelů š 1200 mm </t>
  </si>
  <si>
    <t>1006896560</t>
  </si>
  <si>
    <t>"1PP" 391,2</t>
  </si>
  <si>
    <t>"1NP" 748,3</t>
  </si>
  <si>
    <t>"nad 1NP" 717,4</t>
  </si>
  <si>
    <t>92</t>
  </si>
  <si>
    <t>59346860x</t>
  </si>
  <si>
    <t>panel stropní předpjatý tl 265mm</t>
  </si>
  <si>
    <t>-2050307882</t>
  </si>
  <si>
    <t>93</t>
  </si>
  <si>
    <t>411321414</t>
  </si>
  <si>
    <t>Stropy deskové ze ŽB tř. C 25/30</t>
  </si>
  <si>
    <t>802015846</t>
  </si>
  <si>
    <t>"dobetonávky"</t>
  </si>
  <si>
    <t>"1PP" 2,9*0,265</t>
  </si>
  <si>
    <t>"1NP" (11,2+3)*0,265</t>
  </si>
  <si>
    <t>94</t>
  </si>
  <si>
    <t>411351021</t>
  </si>
  <si>
    <t>Zřízení bednění stropů deskových tl přes 25 do 50 cm bez podpěrné kce</t>
  </si>
  <si>
    <t>-349325335</t>
  </si>
  <si>
    <t>"1PP" 2,9</t>
  </si>
  <si>
    <t>"1NP" 11,2+3</t>
  </si>
  <si>
    <t>95</t>
  </si>
  <si>
    <t>411351022</t>
  </si>
  <si>
    <t>Odstranění bednění stropů deskových tl přes 25 do 50 cm bez podpěrné kce</t>
  </si>
  <si>
    <t>349206435</t>
  </si>
  <si>
    <t>96</t>
  </si>
  <si>
    <t>411354315</t>
  </si>
  <si>
    <t>Zřízení podpěrné konstrukce stropů výšky do 4 m tl přes 25 do 35 cm</t>
  </si>
  <si>
    <t>759062583</t>
  </si>
  <si>
    <t>97</t>
  </si>
  <si>
    <t>411354316</t>
  </si>
  <si>
    <t>Odstranění podpěrné konstrukce stropů výšky do 4 m tl přes 25 do 35 cm</t>
  </si>
  <si>
    <t>-563681931</t>
  </si>
  <si>
    <t>98</t>
  </si>
  <si>
    <t>411361821</t>
  </si>
  <si>
    <t>Výztuž stropů betonářskou ocelí 10 505</t>
  </si>
  <si>
    <t>1683718830</t>
  </si>
  <si>
    <t>"1PP" 2,9*0,265*150/1000</t>
  </si>
  <si>
    <t>"1NP" (11,2+3)*0,265*150/1000</t>
  </si>
  <si>
    <t>99</t>
  </si>
  <si>
    <t>413321414</t>
  </si>
  <si>
    <t>Nosníky ze ŽB tř. C 25/30</t>
  </si>
  <si>
    <t>-1704818747</t>
  </si>
  <si>
    <t>"PP01" 3,18*6*0,3*0,25</t>
  </si>
  <si>
    <t>"PP02" 3,61*0,3*0,25</t>
  </si>
  <si>
    <t>"PP02" 3,61*2*0,3*0,25</t>
  </si>
  <si>
    <t>"PP03" 4,17*0,3*0,25</t>
  </si>
  <si>
    <t>"PP04" 2,56*0,3*0,25</t>
  </si>
  <si>
    <t>"PP05" 6,175*2*0,3*0,25</t>
  </si>
  <si>
    <t>"PP06" 4,245*0,3*0,25</t>
  </si>
  <si>
    <t>"PP07" 2,99*0,3*0,25</t>
  </si>
  <si>
    <t>"PP08" 3*0,3*0,25</t>
  </si>
  <si>
    <t>"PP10P" 3,06*0,25*0,25</t>
  </si>
  <si>
    <t>"PP10L" 3,06*0,25*0,25</t>
  </si>
  <si>
    <t>"PP14" 3,75*0,3*0,4</t>
  </si>
  <si>
    <t>"PP09" 3,66*0,3*0,25</t>
  </si>
  <si>
    <t>"PP11" 1,75*0,3*0,4</t>
  </si>
  <si>
    <t>"PP12" 3,25*0,3*0,4</t>
  </si>
  <si>
    <t>"PP13" 1,65*0,3*0,25</t>
  </si>
  <si>
    <t>"stínící stříška" (35,5+18,05)*0,14</t>
  </si>
  <si>
    <t>nosnikyZB</t>
  </si>
  <si>
    <t>100</t>
  </si>
  <si>
    <t>413351121</t>
  </si>
  <si>
    <t>Zřízení bednění nosníků a průvlaků bez podpěrné kce výšky přes 100 cm</t>
  </si>
  <si>
    <t>1203727075</t>
  </si>
  <si>
    <t>"PP01" 3,18*6*(0,3+2*0,25)</t>
  </si>
  <si>
    <t>"PP02" 3,61*(0,3+2*0,25)</t>
  </si>
  <si>
    <t>"PP02" 3,61*2*(0,3+2*0,25)</t>
  </si>
  <si>
    <t>"PP03" 4,17*(0,3+2*0,25)</t>
  </si>
  <si>
    <t>"PP04" 2,56*(0,3+2*0,25)</t>
  </si>
  <si>
    <t>"PP05" 6,175*2*(0,3+2*0,25)</t>
  </si>
  <si>
    <t>"PP06" 4,245*(0,3+2*0,25)</t>
  </si>
  <si>
    <t>"PP07" 2,99*(0,3+2*0,25)</t>
  </si>
  <si>
    <t>"PP08" 3*(0,3+2*0,25)</t>
  </si>
  <si>
    <t>"PP10P" 3,06*0,25*3</t>
  </si>
  <si>
    <t>"PP10L" 3,06*0,25*3</t>
  </si>
  <si>
    <t>"PP14" 3,75*(0,3+2*0,4)</t>
  </si>
  <si>
    <t>"PP09" 3,66*(0,3+2*0,25)</t>
  </si>
  <si>
    <t>"PP11" 1,75*(0,3+2*0,4)</t>
  </si>
  <si>
    <t>"PP12" 3,25*(0,3+2*0,4)</t>
  </si>
  <si>
    <t>"PP13" 1,65*(0,3+2*0,25)</t>
  </si>
  <si>
    <t>"stínící stříšky - svislé"  (18,05+35,02)*0,125</t>
  </si>
  <si>
    <t>"stínící stříšky - svislé"  (18,05+35,02+1)*0,1</t>
  </si>
  <si>
    <t>"stínící stříšky vodorovné" 18,05+35,02</t>
  </si>
  <si>
    <t>101</t>
  </si>
  <si>
    <t>413351122</t>
  </si>
  <si>
    <t>Odstranění bednění nosníků a průvlaků bez podpěrné kce výšky přes 100 cm</t>
  </si>
  <si>
    <t>1482570718</t>
  </si>
  <si>
    <t>102</t>
  </si>
  <si>
    <t>413352115</t>
  </si>
  <si>
    <t>Zřízení podpěrné konstrukce nosníků výšky podepření do 4 m pro nosník výšky přes 100 cm</t>
  </si>
  <si>
    <t>-2040826868</t>
  </si>
  <si>
    <t>"PP01" 3,18*6*0,3</t>
  </si>
  <si>
    <t>"PP02" 3,61*0,3</t>
  </si>
  <si>
    <t>"PP02" 3,61*2*0,3</t>
  </si>
  <si>
    <t>"PP03" 4,17*0,3</t>
  </si>
  <si>
    <t>"PP04" 2,56*0,3</t>
  </si>
  <si>
    <t>"PP05" 6,175*2*0,3</t>
  </si>
  <si>
    <t>"PP06" 4,245*0,3</t>
  </si>
  <si>
    <t>"PP07" 2,99*0,3</t>
  </si>
  <si>
    <t>"PP08" 3*0,3</t>
  </si>
  <si>
    <t>"PP10P" 3,06*0,25</t>
  </si>
  <si>
    <t>"PP10L" 3,06*0,25</t>
  </si>
  <si>
    <t>"PP14" 3,75*0,3</t>
  </si>
  <si>
    <t>"PP09" 3,66*0,3</t>
  </si>
  <si>
    <t>"PP11" 1,75*0,3</t>
  </si>
  <si>
    <t>"PP12" 3,25*0,3</t>
  </si>
  <si>
    <t>"PP13" 1,65*0,3</t>
  </si>
  <si>
    <t>103</t>
  </si>
  <si>
    <t>413352116</t>
  </si>
  <si>
    <t>Odstranění podpěrné konstrukce nosníků výšky podepření do 4 m pro nosník výšky přes 100 cm</t>
  </si>
  <si>
    <t>-765819466</t>
  </si>
  <si>
    <t>104</t>
  </si>
  <si>
    <t>413361821</t>
  </si>
  <si>
    <t>Výztuž nosníků, volných trámů nebo průvlaků volných trámů betonářskou ocelí 10 505</t>
  </si>
  <si>
    <t>78893190</t>
  </si>
  <si>
    <t>"PP01" 37,06*6/1000</t>
  </si>
  <si>
    <t>"PP02" 30,52/1000</t>
  </si>
  <si>
    <t>"PP02-0,3" 151,66/1000</t>
  </si>
  <si>
    <t>"PP04" 27,4/1000</t>
  </si>
  <si>
    <t>"PP05" 51,62*2/1000</t>
  </si>
  <si>
    <t>"PP06" 77,54/1000</t>
  </si>
  <si>
    <t>"PP07" 29,74/1000</t>
  </si>
  <si>
    <t>"PP08" 61,64/1000</t>
  </si>
  <si>
    <t>"PP10P" 35,11/1000</t>
  </si>
  <si>
    <t>"PP10L" 28,43/1000</t>
  </si>
  <si>
    <t>"PP14" 99,5/1000</t>
  </si>
  <si>
    <t>"PP09" 61,25/1000</t>
  </si>
  <si>
    <t>"PP11" 60,99/1000</t>
  </si>
  <si>
    <t>"PP12" 89,97/1000</t>
  </si>
  <si>
    <t>"PP13" 27,7/1000</t>
  </si>
  <si>
    <t>"stínící stříšky" 532,84/1000</t>
  </si>
  <si>
    <t>105</t>
  </si>
  <si>
    <t>417272111</t>
  </si>
  <si>
    <t>Obezdívka věnce pórobetonovou věncovkou v do 250 mm včetně polystyrenu tl 75 mm</t>
  </si>
  <si>
    <t>-470900119</t>
  </si>
  <si>
    <t>"NP17" 2,5*2*1</t>
  </si>
  <si>
    <t>"NP18" 1,5*3*1</t>
  </si>
  <si>
    <t>"PN4" 2*2</t>
  </si>
  <si>
    <t>"PN12" 1,5*2</t>
  </si>
  <si>
    <t>"V01+V01.1" 210</t>
  </si>
  <si>
    <t>"V05" 0,49</t>
  </si>
  <si>
    <t xml:space="preserve">"V08" 45,3 </t>
  </si>
  <si>
    <t>"V08" 25</t>
  </si>
  <si>
    <t>"1PP" 69,6</t>
  </si>
  <si>
    <t>"1NP" 87,7</t>
  </si>
  <si>
    <t>"nad 1NP" 54,5</t>
  </si>
  <si>
    <t>106</t>
  </si>
  <si>
    <t>417321515</t>
  </si>
  <si>
    <t>Ztužující pásy a věnce ze ŽB tř. C 25/30</t>
  </si>
  <si>
    <t>-660368976</t>
  </si>
  <si>
    <t>"V01 + V01.1" 210*0,295*0,25</t>
  </si>
  <si>
    <t>"V02" 219*0,3*0,25</t>
  </si>
  <si>
    <t>"V02.1" 21*0,3*0,22</t>
  </si>
  <si>
    <t>"V03" 21,7*0,25*0,25</t>
  </si>
  <si>
    <t>"V03.1" 2,8*0,25*0,22</t>
  </si>
  <si>
    <t>"V04" 59,9*0,2*0,22</t>
  </si>
  <si>
    <t>"V05" 0,49*0,365*0,25</t>
  </si>
  <si>
    <t>"V06" 1,33*0,375*0,25</t>
  </si>
  <si>
    <t>"V07" 7,1*0,25*0,25</t>
  </si>
  <si>
    <t>"V08" 45,3*0,295*0,25</t>
  </si>
  <si>
    <t>"V09" 25*0,295*0,25</t>
  </si>
  <si>
    <t>"V10" 66,4*0,3*0,25</t>
  </si>
  <si>
    <t>"V10.1" 2,8*0,3*0,22</t>
  </si>
  <si>
    <t>"x1" 62*0,3*0,265</t>
  </si>
  <si>
    <t>"x2" 40*0,16*0,265</t>
  </si>
  <si>
    <t>"x3" 49,6*0,13*0,265</t>
  </si>
  <si>
    <t>"x1" 73,2*0,275*0,265</t>
  </si>
  <si>
    <t>"x2" 90,5*0,17*0,265</t>
  </si>
  <si>
    <t>"x3" 152,2*0,1*0,265</t>
  </si>
  <si>
    <t>nad 1NP</t>
  </si>
  <si>
    <t>"x1" 43,8*0,24*0,265</t>
  </si>
  <si>
    <t>"x2" 119*0,17*0,265</t>
  </si>
  <si>
    <t>"x3" 124,2*0,1*0,265</t>
  </si>
  <si>
    <t>(43,95+24,4)*0,05</t>
  </si>
  <si>
    <t>(55,2+38,45+90,35)*0,05</t>
  </si>
  <si>
    <t>zbvence</t>
  </si>
  <si>
    <t>107</t>
  </si>
  <si>
    <t>417351115</t>
  </si>
  <si>
    <t>Zřízení bednění ztužujících věnců</t>
  </si>
  <si>
    <t>-556505457</t>
  </si>
  <si>
    <t>"V01 + V01.1" 210*0,25</t>
  </si>
  <si>
    <t>"V02" 219*2*0,25</t>
  </si>
  <si>
    <t>"V02.1" 21*2*0,22</t>
  </si>
  <si>
    <t>"V03" 21,7*2*0,25</t>
  </si>
  <si>
    <t>"V03.1" 2,8*2*0,22</t>
  </si>
  <si>
    <t>"V04" 59,9*2*0,22</t>
  </si>
  <si>
    <t>"V05" 0,49*0,25</t>
  </si>
  <si>
    <t>"V06" 1,33*2*0,25</t>
  </si>
  <si>
    <t>"V07" 7,1*0,25</t>
  </si>
  <si>
    <t>"V08" 45,3*0,25</t>
  </si>
  <si>
    <t>"V09" 25*0,25</t>
  </si>
  <si>
    <t>"V10" 66,4*2*0,25</t>
  </si>
  <si>
    <t>"V10.1" 2,8*2*0,22</t>
  </si>
  <si>
    <t>"x1" 4,9*0,265+3*0,265*2</t>
  </si>
  <si>
    <t>"x2" 9,7*0,265+0,7*0,265*2</t>
  </si>
  <si>
    <t>108</t>
  </si>
  <si>
    <t>417351116</t>
  </si>
  <si>
    <t>Odstranění bednění ztužujících věnců</t>
  </si>
  <si>
    <t>-1756808501</t>
  </si>
  <si>
    <t>109</t>
  </si>
  <si>
    <t>417361821</t>
  </si>
  <si>
    <t>Výztuž ztužujících pásů a věnců betonářskou ocelí 10 505</t>
  </si>
  <si>
    <t>-686159233</t>
  </si>
  <si>
    <t>"1PP" 1242,164/1000+688,08/1000</t>
  </si>
  <si>
    <t>"1NP" 3205,48/1000+1262,46/1000</t>
  </si>
  <si>
    <t>"nad 1NP" 1054,7/1000</t>
  </si>
  <si>
    <t>"atiky" zbatik*125/1000</t>
  </si>
  <si>
    <t>110</t>
  </si>
  <si>
    <t>430321414</t>
  </si>
  <si>
    <t>Schodišťová konstrukce a rampa ze ŽB tř. C 25/30</t>
  </si>
  <si>
    <t>1085945512</t>
  </si>
  <si>
    <t>"podesta" 3,5*0,2</t>
  </si>
  <si>
    <t>"ramena" 3,55*1,15*0,15+2,6*1,15*0,15</t>
  </si>
  <si>
    <t>"základ" 1,15*0,3*0,3</t>
  </si>
  <si>
    <t>"stupně" 19*0,175*0,27*1,15/2</t>
  </si>
  <si>
    <t>111</t>
  </si>
  <si>
    <t>430361821</t>
  </si>
  <si>
    <t>Výztuž schodišťové konstrukce a rampy betonářskou ocelí 10 505</t>
  </si>
  <si>
    <t>952744346</t>
  </si>
  <si>
    <t>schodyZB*150/1000</t>
  </si>
  <si>
    <t>112</t>
  </si>
  <si>
    <t>431351121</t>
  </si>
  <si>
    <t>Zřízení bednění podest schodišť a ramp přímočarých v do 4 m</t>
  </si>
  <si>
    <t>374497215</t>
  </si>
  <si>
    <t>"podesta" 3,5+2,8*0,2</t>
  </si>
  <si>
    <t>"ramena" 3,55*1,15+2,6*1,15+(3+2,2)*1,15*0,15</t>
  </si>
  <si>
    <t>"základ" 1,15*0,3*2+0,3*0,3*2</t>
  </si>
  <si>
    <t>113</t>
  </si>
  <si>
    <t>431351122</t>
  </si>
  <si>
    <t>Odstranění bednění podest schodišť a ramp přímočarých v do 4 m</t>
  </si>
  <si>
    <t>-1860716933</t>
  </si>
  <si>
    <t>114</t>
  </si>
  <si>
    <t>434351141</t>
  </si>
  <si>
    <t>Zřízení bednění stupňů přímočarých schodišť</t>
  </si>
  <si>
    <t>-1099356531</t>
  </si>
  <si>
    <t>21*0,175*1,15</t>
  </si>
  <si>
    <t>19*0,175*0,27/2</t>
  </si>
  <si>
    <t>115</t>
  </si>
  <si>
    <t>434351142</t>
  </si>
  <si>
    <t>Odstranění bednění stupňů přímočarých schodišť</t>
  </si>
  <si>
    <t>-186687223</t>
  </si>
  <si>
    <t>Komunikace pozemní</t>
  </si>
  <si>
    <t>116</t>
  </si>
  <si>
    <t>596811122</t>
  </si>
  <si>
    <t>Kladení betonové dlažby komunikací pro pěší do lože z kameniva velikosti do 0,09 m2 pl přes 100 do 300 m2</t>
  </si>
  <si>
    <t>-803134105</t>
  </si>
  <si>
    <t>47,1+61,3*0,5+43,5</t>
  </si>
  <si>
    <t>117</t>
  </si>
  <si>
    <t>59246013</t>
  </si>
  <si>
    <t>dlažba plošná betonová terasová vymývaná 500x500x50mm</t>
  </si>
  <si>
    <t>1375624531</t>
  </si>
  <si>
    <t>121,25*1,02 'Přepočtené koeficientem množství</t>
  </si>
  <si>
    <t>Úpravy povrchů, podlahy a osazování výplní</t>
  </si>
  <si>
    <t>118</t>
  </si>
  <si>
    <t>611131111</t>
  </si>
  <si>
    <t>Polymercementový spojovací můstek vnitřních stropů nanášený ručně</t>
  </si>
  <si>
    <t>908364098</t>
  </si>
  <si>
    <t>146,7</t>
  </si>
  <si>
    <t>119</t>
  </si>
  <si>
    <t>611131115</t>
  </si>
  <si>
    <t>Polymercementový spojovací můstek vnitřních schodišťových konstrukcí nanášený ručně</t>
  </si>
  <si>
    <t>1673035230</t>
  </si>
  <si>
    <t>12,8</t>
  </si>
  <si>
    <t>120</t>
  </si>
  <si>
    <t>611131301</t>
  </si>
  <si>
    <t>Cementový postřik vnitřních stropů nanášený celoplošně strojně</t>
  </si>
  <si>
    <t>1376739137</t>
  </si>
  <si>
    <t>121</t>
  </si>
  <si>
    <t>611131305</t>
  </si>
  <si>
    <t>Cementový postřik vnitřních schodišťových konstrukcí nanášený celoplošně strojně</t>
  </si>
  <si>
    <t>863463205</t>
  </si>
  <si>
    <t>122</t>
  </si>
  <si>
    <t>611142001</t>
  </si>
  <si>
    <t>Potažení vnitřních stropů sklovláknitým pletivem vtlačeným do tenkovrstvé hmoty</t>
  </si>
  <si>
    <t>1123743773</t>
  </si>
  <si>
    <t>123</t>
  </si>
  <si>
    <t>611321341</t>
  </si>
  <si>
    <t>Vápenocementová omítka štuková dvouvrstvá vnitřních stropů rovných nanášená strojně</t>
  </si>
  <si>
    <t>1855363190</t>
  </si>
  <si>
    <t>124</t>
  </si>
  <si>
    <t>611321345</t>
  </si>
  <si>
    <t>Vápenocementová omítka štuková dvouvrstvá vnitřních schodišťových konstrukcí nanášená strojně</t>
  </si>
  <si>
    <t>-197982992</t>
  </si>
  <si>
    <t>125</t>
  </si>
  <si>
    <t>611321391</t>
  </si>
  <si>
    <t>Příplatek k vápenocementové omítce vnitřních stropů za každých dalších 5 mm tloušťky strojně</t>
  </si>
  <si>
    <t>2027743117</t>
  </si>
  <si>
    <t>146,7*2</t>
  </si>
  <si>
    <t>126</t>
  </si>
  <si>
    <t>612131301</t>
  </si>
  <si>
    <t>Cementový postřik vnitřních stěn nanášený celoplošně strojně</t>
  </si>
  <si>
    <t>-2046578299</t>
  </si>
  <si>
    <t>"omítky štukové" 3476+47,8</t>
  </si>
  <si>
    <t>"PVC obklady" 732,7</t>
  </si>
  <si>
    <t>"keramické obklady" 50,8</t>
  </si>
  <si>
    <t>127</t>
  </si>
  <si>
    <t>612131111</t>
  </si>
  <si>
    <t>Polymercementový spojovací můstek vnitřních stěn nanášený ručně</t>
  </si>
  <si>
    <t>1076939859</t>
  </si>
  <si>
    <t>128</t>
  </si>
  <si>
    <t>612142001</t>
  </si>
  <si>
    <t>Potažení vnitřních stěn sklovláknitým pletivem vtlačeným do tenkovrstvé hmoty</t>
  </si>
  <si>
    <t>-294873491</t>
  </si>
  <si>
    <t>129</t>
  </si>
  <si>
    <t>612321321</t>
  </si>
  <si>
    <t>Vápenocementová omítka hladká jednovrstvá vnitřních stěn nanášená strojně</t>
  </si>
  <si>
    <t>372709626</t>
  </si>
  <si>
    <t>130</t>
  </si>
  <si>
    <t>612321341</t>
  </si>
  <si>
    <t>Vápenocementová omítka štuková dvouvrstvá vnitřních stěn nanášená strojně</t>
  </si>
  <si>
    <t>-1304011736</t>
  </si>
  <si>
    <t>131</t>
  </si>
  <si>
    <t>621131111</t>
  </si>
  <si>
    <t>Polymercementový spojovací můstek vnějších podhledů nanášený ručně</t>
  </si>
  <si>
    <t>-409208913</t>
  </si>
  <si>
    <t>"stínící stříšky " 18,05+35,02+6,25+4,75+4,75+4,85+4,75+5,5+4,75+4,7+4,75+4,7+4,75+4,8+4,75+4,75+4,5</t>
  </si>
  <si>
    <t>132</t>
  </si>
  <si>
    <t>621142001</t>
  </si>
  <si>
    <t>Potažení vnějších podhledů sklovláknitým pletivem vtlačeným do tenkovrstvé hmoty</t>
  </si>
  <si>
    <t>140843050</t>
  </si>
  <si>
    <t>133</t>
  </si>
  <si>
    <t>621322321</t>
  </si>
  <si>
    <t>Vápenocementová lehčená omítka hladká jednovrstvá vnějších podhledů nanášená strojně</t>
  </si>
  <si>
    <t>1840264855</t>
  </si>
  <si>
    <t>134</t>
  </si>
  <si>
    <t>621323391</t>
  </si>
  <si>
    <t>Příplatek k vápenocementové omítce hladkých vnějších podhledů za každý další 1 mm tloušťky strojně</t>
  </si>
  <si>
    <t>352714432</t>
  </si>
  <si>
    <t>podhledy*2</t>
  </si>
  <si>
    <t>135</t>
  </si>
  <si>
    <t>621531022</t>
  </si>
  <si>
    <t>Tenkovrstvá silikonová zrnitá omítka zrnitost 2,0 mm vnějších podhledů</t>
  </si>
  <si>
    <t>-576862449</t>
  </si>
  <si>
    <t>136</t>
  </si>
  <si>
    <t>622131111</t>
  </si>
  <si>
    <t>Polymercementový spojovací můstek vnějších stěn nanášený ručně</t>
  </si>
  <si>
    <t>617941075</t>
  </si>
  <si>
    <t>"sokl PERI + kamenný obklad" (2,16+4+4+4+5,85+1,35+1,15+3,3+4+4+4+4+4,05+4+4+3,95+2,35+9,65+7,9)*0,4+(34,5+17,85-2,5*10-1,25-5,516)*0,4+1,05*0,4</t>
  </si>
  <si>
    <t>"sokl PERI + kamenný obklad" 15,5*0,6+5,8*0,4/2-7,5*0,4+29,95*0,4-(1,15+2,4+2)*0,4</t>
  </si>
  <si>
    <t>"kamenný obklad" 7,35*1,85+7,95*0,25+10,35*1,85+11*0,25+29,95*3,65-2,4*1,5*4-2*2,11-1,2*1,5-2,4*2,11-1,15*2,11+35,5+8,65</t>
  </si>
  <si>
    <t>"omítka" (5,123+3,964+3,958+3,947+3,97+4,582+3,97+3,947+3,963+3,954+3,971*2+3,958*2+3,763)*3,6-2,5*2,085*13-4,525*2,085-2,443*2,085+(0,5+0,3*14)*3,6</t>
  </si>
  <si>
    <t>"omítka" (22,6+43,2)*1,27+20,1*4,52-2,565*2,085+(34,5+17,85)*2,75-2,5*2,085*10-1,25*2,085-5,516*2,085+(34,5+17,85-7,35-10,35)*1,6</t>
  </si>
  <si>
    <t>"omítka" 1,05*4,5+15,5*4,5-3*2,485*2+29,95*4,6-2,4*1,5*4-1,2*1,5-4,86*1,5+3,2+70,45-2,4*1,5*3+39-2,4*1,5*2</t>
  </si>
  <si>
    <t>"špalety - kamenný obklad" (2+2,51*2+1+2,51*2)*0,15</t>
  </si>
  <si>
    <t>"špalety - kamenný obklad" 0,4*0,15*15*2+0,4*0,15*2*2+0,4*0,15*2*12+(2+2,51*2+1,2+1,5*2+2,4*4+1,5*2*4+2,4+2,51*2+1,15+2,51*2)*0,15</t>
  </si>
  <si>
    <t>"špalety - omítka" (2,5+(2,485-0,4)*2)*0,15*13+(4,525+2,085*2+2,443+2,085*2+2,565+2,085*2)*0,15+(2,5*10+2,085*2*12+4,525+1,25)*0,15</t>
  </si>
  <si>
    <t>"špalety - omítka" (3+2,485*2)*0,15*2+(2,4*4+1,5*2*4+1,2+1,5*2+4,86+1,5*2)*0,15+(2,4*5+1,5*2*5)*0,15</t>
  </si>
  <si>
    <t>137</t>
  </si>
  <si>
    <t>622142001</t>
  </si>
  <si>
    <t>Potažení vnějších stěn sklovláknitým pletivem vtlačeným do tenkovrstvé hmoty</t>
  </si>
  <si>
    <t>-120299581</t>
  </si>
  <si>
    <t>138</t>
  </si>
  <si>
    <t>622143004</t>
  </si>
  <si>
    <t>Montáž omítkových samolepících začišťovacích profilů pro spojení s okenním rámem</t>
  </si>
  <si>
    <t>959876493</t>
  </si>
  <si>
    <t>259,75*2</t>
  </si>
  <si>
    <t>150,6*2</t>
  </si>
  <si>
    <t>139</t>
  </si>
  <si>
    <t>59051476</t>
  </si>
  <si>
    <t>profil začišťovací PVC 9mm s výztužnou tkaninou pro ostění ETICS</t>
  </si>
  <si>
    <t>337354414</t>
  </si>
  <si>
    <t>820,7*1,05 'Přepočtené koeficientem množství</t>
  </si>
  <si>
    <t>140</t>
  </si>
  <si>
    <t>622211011</t>
  </si>
  <si>
    <t>Montáž kontaktního zateplení vnějších stěn lepením a mechanickým kotvením polystyrénových desek do betonu a zdiva tl přes 40 do 80 mm</t>
  </si>
  <si>
    <t>-1492527574</t>
  </si>
  <si>
    <t>141</t>
  </si>
  <si>
    <t>28376013</t>
  </si>
  <si>
    <t>deska perimetrická fasádní soklová 150kPa λ=0,035 tl 50mm</t>
  </si>
  <si>
    <t>-151023696</t>
  </si>
  <si>
    <t>56,958*1,05 'Přepočtené koeficientem množství</t>
  </si>
  <si>
    <t>142</t>
  </si>
  <si>
    <t>622322321</t>
  </si>
  <si>
    <t>Vápenocementová lehčená omítka hladká jednovrstvá vnějších stěn nanášená strojně</t>
  </si>
  <si>
    <t>-2115607174</t>
  </si>
  <si>
    <t>143</t>
  </si>
  <si>
    <t>622531022</t>
  </si>
  <si>
    <t>Tenkovrstvá silikonová zrnitá omítka zrnitost 2,0 mm vnějších stěn</t>
  </si>
  <si>
    <t>-847128842</t>
  </si>
  <si>
    <t>144</t>
  </si>
  <si>
    <t>631311135</t>
  </si>
  <si>
    <t>Mazanina tl přes 120 do 240 mm z betonu prostého bez zvýšených nároků na prostředí tř. C 20/25</t>
  </si>
  <si>
    <t>-1486012330</t>
  </si>
  <si>
    <t>"výtahová šachta" 5,9*0,2</t>
  </si>
  <si>
    <t>145</t>
  </si>
  <si>
    <t>631319023</t>
  </si>
  <si>
    <t>Příplatek k mazanině tl přes 120 do 240 mm za přehlazení s poprášením cementem</t>
  </si>
  <si>
    <t>1304526732</t>
  </si>
  <si>
    <t>146</t>
  </si>
  <si>
    <t>631319175</t>
  </si>
  <si>
    <t>Příplatek k mazanině tl přes 120 do 240 mm za stržení povrchu spodní vrstvy před vložením výztuže</t>
  </si>
  <si>
    <t>1227172525</t>
  </si>
  <si>
    <t>147</t>
  </si>
  <si>
    <t>631351101</t>
  </si>
  <si>
    <t>Zřízení bednění rýh a hran v podlahách</t>
  </si>
  <si>
    <t>-800103757</t>
  </si>
  <si>
    <t>(1,36*2+3,8)*0,1</t>
  </si>
  <si>
    <t>148</t>
  </si>
  <si>
    <t>631351102</t>
  </si>
  <si>
    <t>Odstranění bednění rýh a hran v podlahách</t>
  </si>
  <si>
    <t>-1070343996</t>
  </si>
  <si>
    <t>149</t>
  </si>
  <si>
    <t>631362021</t>
  </si>
  <si>
    <t>Výztuž mazanin svařovanými sítěmi Kari</t>
  </si>
  <si>
    <t>-817583493</t>
  </si>
  <si>
    <t>"výtahová šachta" 5,9*5,4*2*1,25/1000</t>
  </si>
  <si>
    <t>150</t>
  </si>
  <si>
    <t>632451233</t>
  </si>
  <si>
    <t>Potěr cementový samonivelační litý C25 tl přes 40 do 45 mm</t>
  </si>
  <si>
    <t>-769447495</t>
  </si>
  <si>
    <t>"1NP - 45mm" 9,1</t>
  </si>
  <si>
    <t>151</t>
  </si>
  <si>
    <t>632451234</t>
  </si>
  <si>
    <t>Potěr cementový samonivelační litý C25 tl přes 45 do 50 mm</t>
  </si>
  <si>
    <t>251833774</t>
  </si>
  <si>
    <t>"1PP - 60mm" 381,2-95,1</t>
  </si>
  <si>
    <t>"1PP - 50mm" 95,1</t>
  </si>
  <si>
    <t>"1NP - 55mm" 1366,7-9,1</t>
  </si>
  <si>
    <t>152</t>
  </si>
  <si>
    <t>632451292</t>
  </si>
  <si>
    <t>Příplatek k cementovému samonivelačnímu litému potěru C25 ZKD 5 mm tl přes 50 mm</t>
  </si>
  <si>
    <t>-583462610</t>
  </si>
  <si>
    <t>"1PP - 60mm" (381,2-95,1)*2</t>
  </si>
  <si>
    <t>"1NP - 55mm" (1366,7-9,1)*1</t>
  </si>
  <si>
    <t>153</t>
  </si>
  <si>
    <t>632481213</t>
  </si>
  <si>
    <t>Separační vrstva z PE fólie</t>
  </si>
  <si>
    <t>1381848695</t>
  </si>
  <si>
    <t>1747,9</t>
  </si>
  <si>
    <t>154</t>
  </si>
  <si>
    <t>633811111</t>
  </si>
  <si>
    <t>Broušení nerovností betonových podlah do 2 mm - stržení šlemu</t>
  </si>
  <si>
    <t>1567975532</t>
  </si>
  <si>
    <t>155</t>
  </si>
  <si>
    <t>633991111</t>
  </si>
  <si>
    <t>Nástřik betonových povrchů proti odpařování vody</t>
  </si>
  <si>
    <t>1838200582</t>
  </si>
  <si>
    <t>156</t>
  </si>
  <si>
    <t>634112113</t>
  </si>
  <si>
    <t>Obvodová dilatace podlahovým páskem z pěnového PE mezi stěnou a mazaninou nebo potěrem v 80 mm</t>
  </si>
  <si>
    <t>-1437163343</t>
  </si>
  <si>
    <t>1799,7</t>
  </si>
  <si>
    <t>157</t>
  </si>
  <si>
    <t>634661111</t>
  </si>
  <si>
    <t>Výplň dilatačních spar šířky do 5 mm v mazaninách silikonovým tmelem</t>
  </si>
  <si>
    <t>-2129880843</t>
  </si>
  <si>
    <t>"1PP" 1+1,75*2+1,05+2,8+3,66+1,75+1,9</t>
  </si>
  <si>
    <t>"1NP" 5,975+8,3+9,5+4,8*2+5,1+3,1*2+2,64+2+3,5+3,2+2,9+2,9+2,6+1,45+1,5+1,49+1,46+2,54+2,56+1,5+2,56*5+1,55+1,5*2+1,51+1,505+1,5+1,49+1,433+4,163+4,42</t>
  </si>
  <si>
    <t>"1NP" 1,5*2+4,858+3,051*2</t>
  </si>
  <si>
    <t>158</t>
  </si>
  <si>
    <t>634911113</t>
  </si>
  <si>
    <t>Řezání dilatačních spár š 5 mm hl přes 20 do 50 mm v čerstvé betonové mazanině</t>
  </si>
  <si>
    <t>1124105002</t>
  </si>
  <si>
    <t>159</t>
  </si>
  <si>
    <t>642942111</t>
  </si>
  <si>
    <t>Osazování zárubní nebo rámů dveřních kovových do 2,5 m2 na MC</t>
  </si>
  <si>
    <t>1856057524</t>
  </si>
  <si>
    <t>"D1" 26</t>
  </si>
  <si>
    <t>"D2" 17</t>
  </si>
  <si>
    <t>"D3" 1</t>
  </si>
  <si>
    <t>"D4" 17</t>
  </si>
  <si>
    <t>"D5" 23</t>
  </si>
  <si>
    <t>"D7" 5</t>
  </si>
  <si>
    <t>"D8" 1</t>
  </si>
  <si>
    <t>"D9" 4</t>
  </si>
  <si>
    <t>"D10" 1</t>
  </si>
  <si>
    <t>160</t>
  </si>
  <si>
    <t>55331486</t>
  </si>
  <si>
    <t>zárubeň jednokřídlá ocelová pro zdění tl stěny 110-150mm rozměru 700/1970, 2100mm</t>
  </si>
  <si>
    <t>-2132240892</t>
  </si>
  <si>
    <t>"D2" 3</t>
  </si>
  <si>
    <t>161</t>
  </si>
  <si>
    <t>55331481</t>
  </si>
  <si>
    <t>zárubeň jednokřídlá ocelová pro zdění tl stěny 75-100mm rozměru 700/1970, 2100mm</t>
  </si>
  <si>
    <t>296403756</t>
  </si>
  <si>
    <t>"D2" 14</t>
  </si>
  <si>
    <t>162</t>
  </si>
  <si>
    <t>55331488</t>
  </si>
  <si>
    <t>zárubeň jednokřídlá ocelová pro zdění tl stěny 110-150mm rozměru 900/1970, 2100mm</t>
  </si>
  <si>
    <t>-2087738376</t>
  </si>
  <si>
    <t>"D1" 20</t>
  </si>
  <si>
    <t>163</t>
  </si>
  <si>
    <t>55331558</t>
  </si>
  <si>
    <t>zárubeň jednokřídlá ocelová pro zdění s protipožární úpravou tl stěny 75-100mm rozměru 900/1970, 2100mm</t>
  </si>
  <si>
    <t>1240745966</t>
  </si>
  <si>
    <t>"D1" 5</t>
  </si>
  <si>
    <t>164</t>
  </si>
  <si>
    <t>55331568</t>
  </si>
  <si>
    <t>zárubeň jednokřídlá ocelová pro zdění s protipožární úpravou tl stěny 160-200mm rozměru 900/1970, 2100mm</t>
  </si>
  <si>
    <t>-1181185145</t>
  </si>
  <si>
    <t>"D1" 1</t>
  </si>
  <si>
    <t>165</t>
  </si>
  <si>
    <t>55331489</t>
  </si>
  <si>
    <t>zárubeň jednokřídlá ocelová pro zdění tl stěny 110-150mm rozměru 1100/1970, 2100mm</t>
  </si>
  <si>
    <t>-1538716814</t>
  </si>
  <si>
    <t>"D5" 6</t>
  </si>
  <si>
    <t>166</t>
  </si>
  <si>
    <t>55331484</t>
  </si>
  <si>
    <t>zárubeň jednokřídlá ocelová pro zdění tl stěny 75-100mm rozměru 1100/1970, 2100mm</t>
  </si>
  <si>
    <t>-272590618</t>
  </si>
  <si>
    <t>"D5" 12</t>
  </si>
  <si>
    <t>167</t>
  </si>
  <si>
    <t>55331487</t>
  </si>
  <si>
    <t>zárubeň jednokřídlá ocelová pro zdění tl stěny 110-150mm rozměru 800/1970, 2100mm</t>
  </si>
  <si>
    <t>-1596414349</t>
  </si>
  <si>
    <t>"D4" 5</t>
  </si>
  <si>
    <t>"D7" 6</t>
  </si>
  <si>
    <t>168</t>
  </si>
  <si>
    <t>55331557</t>
  </si>
  <si>
    <t>zárubeň jednokřídlá ocelová pro zdění s protipožární úpravou tl stěny 75-100mm rozměru 800/1970, 2100mm</t>
  </si>
  <si>
    <t>1959624587</t>
  </si>
  <si>
    <t>"D4" 12</t>
  </si>
  <si>
    <t>169</t>
  </si>
  <si>
    <t>55331480</t>
  </si>
  <si>
    <t>zárubeň jednokřídlá ocelová pro zdění tl stěny 75-100mm rozměru 600/1970, 2100mm</t>
  </si>
  <si>
    <t>279453974</t>
  </si>
  <si>
    <t>170</t>
  </si>
  <si>
    <t>55331488x</t>
  </si>
  <si>
    <t>zárubeň jednokřídlá ocelová pro zdění tl stěny 110-150mm rozměru 1000/1970, 2100mm</t>
  </si>
  <si>
    <t>1972403972</t>
  </si>
  <si>
    <t>"D9" 3</t>
  </si>
  <si>
    <t>171</t>
  </si>
  <si>
    <t>55331483x</t>
  </si>
  <si>
    <t>zárubeň jednokřídlá ocelová pro zdění tl stěny 75-100mm rozměru 1000/1970, 2100mm</t>
  </si>
  <si>
    <t>1888392098</t>
  </si>
  <si>
    <t>"D9" 1</t>
  </si>
  <si>
    <t>172</t>
  </si>
  <si>
    <t>642945111</t>
  </si>
  <si>
    <t>Osazování protipožárních nebo protiplynových zárubní dveří jednokřídlových do 2,5 m2</t>
  </si>
  <si>
    <t>411450480</t>
  </si>
  <si>
    <t>"D4" 1</t>
  </si>
  <si>
    <t>173</t>
  </si>
  <si>
    <t>55331563</t>
  </si>
  <si>
    <t>zárubeň jednokřídlá ocelová pro zdění s protipožární úpravou tl stěny 110-150mm rozměru 900/1970, 2100mm</t>
  </si>
  <si>
    <t>-1667199492</t>
  </si>
  <si>
    <t>174</t>
  </si>
  <si>
    <t>55331562</t>
  </si>
  <si>
    <t>zárubeň jednokřídlá ocelová pro zdění s protipožární úpravou tl stěny 110-150mm rozměru 800/1970, 2100mm</t>
  </si>
  <si>
    <t>1106241268</t>
  </si>
  <si>
    <t>Trubní vedení</t>
  </si>
  <si>
    <t>175</t>
  </si>
  <si>
    <t>871265211</t>
  </si>
  <si>
    <t>Kanalizační potrubí z tvrdého PVC jednovrstvé tuhost třídy SN4 DN 110</t>
  </si>
  <si>
    <t>-1992570173</t>
  </si>
  <si>
    <t xml:space="preserve">"radon" </t>
  </si>
  <si>
    <t>10,45+4,35+16,8+4,6+8,6+19+4,3+11,25+6+3,1+5</t>
  </si>
  <si>
    <t>18,5+7,9*2+13,8+10+2,95+17,16+8,66+4,15</t>
  </si>
  <si>
    <t>10+4,4+19,5+4,5+4,5+20,6+5,25*2+27,2+5,1+5,5+28+4,4+4,8+6,35+11,4+5,1</t>
  </si>
  <si>
    <t>176</t>
  </si>
  <si>
    <t>871315211</t>
  </si>
  <si>
    <t>Kanalizační potrubí z tvrdého PVC jednovrstvé tuhost třídy SN4 DN 160</t>
  </si>
  <si>
    <t>-1553643384</t>
  </si>
  <si>
    <t>1*11</t>
  </si>
  <si>
    <t>Ostatní konstrukce a práce, bourání</t>
  </si>
  <si>
    <t>177</t>
  </si>
  <si>
    <t>9-01</t>
  </si>
  <si>
    <t>Protipožární opatření - ucpávky, tabulky, hasící přístroje</t>
  </si>
  <si>
    <t>-869466896</t>
  </si>
  <si>
    <t>178</t>
  </si>
  <si>
    <t>9-02</t>
  </si>
  <si>
    <t>Stavební přípomoce</t>
  </si>
  <si>
    <t>hod</t>
  </si>
  <si>
    <t>594541630</t>
  </si>
  <si>
    <t>181</t>
  </si>
  <si>
    <t>919726122</t>
  </si>
  <si>
    <t>Geotextilie pro ochranu, separaci a filtraci netkaná měrná hm přes 200 do 300 g/m2</t>
  </si>
  <si>
    <t>-1751510861</t>
  </si>
  <si>
    <t>(54,65+54,55+54,5+54,35+24,5+28,8+24,45+54,4+24,25+25,45)*1,1</t>
  </si>
  <si>
    <t>(15,3+23,8+8,65+16,4+32,2+33)*1,1</t>
  </si>
  <si>
    <t>(25,2+53+37+53+52,65+44,7+40,65+30,8)*1,1</t>
  </si>
  <si>
    <t>(126,9+62,8+4,8+30,15+82+20,1)*1,1</t>
  </si>
  <si>
    <t>182</t>
  </si>
  <si>
    <t>941211111</t>
  </si>
  <si>
    <t>Montáž lešení řadového rámového lehkého zatížení do 200 kg/m2 š přes 0,6 do 0,9 m v do 10 m</t>
  </si>
  <si>
    <t>-1863678640</t>
  </si>
  <si>
    <t>230+66+45+120+(22,7+17,9+43,65+34,5)*4</t>
  </si>
  <si>
    <t>183</t>
  </si>
  <si>
    <t>941211213</t>
  </si>
  <si>
    <t>Příplatek k lešení řadovému rámovému lehkému š 0,9 m v přes 25 do 40 m za první a ZKD den použití</t>
  </si>
  <si>
    <t>-1154653403</t>
  </si>
  <si>
    <t>leseni*2*30</t>
  </si>
  <si>
    <t>184</t>
  </si>
  <si>
    <t>941211811</t>
  </si>
  <si>
    <t>Demontáž lešení řadového rámového lehkého zatížení do 200 kg/m2 š přes 0,6 do 0,9 m v do 10 m</t>
  </si>
  <si>
    <t>-1345325538</t>
  </si>
  <si>
    <t>185</t>
  </si>
  <si>
    <t>949101112</t>
  </si>
  <si>
    <t>Lešení pomocné pro objekty pozemních staveb s lešeňovou podlahou v přes 1,9 do 3,5 m zatížení do 150 kg/m2</t>
  </si>
  <si>
    <t>2103963131</t>
  </si>
  <si>
    <t>1548,8+146,7+12,8+11,7</t>
  </si>
  <si>
    <t>186</t>
  </si>
  <si>
    <t>952901111</t>
  </si>
  <si>
    <t>Vyčištění budov bytové a občanské výstavby při výšce podlaží do 4 m</t>
  </si>
  <si>
    <t>115796561</t>
  </si>
  <si>
    <t>380,2+704,51+132,53+376,59+130,14</t>
  </si>
  <si>
    <t>998</t>
  </si>
  <si>
    <t>Přesun hmot</t>
  </si>
  <si>
    <t>187</t>
  </si>
  <si>
    <t>998011002</t>
  </si>
  <si>
    <t>Přesun hmot pro budovy zděné v přes 6 do 12 m</t>
  </si>
  <si>
    <t>2016721515</t>
  </si>
  <si>
    <t>PSV</t>
  </si>
  <si>
    <t>Práce a dodávky PSV</t>
  </si>
  <si>
    <t>711</t>
  </si>
  <si>
    <t>Izolace proti vodě, vlhkosti a plynům</t>
  </si>
  <si>
    <t>188</t>
  </si>
  <si>
    <t>711161273</t>
  </si>
  <si>
    <t>Provedení izolace proti zemní vlhkosti svislé z nopové fólie</t>
  </si>
  <si>
    <t>1037029620</t>
  </si>
  <si>
    <t>45,7*0,2</t>
  </si>
  <si>
    <t>45,45*4,4</t>
  </si>
  <si>
    <t>12,25*1,95</t>
  </si>
  <si>
    <t>(17,85+34,55)*0,2</t>
  </si>
  <si>
    <t>(140,8-18,9)*0,2</t>
  </si>
  <si>
    <t>189</t>
  </si>
  <si>
    <t>28323005</t>
  </si>
  <si>
    <t>fólie profilovaná (nopová) drenážní HDPE s výškou nopů 8mm</t>
  </si>
  <si>
    <t>288287948</t>
  </si>
  <si>
    <t>267,868*1,221 'Přepočtené koeficientem množství</t>
  </si>
  <si>
    <t>190</t>
  </si>
  <si>
    <t>711191201</t>
  </si>
  <si>
    <t>Provedení izolace proti zemní vlhkosti hydroizolační stěrkou vodorovné na betonu, 2 vrstvy</t>
  </si>
  <si>
    <t>-1819701318</t>
  </si>
  <si>
    <t>220,8</t>
  </si>
  <si>
    <t>191</t>
  </si>
  <si>
    <t>24551040</t>
  </si>
  <si>
    <t>stěrka hydroizolační dvousložková cemento-polymerová pod dlažbu</t>
  </si>
  <si>
    <t>kg</t>
  </si>
  <si>
    <t>-1350094241</t>
  </si>
  <si>
    <t>220,8*4,5 'Přepočtené koeficientem množství</t>
  </si>
  <si>
    <t>192</t>
  </si>
  <si>
    <t>711192202</t>
  </si>
  <si>
    <t>Provedení izolace proti zemní vlhkosti hydroizolační stěrkou svislé na zdivu, 2 vrstvy</t>
  </si>
  <si>
    <t>2086031855</t>
  </si>
  <si>
    <t>335,6*0,2</t>
  </si>
  <si>
    <t>1,8*1,8</t>
  </si>
  <si>
    <t>3,3*1,8*2</t>
  </si>
  <si>
    <t>1*1,8</t>
  </si>
  <si>
    <t>2*1,8</t>
  </si>
  <si>
    <t>2,75*1,8</t>
  </si>
  <si>
    <t>2*1,8*19</t>
  </si>
  <si>
    <t>193</t>
  </si>
  <si>
    <t>-1050884648</t>
  </si>
  <si>
    <t>160,99*4,7 'Přepočtené koeficientem množství</t>
  </si>
  <si>
    <t>194</t>
  </si>
  <si>
    <t>711199101</t>
  </si>
  <si>
    <t>Provedení těsnícího pásu do spoje dilatační nebo styčné spáry podlaha - stěna</t>
  </si>
  <si>
    <t>-1573074341</t>
  </si>
  <si>
    <t>335,6</t>
  </si>
  <si>
    <t>2*27</t>
  </si>
  <si>
    <t>195</t>
  </si>
  <si>
    <t>28355020</t>
  </si>
  <si>
    <t>páska pružná těsnící hydroizolační š do 85mm</t>
  </si>
  <si>
    <t>-994703238</t>
  </si>
  <si>
    <t>389,6*1,05 'Přepočtené koeficientem množství</t>
  </si>
  <si>
    <t>196</t>
  </si>
  <si>
    <t>711461201</t>
  </si>
  <si>
    <t>Provedení izolace proti tlakové vodě vodorovné fólií zesílením spojů páskem</t>
  </si>
  <si>
    <t>1858428454</t>
  </si>
  <si>
    <t>455,35-4,75</t>
  </si>
  <si>
    <t>9,25</t>
  </si>
  <si>
    <t>385,1</t>
  </si>
  <si>
    <t>732,8</t>
  </si>
  <si>
    <t>197</t>
  </si>
  <si>
    <t>28322005</t>
  </si>
  <si>
    <t>fólie hydroizolační pro spodní stavbu mPVC tl 2mm</t>
  </si>
  <si>
    <t>471273942</t>
  </si>
  <si>
    <t>1577,75*1,1655 'Přepočtené koeficientem množství</t>
  </si>
  <si>
    <t>198</t>
  </si>
  <si>
    <t>711462103</t>
  </si>
  <si>
    <t>Provedení izolace proti tlakové vodě svislé fólií přilepenou v plné ploše</t>
  </si>
  <si>
    <t>-965394162</t>
  </si>
  <si>
    <t>45,7*0,5</t>
  </si>
  <si>
    <t>45,45*3,65</t>
  </si>
  <si>
    <t>(17,85+34,55)*0,5</t>
  </si>
  <si>
    <t>(140,8-18,9)*0,5</t>
  </si>
  <si>
    <t>199</t>
  </si>
  <si>
    <t>-1110786364</t>
  </si>
  <si>
    <t>299,781*1,221 'Přepočtené koeficientem množství</t>
  </si>
  <si>
    <t>200</t>
  </si>
  <si>
    <t>711491171</t>
  </si>
  <si>
    <t>Provedení doplňků izolace proti vodě na vodorovné ploše z textilií vrstva podkladní</t>
  </si>
  <si>
    <t>-537326526</t>
  </si>
  <si>
    <t>201</t>
  </si>
  <si>
    <t>1019324887</t>
  </si>
  <si>
    <t>1577,75*1,05 'Přepočtené koeficientem množství</t>
  </si>
  <si>
    <t>202</t>
  </si>
  <si>
    <t>711491172</t>
  </si>
  <si>
    <t>Provedení doplňků izolace proti vodě na vodorovné ploše z textilií vrstva ochranná</t>
  </si>
  <si>
    <t>-953982109</t>
  </si>
  <si>
    <t>203</t>
  </si>
  <si>
    <t>-816534872</t>
  </si>
  <si>
    <t>204</t>
  </si>
  <si>
    <t>711491271</t>
  </si>
  <si>
    <t>Provedení doplňků izolace proti vodě na ploše svislé z textilií vrstva podkladní</t>
  </si>
  <si>
    <t>797770876</t>
  </si>
  <si>
    <t>205</t>
  </si>
  <si>
    <t>1216135072</t>
  </si>
  <si>
    <t>299,781*1,05 'Přepočtené koeficientem množství</t>
  </si>
  <si>
    <t>206</t>
  </si>
  <si>
    <t>711491272</t>
  </si>
  <si>
    <t>Provedení doplňků izolace proti vodě na ploše svislé z textilií vrstva ochranná</t>
  </si>
  <si>
    <t>1302111725</t>
  </si>
  <si>
    <t>207</t>
  </si>
  <si>
    <t>1413948662</t>
  </si>
  <si>
    <t>208</t>
  </si>
  <si>
    <t>998711202</t>
  </si>
  <si>
    <t>Přesun hmot procentní pro izolace proti vodě, vlhkosti a plynům v objektech v přes 6 do 12 m</t>
  </si>
  <si>
    <t>%</t>
  </si>
  <si>
    <t>-1792610005</t>
  </si>
  <si>
    <t>712</t>
  </si>
  <si>
    <t>Povlakové krytiny</t>
  </si>
  <si>
    <t>209</t>
  </si>
  <si>
    <t>712311101</t>
  </si>
  <si>
    <t>Provedení povlakové krytiny střech do 10° za studena lakem penetračním nebo asfaltovým</t>
  </si>
  <si>
    <t>1056117417</t>
  </si>
  <si>
    <t>"Vodorovné" 459,6-1*1-0,9*0,9+431,7+800,7-1*1*4</t>
  </si>
  <si>
    <t>"svislé" (89,2+38,1+55,1)*1+(24,1+43,6)*1,25</t>
  </si>
  <si>
    <t>210</t>
  </si>
  <si>
    <t>11163150</t>
  </si>
  <si>
    <t>lak penetrační asfaltový</t>
  </si>
  <si>
    <t>935519782</t>
  </si>
  <si>
    <t>1953,215*0,00032 'Přepočtené koeficientem množství</t>
  </si>
  <si>
    <t>211</t>
  </si>
  <si>
    <t>712341559</t>
  </si>
  <si>
    <t>Provedení povlakové krytiny střech do 10° pásy NAIP přitavením v plné ploše</t>
  </si>
  <si>
    <t>-754663403</t>
  </si>
  <si>
    <t>212</t>
  </si>
  <si>
    <t>62855001</t>
  </si>
  <si>
    <t>pás asfaltový natavitelný modifikovaný SBS tl 4,0mm s vložkou z polyesterové rohože a spalitelnou PE fólií nebo jemnozrnným minerálním posypem na horním povrchu</t>
  </si>
  <si>
    <t>-1904249064</t>
  </si>
  <si>
    <t>1953,215*1,1655 'Přepočtené koeficientem množství</t>
  </si>
  <si>
    <t>213</t>
  </si>
  <si>
    <t>712361701</t>
  </si>
  <si>
    <t>Provedení povlakové krytiny střech do 10° fólií položenou volně s přilepením spojů</t>
  </si>
  <si>
    <t>1725169976</t>
  </si>
  <si>
    <t>"Vodorovné" 768,8+412,1-1*1*4+432,3-1*1-0,9*0,9</t>
  </si>
  <si>
    <t>"svislé" (89,2+38,1+55,1)*0,5+(24,1+43,6)*0,8</t>
  </si>
  <si>
    <t>214</t>
  </si>
  <si>
    <t>28343012</t>
  </si>
  <si>
    <t>fólie hydroizolační střešní mPVC určená ke stabilizaci přitížením a do vegetačních střech tl 1,5mm</t>
  </si>
  <si>
    <t>229180190</t>
  </si>
  <si>
    <t>1752,75*1,1655 'Přepočtené koeficientem množství</t>
  </si>
  <si>
    <t>215</t>
  </si>
  <si>
    <t>712363352</t>
  </si>
  <si>
    <t>Povlakové krytiny střech do 10° z tvarovaných poplastovaných lišt délky 2 m koutová lišta vnitřní rš 100 mm</t>
  </si>
  <si>
    <t>17943291</t>
  </si>
  <si>
    <t>"svislé" 89,2+38,1+55,1+24,1+43,6</t>
  </si>
  <si>
    <t>216</t>
  </si>
  <si>
    <t>712363353</t>
  </si>
  <si>
    <t>Povlakové krytiny střech do 10° z tvarovaných poplastovaných lišt délky 2 m koutová lišta vnější rš 100 mm</t>
  </si>
  <si>
    <t>1564297922</t>
  </si>
  <si>
    <t>217</t>
  </si>
  <si>
    <t>712391171</t>
  </si>
  <si>
    <t>Provedení povlakové krytiny střech do 10° podkladní textilní vrstvy</t>
  </si>
  <si>
    <t>82080905</t>
  </si>
  <si>
    <t>218</t>
  </si>
  <si>
    <t>980510436</t>
  </si>
  <si>
    <t>1752,75*1,155 'Přepočtené koeficientem množství</t>
  </si>
  <si>
    <t>219</t>
  </si>
  <si>
    <t>712391172</t>
  </si>
  <si>
    <t>Provedení povlakové krytiny střech do 10° ochranné textilní vrstvy</t>
  </si>
  <si>
    <t>324072004</t>
  </si>
  <si>
    <t>"svislé" (89,2+38,1+55,1)*0,35+(24,1+43,6)*0,35</t>
  </si>
  <si>
    <t>220</t>
  </si>
  <si>
    <t>742374576</t>
  </si>
  <si>
    <t>1694,925*1,155 'Přepočtené koeficientem množství</t>
  </si>
  <si>
    <t>221</t>
  </si>
  <si>
    <t>712391382</t>
  </si>
  <si>
    <t>Provedení povlakové krytiny střech do 10° násypem z hrubého kameniva tl 50 mm</t>
  </si>
  <si>
    <t>-766481849</t>
  </si>
  <si>
    <t>222</t>
  </si>
  <si>
    <t>58337403</t>
  </si>
  <si>
    <t>kamenivo dekorační (kačírek) frakce 16/32</t>
  </si>
  <si>
    <t>-832225595</t>
  </si>
  <si>
    <t>121,25*0,0825 'Přepočtené koeficientem množství</t>
  </si>
  <si>
    <t>223</t>
  </si>
  <si>
    <t>712391482</t>
  </si>
  <si>
    <t>Příplatek k povlakové krytině střech do 10° ZKD 10 mm násypu z hrubého kameniva</t>
  </si>
  <si>
    <t>-497195546</t>
  </si>
  <si>
    <t>(47,1+61,3*0,5+43,5)*22</t>
  </si>
  <si>
    <t>224</t>
  </si>
  <si>
    <t>1853617716</t>
  </si>
  <si>
    <t>2667,5*0,0165 'Přepočtené koeficientem množství</t>
  </si>
  <si>
    <t>225</t>
  </si>
  <si>
    <t>712771311</t>
  </si>
  <si>
    <t>Provedení hydroakumulační vrstvy z hydrofilních minerálních panelů vegetační střechy sklon do 5°</t>
  </si>
  <si>
    <t>-401534550</t>
  </si>
  <si>
    <t>(768,8+412,1-1*1*4+432,3-1*1-0,9*0,9-121,25)*2</t>
  </si>
  <si>
    <t>226</t>
  </si>
  <si>
    <t>63153600</t>
  </si>
  <si>
    <t>deska substrátová vegetačních střech z hydrofilní minerální vlny 600x1000 tl 50mm</t>
  </si>
  <si>
    <t>1582749391</t>
  </si>
  <si>
    <t>227</t>
  </si>
  <si>
    <t>712771221</t>
  </si>
  <si>
    <t>Provedení drenážní vrstvy vegetační střechy z plastových nopových fólií v nopů do 25 mm do 5°</t>
  </si>
  <si>
    <t>-1628908472</t>
  </si>
  <si>
    <t>768,8+412,1-1*1*4+432,3-1*1-0,9*0,9-121,25</t>
  </si>
  <si>
    <t>228</t>
  </si>
  <si>
    <t>-1254634281</t>
  </si>
  <si>
    <t>1486,14*1,1025 'Přepočtené koeficientem množství</t>
  </si>
  <si>
    <t>229</t>
  </si>
  <si>
    <t>712771411</t>
  </si>
  <si>
    <t>Provedení vegetační vrstvy ze substrátu tl přes 100 do 200 mm vegetační střechy sklon do 5°</t>
  </si>
  <si>
    <t>-1855475657</t>
  </si>
  <si>
    <t>230</t>
  </si>
  <si>
    <t>10321002</t>
  </si>
  <si>
    <t>substrát vegetačních střech extenzivní trávníkový</t>
  </si>
  <si>
    <t>-511426625</t>
  </si>
  <si>
    <t>1486,14*0,15 'Přepočtené koeficientem množství</t>
  </si>
  <si>
    <t>231</t>
  </si>
  <si>
    <t>712771531</t>
  </si>
  <si>
    <t>Výsadba předpěstovaných rostlin do 15 ks/m2 vegetační střechy sklon do 5°</t>
  </si>
  <si>
    <t>461266919</t>
  </si>
  <si>
    <t>232</t>
  </si>
  <si>
    <t>00572610</t>
  </si>
  <si>
    <t>sazenice trvalek pro vegetační střechy</t>
  </si>
  <si>
    <t>-1436667737</t>
  </si>
  <si>
    <t>1486,14*15 'Přepočtené koeficientem množství</t>
  </si>
  <si>
    <t>233</t>
  </si>
  <si>
    <t>712771613</t>
  </si>
  <si>
    <t>Osazení ochranné kačírkové lišty navařením na hydroizolaci</t>
  </si>
  <si>
    <t>-988930691</t>
  </si>
  <si>
    <t>96,5+60+89,2</t>
  </si>
  <si>
    <t>234</t>
  </si>
  <si>
    <t>69334030</t>
  </si>
  <si>
    <t>lišta kačírková výška 60-90mm Al</t>
  </si>
  <si>
    <t>1378470013</t>
  </si>
  <si>
    <t>245,7*1,02 'Přepočtené koeficientem množství</t>
  </si>
  <si>
    <t>235</t>
  </si>
  <si>
    <t>712771613x</t>
  </si>
  <si>
    <t>Osazení plastového obrubníku</t>
  </si>
  <si>
    <t>504400290</t>
  </si>
  <si>
    <t>236</t>
  </si>
  <si>
    <t>POBR</t>
  </si>
  <si>
    <t>Platový obrubník 1200x240x30mm</t>
  </si>
  <si>
    <t>-1219310450</t>
  </si>
  <si>
    <t>237</t>
  </si>
  <si>
    <t>998712202</t>
  </si>
  <si>
    <t>Přesun hmot procentní pro krytiny povlakové v objektech v přes 6 do 12 m</t>
  </si>
  <si>
    <t>-150222610</t>
  </si>
  <si>
    <t>713</t>
  </si>
  <si>
    <t>Izolace tepelné</t>
  </si>
  <si>
    <t>238</t>
  </si>
  <si>
    <t>713121111</t>
  </si>
  <si>
    <t>Montáž izolace tepelné podlah volně kladenými rohožemi, pásy, dílci, deskami 1 vrstva</t>
  </si>
  <si>
    <t>-548220433</t>
  </si>
  <si>
    <t>"EPS 150 40mm"</t>
  </si>
  <si>
    <t>"1NP" 1366,7-980,2</t>
  </si>
  <si>
    <t>"EPS 150 50mm"</t>
  </si>
  <si>
    <t>"1PP" 381,2-78,5</t>
  </si>
  <si>
    <t>"1NP" 4,08</t>
  </si>
  <si>
    <t>"EPS 150 70mm"</t>
  </si>
  <si>
    <t>"1NP" 980,2</t>
  </si>
  <si>
    <t>"EPS 150 80mm"</t>
  </si>
  <si>
    <t>"1PP" 381,2</t>
  </si>
  <si>
    <t>"EPS 150 100mm"</t>
  </si>
  <si>
    <t>"1PP" 78,5</t>
  </si>
  <si>
    <t>239</t>
  </si>
  <si>
    <t>28375908</t>
  </si>
  <si>
    <t>deska EPS 150 pro konstrukce s vysokým zatížením λ=0,035 tl 40mm</t>
  </si>
  <si>
    <t>-1058930632</t>
  </si>
  <si>
    <t>386,5*1,02 'Přepočtené koeficientem množství</t>
  </si>
  <si>
    <t>240</t>
  </si>
  <si>
    <t>28375909</t>
  </si>
  <si>
    <t>deska EPS 150 pro konstrukce s vysokým zatížením λ=0,035 tl 50mm</t>
  </si>
  <si>
    <t>-1826910625</t>
  </si>
  <si>
    <t>306,78*1,02 'Přepočtené koeficientem množství</t>
  </si>
  <si>
    <t>241</t>
  </si>
  <si>
    <t>28375911</t>
  </si>
  <si>
    <t>deska EPS 150 pro konstrukce s vysokým zatížením λ=0,035 tl 70mm</t>
  </si>
  <si>
    <t>-2110773260</t>
  </si>
  <si>
    <t>980,2*1,02 'Přepočtené koeficientem množství</t>
  </si>
  <si>
    <t>242</t>
  </si>
  <si>
    <t>28375912</t>
  </si>
  <si>
    <t>deska EPS 150 pro konstrukce s vysokým zatížením λ=0,035 tl 80mm</t>
  </si>
  <si>
    <t>1498573862</t>
  </si>
  <si>
    <t>381,2*1,02 'Přepočtené koeficientem množství</t>
  </si>
  <si>
    <t>243</t>
  </si>
  <si>
    <t>28375914</t>
  </si>
  <si>
    <t>deska EPS 150 pro konstrukce s vysokým zatížením λ=0,035 tl 100mm</t>
  </si>
  <si>
    <t>1736908578</t>
  </si>
  <si>
    <t>1058,7*1,02 'Přepočtené koeficientem množství</t>
  </si>
  <si>
    <t>244</t>
  </si>
  <si>
    <t>713131145</t>
  </si>
  <si>
    <t>Montáž izolace tepelné stěn a základů lepením bodově rohoží, pásů, dílců, desek</t>
  </si>
  <si>
    <t>-1921761800</t>
  </si>
  <si>
    <t>45,7*0,4</t>
  </si>
  <si>
    <t>(17,85+34,55)*0,4</t>
  </si>
  <si>
    <t>(140,8-18,9)*0,4</t>
  </si>
  <si>
    <t>245</t>
  </si>
  <si>
    <t>-123234150</t>
  </si>
  <si>
    <t>88*1,05 'Přepočtené koeficientem množství</t>
  </si>
  <si>
    <t>246</t>
  </si>
  <si>
    <t>713131151</t>
  </si>
  <si>
    <t>Montáž izolace tepelné stěn a základů volně vloženými rohožemi, pásy, dílci, deskami 1 vrstva</t>
  </si>
  <si>
    <t>1926038583</t>
  </si>
  <si>
    <t>"EPS 80mm"</t>
  </si>
  <si>
    <t>"V01+V01.1" 210*0,25</t>
  </si>
  <si>
    <t xml:space="preserve">"V05" 0,49*0,25 </t>
  </si>
  <si>
    <t>"1PP" 18,3</t>
  </si>
  <si>
    <t>"1NP" 29,3</t>
  </si>
  <si>
    <t>"nad 1NP" 25,7</t>
  </si>
  <si>
    <t>"EPS 50mm"</t>
  </si>
  <si>
    <t>"1PP" 5,5</t>
  </si>
  <si>
    <t>"1NP" 5,6</t>
  </si>
  <si>
    <t>247</t>
  </si>
  <si>
    <t>28376036</t>
  </si>
  <si>
    <t>deska EPS grafitová fasádní λ=0,032 tl 80mm</t>
  </si>
  <si>
    <t>-1802631503</t>
  </si>
  <si>
    <t>143,498*1,05 'Přepočtené koeficientem množství</t>
  </si>
  <si>
    <t>248</t>
  </si>
  <si>
    <t>28376033</t>
  </si>
  <si>
    <t>deska EPS grafitová fasádní λ=0,032 tl 50mm</t>
  </si>
  <si>
    <t>1317107888</t>
  </si>
  <si>
    <t>12,875*1,05 'Přepočtené koeficientem množství</t>
  </si>
  <si>
    <t>249</t>
  </si>
  <si>
    <t>713141136</t>
  </si>
  <si>
    <t>Montáž izolace tepelné střech plochých lepené za studena nízkoexpanzní (PUR) pěnou 1 vrstva desek</t>
  </si>
  <si>
    <t>-467999338</t>
  </si>
  <si>
    <t>"Vodorovné - EPS 100 240mm" 768,8+412,1-1*1*4+432,3-1*1-0,9*0,9</t>
  </si>
  <si>
    <t>"kačírek - XPS 50mm" 47,1+61,3*0,5+43,5</t>
  </si>
  <si>
    <t>28375021</t>
  </si>
  <si>
    <t>deska EPS 70 pro konstrukce s malým zatížením λ=0,039 tl 240mm</t>
  </si>
  <si>
    <t>-1522249396</t>
  </si>
  <si>
    <t>1607,39*1,02 'Přepočtené koeficientem množství</t>
  </si>
  <si>
    <t>251</t>
  </si>
  <si>
    <t>28376417</t>
  </si>
  <si>
    <t>deska z polystyrénu XPS, hrana polodrážková a hladký povrch 300kPA tl 50mm</t>
  </si>
  <si>
    <t>1794795279</t>
  </si>
  <si>
    <t>252</t>
  </si>
  <si>
    <t>713141212</t>
  </si>
  <si>
    <t>Montáž izolace tepelné střech plochých lepené nízkoexpanzní (PUR) pěnou atikový klín</t>
  </si>
  <si>
    <t>635676652</t>
  </si>
  <si>
    <t>118,1+19,45*2+81,5+89,2</t>
  </si>
  <si>
    <t>253</t>
  </si>
  <si>
    <t>63152005</t>
  </si>
  <si>
    <t>klín atikový přechodný minerální plochých střech tl 50x50mm</t>
  </si>
  <si>
    <t>1603461803</t>
  </si>
  <si>
    <t>327,7*1,02 'Přepočtené koeficientem množství</t>
  </si>
  <si>
    <t>254</t>
  </si>
  <si>
    <t>713141336</t>
  </si>
  <si>
    <t>Montáž izolace tepelné střech plochých lepené za studena nízkoexpanzní (PUR) pěnou, spádová vrstva</t>
  </si>
  <si>
    <t>499562456</t>
  </si>
  <si>
    <t>255</t>
  </si>
  <si>
    <t>28376141</t>
  </si>
  <si>
    <t>klín izolační z pěnového polystyrenu EPS 100 spád do 5%</t>
  </si>
  <si>
    <t>1222108855</t>
  </si>
  <si>
    <t>"Vodorovné - EPS 100 240mm" (768,8+412,1-1*1*4+432,3-1*1-0,9*0,9)*(0,04+0,28)/2</t>
  </si>
  <si>
    <t>256</t>
  </si>
  <si>
    <t>713191132</t>
  </si>
  <si>
    <t>Montáž izolace tepelné podlah, stropů vrchem nebo střech překrytí separační fólií z PE</t>
  </si>
  <si>
    <t>1337111226</t>
  </si>
  <si>
    <t>257</t>
  </si>
  <si>
    <t>998713202</t>
  </si>
  <si>
    <t>Přesun hmot procentní pro izolace tepelné v objektech v přes 6 do 12 m</t>
  </si>
  <si>
    <t>-1381009865</t>
  </si>
  <si>
    <t>763</t>
  </si>
  <si>
    <t>Konstrukce suché výstavby</t>
  </si>
  <si>
    <t>258</t>
  </si>
  <si>
    <t>763131511</t>
  </si>
  <si>
    <t>SDK podhled deska 1xA 12,5 bez izolace jednovrstvá spodní kce profil CD+UD</t>
  </si>
  <si>
    <t>-245658571</t>
  </si>
  <si>
    <t>259</t>
  </si>
  <si>
    <t>763131551</t>
  </si>
  <si>
    <t>SDK podhled deska 1xH2 12,5 bez izolace jednovrstvá spodní kce profil CD+UD</t>
  </si>
  <si>
    <t>1291221077</t>
  </si>
  <si>
    <t>260</t>
  </si>
  <si>
    <t>763131721</t>
  </si>
  <si>
    <t>SDK podhled skoková změna v do 0,5 m</t>
  </si>
  <si>
    <t>1957563908</t>
  </si>
  <si>
    <t>84,6</t>
  </si>
  <si>
    <t>261</t>
  </si>
  <si>
    <t>763172412</t>
  </si>
  <si>
    <t>Montáž dvířek revizních protipožárních SDK kcí vel. 300 x 300 mm pro příčky a předsazené stěny</t>
  </si>
  <si>
    <t>-1988521598</t>
  </si>
  <si>
    <t>262</t>
  </si>
  <si>
    <t>59030760</t>
  </si>
  <si>
    <t>dvířka revizní protipožární pro stěny a podhledy EI 60  300x300 mm</t>
  </si>
  <si>
    <t>-9347003</t>
  </si>
  <si>
    <t>263</t>
  </si>
  <si>
    <t>763431001</t>
  </si>
  <si>
    <t>Montáž minerálního podhledu s vyjímatelnými panely vel. do 0,36 m2 na zavěšený viditelný rošt</t>
  </si>
  <si>
    <t>809360998</t>
  </si>
  <si>
    <t>796,5</t>
  </si>
  <si>
    <t>264</t>
  </si>
  <si>
    <t>podhld1</t>
  </si>
  <si>
    <t>Kazetový podhled dle specifikace</t>
  </si>
  <si>
    <t>1687355374</t>
  </si>
  <si>
    <t>796,5*1,05 'Přepočtené koeficientem množství</t>
  </si>
  <si>
    <t>265</t>
  </si>
  <si>
    <t>998763402</t>
  </si>
  <si>
    <t>Přesun hmot procentní pro sádrokartonové konstrukce v objektech v přes 6 do 12 m</t>
  </si>
  <si>
    <t>2056009508</t>
  </si>
  <si>
    <t>764</t>
  </si>
  <si>
    <t>Konstrukce klempířské</t>
  </si>
  <si>
    <t>266</t>
  </si>
  <si>
    <t>764002414</t>
  </si>
  <si>
    <t>Montáž strukturované oddělovací rohože jakkékoliv rš</t>
  </si>
  <si>
    <t>-801358094</t>
  </si>
  <si>
    <t>"stínící stříšky " 18,05+35,02</t>
  </si>
  <si>
    <t>267</t>
  </si>
  <si>
    <t>28329223</t>
  </si>
  <si>
    <t>fólie difuzně propustné s nakašírovanou strukturovanou rohoží pod hladkou plechovou krytinu</t>
  </si>
  <si>
    <t>1357025505</t>
  </si>
  <si>
    <t>53,07*1,15 'Přepočtené koeficientem množství</t>
  </si>
  <si>
    <t>268</t>
  </si>
  <si>
    <t>764011621</t>
  </si>
  <si>
    <t>Dilatační připojovací lišta z Pz s povrchovou úpravou včetně tmelení rš 100 mm</t>
  </si>
  <si>
    <t>-884708162</t>
  </si>
  <si>
    <t>"K1d" 21,1</t>
  </si>
  <si>
    <t>269</t>
  </si>
  <si>
    <t>764111401</t>
  </si>
  <si>
    <t>Krytina střechy rovné drážkováním ze svitků z Pz plechu rš 500 mm sklonu do 30°</t>
  </si>
  <si>
    <t>-720513742</t>
  </si>
  <si>
    <t>270</t>
  </si>
  <si>
    <t>764212632</t>
  </si>
  <si>
    <t>Oplechování štítu závětrnou lištou z Pz s povrchovou úpravou rš 200 mm</t>
  </si>
  <si>
    <t>1280617247</t>
  </si>
  <si>
    <t>271</t>
  </si>
  <si>
    <t>764214606x</t>
  </si>
  <si>
    <t>Oplechování horních ploch a atik bez rohů z Pz s povrch úpravou mechanicky kotvené rš 530 mm</t>
  </si>
  <si>
    <t>7269970</t>
  </si>
  <si>
    <t>"K1a" 233,5</t>
  </si>
  <si>
    <t>272</t>
  </si>
  <si>
    <t>764214607x</t>
  </si>
  <si>
    <t>Oplechování horních ploch a atik bez rohů z Pz s povrch úpravou mechanicky kotvené rš 590 mm</t>
  </si>
  <si>
    <t>610606149</t>
  </si>
  <si>
    <t>"K1b" 17,7</t>
  </si>
  <si>
    <t>273</t>
  </si>
  <si>
    <t>764216601x</t>
  </si>
  <si>
    <t>Oplechování rovných parapetů mechanicky kotvené z Pz s povrchovou úpravou rš 170 mm</t>
  </si>
  <si>
    <t>1774899747</t>
  </si>
  <si>
    <t>"K6" 15,45</t>
  </si>
  <si>
    <t>274</t>
  </si>
  <si>
    <t>764216602x</t>
  </si>
  <si>
    <t>Oplechování rovných parapetů mechanicky kotvené z Pz s povrchovou úpravou rš 220 mm</t>
  </si>
  <si>
    <t>-1238652350</t>
  </si>
  <si>
    <t>"K7" 3,06*2</t>
  </si>
  <si>
    <t>275</t>
  </si>
  <si>
    <t>764216603x</t>
  </si>
  <si>
    <t>Oplechování rovných parapetů mechanicky kotvené z Pz s povrchovou úpravou rš 270 mm</t>
  </si>
  <si>
    <t>661159138</t>
  </si>
  <si>
    <t>"K3" 2*1,26</t>
  </si>
  <si>
    <t>"K4" 13*2,46</t>
  </si>
  <si>
    <t>"K5" 4,92</t>
  </si>
  <si>
    <t>276</t>
  </si>
  <si>
    <t>764311613</t>
  </si>
  <si>
    <t>Lemování rovných zdí střech s krytinou skládanou z Pz s povrchovou úpravou rš 250 mm</t>
  </si>
  <si>
    <t>-1614277864</t>
  </si>
  <si>
    <t>"stínící stříšky " 18,05+35,02+1</t>
  </si>
  <si>
    <t>277</t>
  </si>
  <si>
    <t>764511612x</t>
  </si>
  <si>
    <t>Žlab podokapní hranatý z Pz s povrchovou úpravou rš 250 mm včetně rohů</t>
  </si>
  <si>
    <t>-1528331289</t>
  </si>
  <si>
    <t>"K2"51,7</t>
  </si>
  <si>
    <t>278</t>
  </si>
  <si>
    <t>764511662x</t>
  </si>
  <si>
    <t>Kotlík hranatý pro podokapní žlaby z Pz s povrchovou úpravou 250/100 mm</t>
  </si>
  <si>
    <t>1107968294</t>
  </si>
  <si>
    <t>"K2" 7</t>
  </si>
  <si>
    <t>279</t>
  </si>
  <si>
    <t>764518622</t>
  </si>
  <si>
    <t>Svody kruhové včetně objímek, kolen, odskoků z Pz s povrchovou úpravou průměru 100 mm</t>
  </si>
  <si>
    <t>-577965832</t>
  </si>
  <si>
    <t>"K2" 7*3,5</t>
  </si>
  <si>
    <t>280</t>
  </si>
  <si>
    <t>998764202</t>
  </si>
  <si>
    <t>Přesun hmot procentní pro konstrukce klempířské v objektech v přes 6 do 12 m</t>
  </si>
  <si>
    <t>1634786474</t>
  </si>
  <si>
    <t>766</t>
  </si>
  <si>
    <t>Konstrukce truhlářské</t>
  </si>
  <si>
    <t>281</t>
  </si>
  <si>
    <t>766231113</t>
  </si>
  <si>
    <t>Montáž sklápěcích půdních schodů</t>
  </si>
  <si>
    <t>-344403430</t>
  </si>
  <si>
    <t>"Z8" 1</t>
  </si>
  <si>
    <t>282</t>
  </si>
  <si>
    <t>Z8</t>
  </si>
  <si>
    <t>Skládací schody 700x11300 dle specifikace</t>
  </si>
  <si>
    <t>ks</t>
  </si>
  <si>
    <t>-289171978</t>
  </si>
  <si>
    <t>283</t>
  </si>
  <si>
    <t>766660001</t>
  </si>
  <si>
    <t>Montáž dveřních křídel otvíravých jednokřídlových š do 0,8 m do ocelové zárubně</t>
  </si>
  <si>
    <t>439467564</t>
  </si>
  <si>
    <t>284</t>
  </si>
  <si>
    <t>D2</t>
  </si>
  <si>
    <t>Dveře interiérové 700x1970 dle specifikace včetně kování</t>
  </si>
  <si>
    <t>2106215306</t>
  </si>
  <si>
    <t>285</t>
  </si>
  <si>
    <t>D4</t>
  </si>
  <si>
    <t>Dveře interiérové 800x1970 dle specifikace včetně kování</t>
  </si>
  <si>
    <t>-790649118</t>
  </si>
  <si>
    <t>463</t>
  </si>
  <si>
    <t>D4E</t>
  </si>
  <si>
    <t>Dveře interiérové 800x1970 dle specifikace včetně kování a elektrozámku</t>
  </si>
  <si>
    <t>650110342</t>
  </si>
  <si>
    <t>286</t>
  </si>
  <si>
    <t>D7</t>
  </si>
  <si>
    <t>1729992628</t>
  </si>
  <si>
    <t>287</t>
  </si>
  <si>
    <t>D8</t>
  </si>
  <si>
    <t>Dveře interiérové 600x1970 dle specifikace včetně kování</t>
  </si>
  <si>
    <t>1850127058</t>
  </si>
  <si>
    <t>288</t>
  </si>
  <si>
    <t>766660002</t>
  </si>
  <si>
    <t>Montáž dveřních křídel otvíravých jednokřídlových š přes 0,8 m do ocelové zárubně</t>
  </si>
  <si>
    <t>1341837172</t>
  </si>
  <si>
    <t>289</t>
  </si>
  <si>
    <t>D1</t>
  </si>
  <si>
    <t>Dveře interiérové 900x1970 dle specifikace včetně kování</t>
  </si>
  <si>
    <t>-1165868503</t>
  </si>
  <si>
    <t>290</t>
  </si>
  <si>
    <t>D3</t>
  </si>
  <si>
    <t>1264346683</t>
  </si>
  <si>
    <t>291</t>
  </si>
  <si>
    <t>D5</t>
  </si>
  <si>
    <t>Dveře interiérové 1100x1970 dle specifikace včetně kování</t>
  </si>
  <si>
    <t>1423386568</t>
  </si>
  <si>
    <t>292</t>
  </si>
  <si>
    <t>D9</t>
  </si>
  <si>
    <t>Dveře interiérové 1000x1970 dle specifikace včetně kování</t>
  </si>
  <si>
    <t>-1878656515</t>
  </si>
  <si>
    <t>293</t>
  </si>
  <si>
    <t>766660021</t>
  </si>
  <si>
    <t>Montáž dveřních křídel otvíravých jednokřídlových š do 0,8 m požárních do ocelové zárubně</t>
  </si>
  <si>
    <t>-500336040</t>
  </si>
  <si>
    <t>294</t>
  </si>
  <si>
    <t>D4PO</t>
  </si>
  <si>
    <t>Dveře interiérové 800x1970 dle specifikace včetně kování - PO EW 15 DP3-C</t>
  </si>
  <si>
    <t>987997494</t>
  </si>
  <si>
    <t>295</t>
  </si>
  <si>
    <t>766660022</t>
  </si>
  <si>
    <t>Montáž dveřních křídel otvíravých jednokřídlových š přes 0,8 m požárních do ocelové zárubně</t>
  </si>
  <si>
    <t>-656122985</t>
  </si>
  <si>
    <t>296</t>
  </si>
  <si>
    <t>D1PO</t>
  </si>
  <si>
    <t>Dveře interiérové 900x1970 dle specifikace včetně kování - PO EW 15 DP3-C</t>
  </si>
  <si>
    <t>1050881790</t>
  </si>
  <si>
    <t>297</t>
  </si>
  <si>
    <t>766694112</t>
  </si>
  <si>
    <t>Montáž parapetních desek dřevěných nebo plastových š do 30 cm dl přes 1,0 do 1,6 m</t>
  </si>
  <si>
    <t>200613084</t>
  </si>
  <si>
    <t>"H02" 2</t>
  </si>
  <si>
    <t>298</t>
  </si>
  <si>
    <t>60794100</t>
  </si>
  <si>
    <t>parapet dřevotřískový vnitřní povrch laminátový š 150mm</t>
  </si>
  <si>
    <t>-559679025</t>
  </si>
  <si>
    <t>"H02" 2*1,35</t>
  </si>
  <si>
    <t>299</t>
  </si>
  <si>
    <t>60794121</t>
  </si>
  <si>
    <t>koncovka PVC k parapetním dřevotřískovým deskám 600mm</t>
  </si>
  <si>
    <t>-964137179</t>
  </si>
  <si>
    <t>300</t>
  </si>
  <si>
    <t>766694114</t>
  </si>
  <si>
    <t>Montáž parapetních desek dřevěných nebo plastových š do 30 cm dl přes 2,6 do 3,6 m</t>
  </si>
  <si>
    <t>-596235477</t>
  </si>
  <si>
    <t>"H01" 2</t>
  </si>
  <si>
    <t>301</t>
  </si>
  <si>
    <t>850913831</t>
  </si>
  <si>
    <t>"H01" 2*3,218</t>
  </si>
  <si>
    <t>302</t>
  </si>
  <si>
    <t>-1339810361</t>
  </si>
  <si>
    <t>303</t>
  </si>
  <si>
    <t>766694122</t>
  </si>
  <si>
    <t>Montáž parapetních dřevěných nebo plastových š přes 30 cm dl přes 1,0 do 1,6 m</t>
  </si>
  <si>
    <t>1476341093</t>
  </si>
  <si>
    <t>"H19" 2</t>
  </si>
  <si>
    <t>304</t>
  </si>
  <si>
    <t>60794104</t>
  </si>
  <si>
    <t>parapet dřevotřískový vnitřní povrch laminátový š 340mm</t>
  </si>
  <si>
    <t>-1071162746</t>
  </si>
  <si>
    <t>"H19" 2*1,2</t>
  </si>
  <si>
    <t>305</t>
  </si>
  <si>
    <t>1168024931</t>
  </si>
  <si>
    <t>306</t>
  </si>
  <si>
    <t>766694123</t>
  </si>
  <si>
    <t>Montáž parapetních dřevěných nebo plastových š přes 30 cm dl přes 1,6 do 2,6 m</t>
  </si>
  <si>
    <t>-2002468388</t>
  </si>
  <si>
    <t>"H18" 13</t>
  </si>
  <si>
    <t>307</t>
  </si>
  <si>
    <t>-536954747</t>
  </si>
  <si>
    <t>"H18" 13*2,4</t>
  </si>
  <si>
    <t>308</t>
  </si>
  <si>
    <t>-216260684</t>
  </si>
  <si>
    <t>309</t>
  </si>
  <si>
    <t>766694125</t>
  </si>
  <si>
    <t>Montáž parapetních dřevěných nebo plastových š přes 30 cm dl přes 3,6 m</t>
  </si>
  <si>
    <t>-1206604740</t>
  </si>
  <si>
    <t>"H20" 1</t>
  </si>
  <si>
    <t>310</t>
  </si>
  <si>
    <t>-6412791</t>
  </si>
  <si>
    <t>"H20" 1*4,86</t>
  </si>
  <si>
    <t>311</t>
  </si>
  <si>
    <t>1748461882</t>
  </si>
  <si>
    <t>312</t>
  </si>
  <si>
    <t>998766202</t>
  </si>
  <si>
    <t>Přesun hmot procentní pro kce truhlářské v objektech v přes 6 do 12 m</t>
  </si>
  <si>
    <t>724318024</t>
  </si>
  <si>
    <t>767</t>
  </si>
  <si>
    <t>Konstrukce zámečnické</t>
  </si>
  <si>
    <t>313</t>
  </si>
  <si>
    <t>767113110</t>
  </si>
  <si>
    <t>Montáž stěn pro zasklení z Al profilů pl do 6 m2</t>
  </si>
  <si>
    <t>-162325245</t>
  </si>
  <si>
    <t>"H02" 3,8</t>
  </si>
  <si>
    <t>"H05" 2*2,86</t>
  </si>
  <si>
    <t>314</t>
  </si>
  <si>
    <t>H02</t>
  </si>
  <si>
    <t>Hliníková stěna 1350x1255+1000x2105 dle specifikace včetně madla</t>
  </si>
  <si>
    <t>110021961</t>
  </si>
  <si>
    <t>315</t>
  </si>
  <si>
    <t>H05</t>
  </si>
  <si>
    <t xml:space="preserve">Hliníková stěna 2000x2860  dle specifikace </t>
  </si>
  <si>
    <t>1842638897</t>
  </si>
  <si>
    <t>316</t>
  </si>
  <si>
    <t>767113120</t>
  </si>
  <si>
    <t>Montáž stěn pro zasklení z Al profilů pl přes 6 do 9 m2</t>
  </si>
  <si>
    <t>346456047</t>
  </si>
  <si>
    <t>"H01" 6,22</t>
  </si>
  <si>
    <t>"H04" 2,5*2,485</t>
  </si>
  <si>
    <t>"H06" 2,5*2,76</t>
  </si>
  <si>
    <t>317</t>
  </si>
  <si>
    <t>H01</t>
  </si>
  <si>
    <t>Hliníková stěna 3218x1255+1040x2105 dle specifikace</t>
  </si>
  <si>
    <t>-1004394379</t>
  </si>
  <si>
    <t>318</t>
  </si>
  <si>
    <t>H04</t>
  </si>
  <si>
    <t>Hliníková stěna 2500x2485 dle specifikace</t>
  </si>
  <si>
    <t>1315282617</t>
  </si>
  <si>
    <t>319</t>
  </si>
  <si>
    <t>H06</t>
  </si>
  <si>
    <t>Hliníková stěna 2500x2760 dle specifikace</t>
  </si>
  <si>
    <t>573554655</t>
  </si>
  <si>
    <t>320</t>
  </si>
  <si>
    <t>767113140</t>
  </si>
  <si>
    <t>Montáž stěn pro zasklení z Al profilů pl přes 12 do 16 m2</t>
  </si>
  <si>
    <t>-1070560599</t>
  </si>
  <si>
    <t xml:space="preserve">"H03" 4,297*2,86 </t>
  </si>
  <si>
    <t>"H07" 4,88*3,6-1,6*2,1</t>
  </si>
  <si>
    <t>321</t>
  </si>
  <si>
    <t>H03</t>
  </si>
  <si>
    <t xml:space="preserve">Hliníková stěna 4297x2860 dle specifikace </t>
  </si>
  <si>
    <t>-1802221734</t>
  </si>
  <si>
    <t>322</t>
  </si>
  <si>
    <t>H07a</t>
  </si>
  <si>
    <t xml:space="preserve">Hliníková stěna 4880x3600 bez dveří dle specifikace </t>
  </si>
  <si>
    <t>-1666611913</t>
  </si>
  <si>
    <t>323</t>
  </si>
  <si>
    <t>767131111</t>
  </si>
  <si>
    <t>Montáž stěn plechových šroubovaných</t>
  </si>
  <si>
    <t>-1663392421</t>
  </si>
  <si>
    <t>36,7</t>
  </si>
  <si>
    <t>324</t>
  </si>
  <si>
    <t>pan1</t>
  </si>
  <si>
    <t>izolační panel dle specifikace - márnice</t>
  </si>
  <si>
    <t>200732511</t>
  </si>
  <si>
    <t>325</t>
  </si>
  <si>
    <t>767161117</t>
  </si>
  <si>
    <t>Montáž zábradlí rovného z trubek do zdi hm přes 30 do 45 kg</t>
  </si>
  <si>
    <t>826063280</t>
  </si>
  <si>
    <t>"Z3" 11,68+4,27</t>
  </si>
  <si>
    <t>326</t>
  </si>
  <si>
    <t>Z3</t>
  </si>
  <si>
    <t>Zábradlí opěrné stěny dle specifikace včetně povrchové úpravy</t>
  </si>
  <si>
    <t>-1174113525</t>
  </si>
  <si>
    <t>327</t>
  </si>
  <si>
    <t>767161217</t>
  </si>
  <si>
    <t>Montáž zábradlí rovného z profilové oceli do zdi hm přes 30 do 45 kg</t>
  </si>
  <si>
    <t>1167700763</t>
  </si>
  <si>
    <t>"Z10" 9*0,9</t>
  </si>
  <si>
    <t>328</t>
  </si>
  <si>
    <t>Z10</t>
  </si>
  <si>
    <t>venkovní zástěna 900x2625 dle specifikace včetně povrchové úpravy a výplně</t>
  </si>
  <si>
    <t>-1366626871</t>
  </si>
  <si>
    <t>329</t>
  </si>
  <si>
    <t>767165111</t>
  </si>
  <si>
    <t>Montáž zábradlí rovného madla z trubek nebo tenkostěnných profilů šroubovaného</t>
  </si>
  <si>
    <t>11362770</t>
  </si>
  <si>
    <t>"Z2" 11,7</t>
  </si>
  <si>
    <t>"Z4" 5,36</t>
  </si>
  <si>
    <t>"Z13" 57,4</t>
  </si>
  <si>
    <t>330</t>
  </si>
  <si>
    <t>Z2</t>
  </si>
  <si>
    <t>Schodišťové madlo dle specifikace včetně povrchové úpravy</t>
  </si>
  <si>
    <t>176603758</t>
  </si>
  <si>
    <t>331</t>
  </si>
  <si>
    <t>Z4</t>
  </si>
  <si>
    <t>1187949839</t>
  </si>
  <si>
    <t>332</t>
  </si>
  <si>
    <t>Z13</t>
  </si>
  <si>
    <t>Madlo dle specifikace včetně povrchové úpravy</t>
  </si>
  <si>
    <t>1684882485</t>
  </si>
  <si>
    <t>333</t>
  </si>
  <si>
    <t>767220130</t>
  </si>
  <si>
    <t>Montáž zábradlí schodišťového hm nad 25 kg z trubek do zdi</t>
  </si>
  <si>
    <t>865241332</t>
  </si>
  <si>
    <t>"Z1" 3,41+2,65+0,3+1,55+1,12</t>
  </si>
  <si>
    <t>"Z5" 5,36+0,3</t>
  </si>
  <si>
    <t>334</t>
  </si>
  <si>
    <t>Z1</t>
  </si>
  <si>
    <t>Schodišťové zábradlí dle specifikace včetně povrchové úpravy</t>
  </si>
  <si>
    <t>-1710010865</t>
  </si>
  <si>
    <t>335</t>
  </si>
  <si>
    <t>Z5</t>
  </si>
  <si>
    <t>1534197510</t>
  </si>
  <si>
    <t>336</t>
  </si>
  <si>
    <t>767316310</t>
  </si>
  <si>
    <t>Montáž střešního bodového světlíku do 1 m2</t>
  </si>
  <si>
    <t>-612796029</t>
  </si>
  <si>
    <t>"Z7" 1</t>
  </si>
  <si>
    <t>"světlík" 4</t>
  </si>
  <si>
    <t>337</t>
  </si>
  <si>
    <t>Z7</t>
  </si>
  <si>
    <t>Střešní poklop 900x900 dle specifikace</t>
  </si>
  <si>
    <t>-1386081549</t>
  </si>
  <si>
    <t>338</t>
  </si>
  <si>
    <t>SV1</t>
  </si>
  <si>
    <t>Bodový světlík 1000x1000 dle specifikace</t>
  </si>
  <si>
    <t>1119416610</t>
  </si>
  <si>
    <t>339</t>
  </si>
  <si>
    <t>767531111</t>
  </si>
  <si>
    <t>Montáž vstupních kovových nebo plastových rohoží čistících zón</t>
  </si>
  <si>
    <t>2020904695</t>
  </si>
  <si>
    <t>"1PP" 6,25+2,4*1</t>
  </si>
  <si>
    <t>"1NP" 1,5*1</t>
  </si>
  <si>
    <t>340</t>
  </si>
  <si>
    <t>69752076x</t>
  </si>
  <si>
    <t>rohož vstupní provedení houževnatá pryž dle specifikace</t>
  </si>
  <si>
    <t>-211659615</t>
  </si>
  <si>
    <t>341</t>
  </si>
  <si>
    <t>767531121</t>
  </si>
  <si>
    <t>Osazení zapuštěného rámu z L profilů k čistícím rohožím</t>
  </si>
  <si>
    <t>1211944577</t>
  </si>
  <si>
    <t>"1PP" 10,15+2,4*2+1*2</t>
  </si>
  <si>
    <t>"1NP" 1,5*2+1*2</t>
  </si>
  <si>
    <t>342</t>
  </si>
  <si>
    <t>69752160</t>
  </si>
  <si>
    <t>rám pro zapuštění profil L-30/30 25/25 20/30 15/30-Al</t>
  </si>
  <si>
    <t>-1027722214</t>
  </si>
  <si>
    <t>343</t>
  </si>
  <si>
    <t>767584702</t>
  </si>
  <si>
    <t>Montáž podhledů z tvarovaných plechů připevněných šroubováním</t>
  </si>
  <si>
    <t>-2112660115</t>
  </si>
  <si>
    <t>11,7</t>
  </si>
  <si>
    <t>344</t>
  </si>
  <si>
    <t>-2089081442</t>
  </si>
  <si>
    <t>345</t>
  </si>
  <si>
    <t>767610123</t>
  </si>
  <si>
    <t>Montáž oken kovových jednoduchých otevíravých do panelů nebo ocelové konstrukce pl přes 1,5 do 2,5 m2</t>
  </si>
  <si>
    <t>1592923082</t>
  </si>
  <si>
    <t>"H19" 1,2*1,5*2</t>
  </si>
  <si>
    <t>346</t>
  </si>
  <si>
    <t>H19</t>
  </si>
  <si>
    <t>Okno hliníkové 1200x1500 dle specifikace</t>
  </si>
  <si>
    <t>-263236205</t>
  </si>
  <si>
    <t>347</t>
  </si>
  <si>
    <t>767610124</t>
  </si>
  <si>
    <t>Montáž oken kovových jednoduchých otevíravých do panelů nebo ocelové konstrukce pl přes 2,5 m2</t>
  </si>
  <si>
    <t>-333463654</t>
  </si>
  <si>
    <t>"H11" 2,5*2,485*21</t>
  </si>
  <si>
    <t>"H12" 5,516*2,485*1</t>
  </si>
  <si>
    <t>"H13" 4,525*2,485*1</t>
  </si>
  <si>
    <t>"H14" 2,44*2,485*1</t>
  </si>
  <si>
    <t>"H15" 1,25*2,485*1</t>
  </si>
  <si>
    <t>"H16" 2,9*2,485*1</t>
  </si>
  <si>
    <t>"H17" 3*2,485*2</t>
  </si>
  <si>
    <t>"H18" 2,4*1,5*13</t>
  </si>
  <si>
    <t>"H20" 4,86*1,5*1</t>
  </si>
  <si>
    <t>"H21" 2*2,51*1</t>
  </si>
  <si>
    <t>348</t>
  </si>
  <si>
    <t>H11</t>
  </si>
  <si>
    <t>Okno hliníkové 2500x2485 dle specifikace</t>
  </si>
  <si>
    <t>1570676886</t>
  </si>
  <si>
    <t>349</t>
  </si>
  <si>
    <t>H12</t>
  </si>
  <si>
    <t>Okno hliníkové 5516x2485 dle specifikace</t>
  </si>
  <si>
    <t>2033153446</t>
  </si>
  <si>
    <t>350</t>
  </si>
  <si>
    <t>H13</t>
  </si>
  <si>
    <t>Okno hliníkové 4525x2485 dle specifikace</t>
  </si>
  <si>
    <t>61706053</t>
  </si>
  <si>
    <t>351</t>
  </si>
  <si>
    <t>H14</t>
  </si>
  <si>
    <t>Okno hliníkové 2440x2485 dle specifikace</t>
  </si>
  <si>
    <t>1691007904</t>
  </si>
  <si>
    <t>352</t>
  </si>
  <si>
    <t>H15</t>
  </si>
  <si>
    <t>Okno hliníkové 1250x2485 dle specifikace</t>
  </si>
  <si>
    <t>1098750916</t>
  </si>
  <si>
    <t>353</t>
  </si>
  <si>
    <t>H16</t>
  </si>
  <si>
    <t>Okno hliníkové 2900x2485 dle specifikace</t>
  </si>
  <si>
    <t>-1401879847</t>
  </si>
  <si>
    <t>354</t>
  </si>
  <si>
    <t>H17</t>
  </si>
  <si>
    <t>Okno hliníkové 3000x2485 dle specifikace</t>
  </si>
  <si>
    <t>641148482</t>
  </si>
  <si>
    <t>355</t>
  </si>
  <si>
    <t>H18</t>
  </si>
  <si>
    <t>Okno hliníkové 2400x1500 dle specifikace</t>
  </si>
  <si>
    <t>505195690</t>
  </si>
  <si>
    <t>356</t>
  </si>
  <si>
    <t>H20</t>
  </si>
  <si>
    <t>Okno hliníkové 4860x1500 dle specifikace</t>
  </si>
  <si>
    <t>106656342</t>
  </si>
  <si>
    <t>357</t>
  </si>
  <si>
    <t>H21</t>
  </si>
  <si>
    <t>Okno hliníkové 2000x2510 dle specifikace</t>
  </si>
  <si>
    <t>1797252840</t>
  </si>
  <si>
    <t>358</t>
  </si>
  <si>
    <t>767627306</t>
  </si>
  <si>
    <t>Příplatek k montáži oken za připojovací spáru parotěsnou páskou interiérovou</t>
  </si>
  <si>
    <t>-1285599448</t>
  </si>
  <si>
    <t>222,2</t>
  </si>
  <si>
    <t>127,8</t>
  </si>
  <si>
    <t>115,6</t>
  </si>
  <si>
    <t>359</t>
  </si>
  <si>
    <t>767627307</t>
  </si>
  <si>
    <t>Příplatek k montáži oken za připojovací spáru paropropustnou páskou exteriérovou</t>
  </si>
  <si>
    <t>1328454874</t>
  </si>
  <si>
    <t>360</t>
  </si>
  <si>
    <t>767640111</t>
  </si>
  <si>
    <t>Montáž dveří ocelových nebo hliníkových vchodových jednokřídlových bez nadsvětlíku</t>
  </si>
  <si>
    <t>-2044615634</t>
  </si>
  <si>
    <t>"H24" 1</t>
  </si>
  <si>
    <t>"H25" 1</t>
  </si>
  <si>
    <t>361</t>
  </si>
  <si>
    <t>H24</t>
  </si>
  <si>
    <t>Hliníkové dveře 1150x2510 dle specifikace</t>
  </si>
  <si>
    <t>1399574701</t>
  </si>
  <si>
    <t>362</t>
  </si>
  <si>
    <t>H25</t>
  </si>
  <si>
    <t>Hliníkové dveře 1100x2510 dle specifikace</t>
  </si>
  <si>
    <t>30471532</t>
  </si>
  <si>
    <t>363</t>
  </si>
  <si>
    <t>767640113</t>
  </si>
  <si>
    <t>Montáž dveří ocelových nebo hliníkových vchodových jednokřídlových s pevným bočním dílem</t>
  </si>
  <si>
    <t>-906890967</t>
  </si>
  <si>
    <t>"H27" 1</t>
  </si>
  <si>
    <t>364</t>
  </si>
  <si>
    <t>H27</t>
  </si>
  <si>
    <t>Hliníkové dveře 2565x2485 dle specifikace</t>
  </si>
  <si>
    <t>656061372</t>
  </si>
  <si>
    <t>365</t>
  </si>
  <si>
    <t>767640221</t>
  </si>
  <si>
    <t>Montáž dveří ocelových nebo hliníkových vchodových dvoukřídlových bez nadsvětlíku</t>
  </si>
  <si>
    <t>-876061408</t>
  </si>
  <si>
    <t>"H23" 1</t>
  </si>
  <si>
    <t>"H26" 1</t>
  </si>
  <si>
    <t>366</t>
  </si>
  <si>
    <t>H23</t>
  </si>
  <si>
    <t>Hliníkové dveře 2400x2510 dle specifikace</t>
  </si>
  <si>
    <t>-8899423</t>
  </si>
  <si>
    <t>367</t>
  </si>
  <si>
    <t>H26</t>
  </si>
  <si>
    <t>Hliníkové dveře 2000x2510 dle specifikace</t>
  </si>
  <si>
    <t>558395325</t>
  </si>
  <si>
    <t>368</t>
  </si>
  <si>
    <t>767640311x</t>
  </si>
  <si>
    <t>Montáž dveří ocelových vnitřních jednokřídlových včetně rámu</t>
  </si>
  <si>
    <t>1739213717</t>
  </si>
  <si>
    <t>369</t>
  </si>
  <si>
    <t>D10</t>
  </si>
  <si>
    <t>Dveře chladírenské 1000x1970 dle specifikace</t>
  </si>
  <si>
    <t>689734216</t>
  </si>
  <si>
    <t>370</t>
  </si>
  <si>
    <t>767641112</t>
  </si>
  <si>
    <t>Montáž automatických dveří linerálních v do 2,2 m š přes 1,0 do 1,8 m</t>
  </si>
  <si>
    <t>-231646299</t>
  </si>
  <si>
    <t>"H07" 1</t>
  </si>
  <si>
    <t>371</t>
  </si>
  <si>
    <t>H07b</t>
  </si>
  <si>
    <t>Automatické dveře 1600x2100 dle specifikace</t>
  </si>
  <si>
    <t>-984350509</t>
  </si>
  <si>
    <t>372</t>
  </si>
  <si>
    <t>767642114</t>
  </si>
  <si>
    <t>Montáž automatických dveří linerálních v do 3,0 m š přes 1,8 do 3,5 m</t>
  </si>
  <si>
    <t>-74796685</t>
  </si>
  <si>
    <t>"H22" 1</t>
  </si>
  <si>
    <t>373</t>
  </si>
  <si>
    <t>H22</t>
  </si>
  <si>
    <t>Automatické dveře 3000x2485 dle specifikace</t>
  </si>
  <si>
    <t>498239730</t>
  </si>
  <si>
    <t>374</t>
  </si>
  <si>
    <t>767832101</t>
  </si>
  <si>
    <t>Montáž venkovních požárních žebříků do zdiva se suchovodem</t>
  </si>
  <si>
    <t>1668898517</t>
  </si>
  <si>
    <t>"Z6" 2,78+1,12*3</t>
  </si>
  <si>
    <t>375</t>
  </si>
  <si>
    <t>Z6</t>
  </si>
  <si>
    <t>Venkovní žebřík dle specifikace včetně založení, povrchové úpravy a příslušenství</t>
  </si>
  <si>
    <t>1370894267</t>
  </si>
  <si>
    <t>376</t>
  </si>
  <si>
    <t>767861000</t>
  </si>
  <si>
    <t>Montáž vnitřních kovových žebříků přímých dl do 2 m kotvených do zdiva</t>
  </si>
  <si>
    <t>-547449831</t>
  </si>
  <si>
    <t>"Z9" 1</t>
  </si>
  <si>
    <t>377</t>
  </si>
  <si>
    <t>Z9</t>
  </si>
  <si>
    <t>Žebřík pod střešní poklop dle specifikace včetně povrchové úpravy</t>
  </si>
  <si>
    <t>-1630264337</t>
  </si>
  <si>
    <t>378</t>
  </si>
  <si>
    <t>767881115</t>
  </si>
  <si>
    <t>Montáž bodů záchytného systému do dutinového panelu expanzní kotvou, mechanickým kotvením</t>
  </si>
  <si>
    <t>-467742128</t>
  </si>
  <si>
    <t>17+10</t>
  </si>
  <si>
    <t>379</t>
  </si>
  <si>
    <t>70921336x</t>
  </si>
  <si>
    <t>kotvicí bod do prefabrikovaných dutinových panelů dl 900mm</t>
  </si>
  <si>
    <t>-1027451948</t>
  </si>
  <si>
    <t>380</t>
  </si>
  <si>
    <t>70921337x</t>
  </si>
  <si>
    <t>kotvicí bod do prefabrikovaných dutinových panelů dl 1000mm</t>
  </si>
  <si>
    <t>2078012828</t>
  </si>
  <si>
    <t>381</t>
  </si>
  <si>
    <t>767881152</t>
  </si>
  <si>
    <t>Montáž nástavců (středový-rohový-dělící) v záchytném systému poddajného kotvícího vedení přes 50 do 200 m</t>
  </si>
  <si>
    <t>-2128510901</t>
  </si>
  <si>
    <t>382</t>
  </si>
  <si>
    <t>3145x</t>
  </si>
  <si>
    <t>Příslušenství záchytného systému</t>
  </si>
  <si>
    <t>-1243958575</t>
  </si>
  <si>
    <t>383</t>
  </si>
  <si>
    <t>767881161</t>
  </si>
  <si>
    <t>Montáž lana do nástavců v záchytném systému poddajného kotvícího vedení</t>
  </si>
  <si>
    <t>-2016298560</t>
  </si>
  <si>
    <t>384</t>
  </si>
  <si>
    <t>31452201</t>
  </si>
  <si>
    <t>nerezové lano určené pro systémy s požadavkem na permanentní kotvicí vedení tl 8mm</t>
  </si>
  <si>
    <t>-1398789240</t>
  </si>
  <si>
    <t>385</t>
  </si>
  <si>
    <t>767893115</t>
  </si>
  <si>
    <t>Montáž stříšek nad vstupy kotvených pomocí závěsů rovných, výplň skleněná š do 1,50 m</t>
  </si>
  <si>
    <t>-1733037818</t>
  </si>
  <si>
    <t>"Z11" 1</t>
  </si>
  <si>
    <t>386</t>
  </si>
  <si>
    <t>Z11</t>
  </si>
  <si>
    <t>Stříška nad vstupem od parkoviště</t>
  </si>
  <si>
    <t>-705246747</t>
  </si>
  <si>
    <t>387</t>
  </si>
  <si>
    <t>767893116x</t>
  </si>
  <si>
    <t>Montáž stříšek nad vstupy kotvených pomocí závěsů rovných, výplň skleněná hmot š přes 2,00 m</t>
  </si>
  <si>
    <t>-674371730</t>
  </si>
  <si>
    <t>"Z12" 1</t>
  </si>
  <si>
    <t>388</t>
  </si>
  <si>
    <t>Z12</t>
  </si>
  <si>
    <t>Stříška nad vstupem do kuchyně</t>
  </si>
  <si>
    <t>-1402008049</t>
  </si>
  <si>
    <t>389</t>
  </si>
  <si>
    <t>PS1</t>
  </si>
  <si>
    <t>Prosklená skládací stěna  4800x3000 dle specifikace</t>
  </si>
  <si>
    <t>-1786158382</t>
  </si>
  <si>
    <t>390</t>
  </si>
  <si>
    <t>Ž11-21</t>
  </si>
  <si>
    <t>Dodávka a montáž žaluzií včetně kastlíku. izolace, pohonu a příslušenství</t>
  </si>
  <si>
    <t>527439123</t>
  </si>
  <si>
    <t>"Ž11" 2,5*2,485*21</t>
  </si>
  <si>
    <t>"Ž12" 5,516*2,485</t>
  </si>
  <si>
    <t>"Ž13" 4,525*2,485</t>
  </si>
  <si>
    <t>"Ž14" 2,44*2,485</t>
  </si>
  <si>
    <t>"Ž15" 1,25*1,863</t>
  </si>
  <si>
    <t>"Ž16" 2,175*1,863</t>
  </si>
  <si>
    <t>"Ž17" 3*2,485*2</t>
  </si>
  <si>
    <t>"Ž18" 1,8*1,125*13</t>
  </si>
  <si>
    <t>"Ž19" 0,9*1,125*2</t>
  </si>
  <si>
    <t>"Ž20" 4,86*0,75*12</t>
  </si>
  <si>
    <t>"Ž21" 1,5*1,882</t>
  </si>
  <si>
    <t>391</t>
  </si>
  <si>
    <t>998767202</t>
  </si>
  <si>
    <t>Přesun hmot procentní pro zámečnické konstrukce v objektech v přes 6 do 12 m</t>
  </si>
  <si>
    <t>910724714</t>
  </si>
  <si>
    <t>771</t>
  </si>
  <si>
    <t>Podlahy z dlaždic</t>
  </si>
  <si>
    <t>392</t>
  </si>
  <si>
    <t>771111011</t>
  </si>
  <si>
    <t>Vysátí podkladu před pokládkou dlažby</t>
  </si>
  <si>
    <t>-2022961513</t>
  </si>
  <si>
    <t>393</t>
  </si>
  <si>
    <t>771121011</t>
  </si>
  <si>
    <t>Nátěr penetrační na podlahu</t>
  </si>
  <si>
    <t>-1420939566</t>
  </si>
  <si>
    <t>"sokly" 56,2*0,1</t>
  </si>
  <si>
    <t>394</t>
  </si>
  <si>
    <t>771151011</t>
  </si>
  <si>
    <t>Samonivelační stěrka podlah pevnosti 20 MPa tl 3 mm</t>
  </si>
  <si>
    <t>317375415</t>
  </si>
  <si>
    <t>395</t>
  </si>
  <si>
    <t>771161021</t>
  </si>
  <si>
    <t>Montáž profilu ukončujícího pro plynulý přechod (dlažby s kobercem apod.)</t>
  </si>
  <si>
    <t>-2034485304</t>
  </si>
  <si>
    <t>1,1+0,8+0,9</t>
  </si>
  <si>
    <t>396</t>
  </si>
  <si>
    <t>55343110</t>
  </si>
  <si>
    <t>profil přechodový Al narážecí 30mm stříbro</t>
  </si>
  <si>
    <t>-714358559</t>
  </si>
  <si>
    <t>2,8*1,1 'Přepočtené koeficientem množství</t>
  </si>
  <si>
    <t>397</t>
  </si>
  <si>
    <t>771474113</t>
  </si>
  <si>
    <t>Montáž soklů z dlaždic keramických rovných flexibilní lepidlo v přes 90 do 120 mm</t>
  </si>
  <si>
    <t>-1766962388</t>
  </si>
  <si>
    <t>44,85</t>
  </si>
  <si>
    <t>11,35</t>
  </si>
  <si>
    <t>398</t>
  </si>
  <si>
    <t>dlaz6</t>
  </si>
  <si>
    <t>Keramická dlažba 600x600 ozn. 6 dle specifikace</t>
  </si>
  <si>
    <t>1195453533</t>
  </si>
  <si>
    <t>44,85*0,1</t>
  </si>
  <si>
    <t>4,485*1,15 'Přepočtené koeficientem množství</t>
  </si>
  <si>
    <t>399</t>
  </si>
  <si>
    <t>dlaz7</t>
  </si>
  <si>
    <t>Keramická dlažba 200x200 v kombinaci s 200x100  ozn. 7 dle specifikace</t>
  </si>
  <si>
    <t>2110972672</t>
  </si>
  <si>
    <t>11,35*0,1</t>
  </si>
  <si>
    <t>1,135*1,15 'Přepočtené koeficientem množství</t>
  </si>
  <si>
    <t>400</t>
  </si>
  <si>
    <t>771574116</t>
  </si>
  <si>
    <t>Montáž podlah keramických hladkých lepených flexibilním lepidlem přes 25 do 35 ks/m2</t>
  </si>
  <si>
    <t>411806893</t>
  </si>
  <si>
    <t>26,45</t>
  </si>
  <si>
    <t>401</t>
  </si>
  <si>
    <t>295840695</t>
  </si>
  <si>
    <t>26,45*1,15 'Přepočtené koeficientem množství</t>
  </si>
  <si>
    <t>402</t>
  </si>
  <si>
    <t>771574153</t>
  </si>
  <si>
    <t>Montáž podlah keramických velkoformátových hladkých lepených flexibilním lepidlem přes 2 do 4 ks/m2</t>
  </si>
  <si>
    <t>-505208227</t>
  </si>
  <si>
    <t>68,7</t>
  </si>
  <si>
    <t>403</t>
  </si>
  <si>
    <t>1078699872</t>
  </si>
  <si>
    <t>68,7*1,15 'Přepočtené koeficientem množství</t>
  </si>
  <si>
    <t>404</t>
  </si>
  <si>
    <t>771591115</t>
  </si>
  <si>
    <t>Podlahy spárování silikonem</t>
  </si>
  <si>
    <t>2145410941</t>
  </si>
  <si>
    <t>93,55+56,2</t>
  </si>
  <si>
    <t>405</t>
  </si>
  <si>
    <t>771592011</t>
  </si>
  <si>
    <t>Čištění vnitřních ploch podlah nebo schodišť po položení dlažby chemickými prostředky</t>
  </si>
  <si>
    <t>196122215</t>
  </si>
  <si>
    <t>406</t>
  </si>
  <si>
    <t>998771202</t>
  </si>
  <si>
    <t>Přesun hmot procentní pro podlahy z dlaždic v objektech v přes 6 do 12 m</t>
  </si>
  <si>
    <t>1215086356</t>
  </si>
  <si>
    <t>776</t>
  </si>
  <si>
    <t>Podlahy povlakové</t>
  </si>
  <si>
    <t>407</t>
  </si>
  <si>
    <t>776111311</t>
  </si>
  <si>
    <t>Vysátí podkladu povlakových podlah</t>
  </si>
  <si>
    <t>1899708504</t>
  </si>
  <si>
    <t>"PVC-2" 1282,4</t>
  </si>
  <si>
    <t>"PVC-3" 113,3</t>
  </si>
  <si>
    <t>"PVC-4" 130,8</t>
  </si>
  <si>
    <t>"Koberec" 126,3</t>
  </si>
  <si>
    <t>408</t>
  </si>
  <si>
    <t>776111323</t>
  </si>
  <si>
    <t>Vysátí podkladu povlakových podlah schodišťových stupňů</t>
  </si>
  <si>
    <t>2058162544</t>
  </si>
  <si>
    <t>9*0,175+12*0,175+3,45+2,5</t>
  </si>
  <si>
    <t>409</t>
  </si>
  <si>
    <t>776121112</t>
  </si>
  <si>
    <t>Vodou ředitelná penetrace savého podkladu povlakových podlah</t>
  </si>
  <si>
    <t>1836344889</t>
  </si>
  <si>
    <t>kobsokl*0,05</t>
  </si>
  <si>
    <t>410</t>
  </si>
  <si>
    <t>776141111</t>
  </si>
  <si>
    <t>Vyrovnání podkladu povlakových podlah stěrkou pevnosti 20 MPa tl do 3 mm</t>
  </si>
  <si>
    <t>-905988917</t>
  </si>
  <si>
    <t>411</t>
  </si>
  <si>
    <t>776141221</t>
  </si>
  <si>
    <t>Vyrovnání podkladu povlakových podlah schodišťových stupňů samonivelační stěrkou pevnosti 35 MPa tl do 3 mm</t>
  </si>
  <si>
    <t>992604074</t>
  </si>
  <si>
    <t>3,45+2,5</t>
  </si>
  <si>
    <t>412</t>
  </si>
  <si>
    <t>776143131</t>
  </si>
  <si>
    <t>Tmelení schodišťových podstupnic povlakových podlah stěrkou tl do 3 mm</t>
  </si>
  <si>
    <t>7118611</t>
  </si>
  <si>
    <t>9*0,175+12*0,175</t>
  </si>
  <si>
    <t>413</t>
  </si>
  <si>
    <t>776144111</t>
  </si>
  <si>
    <t>Tmelení hran schodišťových povlakových podlah</t>
  </si>
  <si>
    <t>-5708557</t>
  </si>
  <si>
    <t>1,15*21</t>
  </si>
  <si>
    <t>414</t>
  </si>
  <si>
    <t>776211111</t>
  </si>
  <si>
    <t>Lepení textilních pásů</t>
  </si>
  <si>
    <t>-918920906</t>
  </si>
  <si>
    <t>415</t>
  </si>
  <si>
    <t>mat5</t>
  </si>
  <si>
    <t>Koberec ozn. 5 dle specifikace</t>
  </si>
  <si>
    <t>-1391244015</t>
  </si>
  <si>
    <t>126,3*1,1 'Přepočtené koeficientem množství</t>
  </si>
  <si>
    <t>416</t>
  </si>
  <si>
    <t>776221111</t>
  </si>
  <si>
    <t>Lepení pásů z PVC standardním lepidlem</t>
  </si>
  <si>
    <t>621767149</t>
  </si>
  <si>
    <t>417</t>
  </si>
  <si>
    <t>mat2</t>
  </si>
  <si>
    <t>PVC podlahovina ozn. 2 dle specifikace</t>
  </si>
  <si>
    <t>-776696097</t>
  </si>
  <si>
    <t>1282,4*1,1 'Přepočtené koeficientem množství</t>
  </si>
  <si>
    <t>418</t>
  </si>
  <si>
    <t>mat3</t>
  </si>
  <si>
    <t>PVC podlahovina ozn. 3 dle specifikace</t>
  </si>
  <si>
    <t>-1860512420</t>
  </si>
  <si>
    <t>113,3*1,1 'Přepočtené koeficientem množství</t>
  </si>
  <si>
    <t>419</t>
  </si>
  <si>
    <t>mat4</t>
  </si>
  <si>
    <t>PVC podlahovina ozn. 4 dle specifikace</t>
  </si>
  <si>
    <t>2033125918</t>
  </si>
  <si>
    <t>130,8*1,1 'Přepočtené koeficientem množství</t>
  </si>
  <si>
    <t>420</t>
  </si>
  <si>
    <t>776321111</t>
  </si>
  <si>
    <t>Montáž podlahovin z PVC na stupnice šířky do 300 mm</t>
  </si>
  <si>
    <t>701948328</t>
  </si>
  <si>
    <t>11*1,15</t>
  </si>
  <si>
    <t>8*1,15</t>
  </si>
  <si>
    <t>421</t>
  </si>
  <si>
    <t>-401483542</t>
  </si>
  <si>
    <t>21,850*0,27</t>
  </si>
  <si>
    <t>5,9*1,1 'Přepočtené koeficientem množství</t>
  </si>
  <si>
    <t>422</t>
  </si>
  <si>
    <t>776321211</t>
  </si>
  <si>
    <t>Montáž podlahovin z PVC na podstupnice výšky do 200 mm</t>
  </si>
  <si>
    <t>-1045399796</t>
  </si>
  <si>
    <t>12*1,15+9*1,15</t>
  </si>
  <si>
    <t>423</t>
  </si>
  <si>
    <t>-1534891168</t>
  </si>
  <si>
    <t>24,15*0,175</t>
  </si>
  <si>
    <t>4,226*1,1 'Přepočtené koeficientem množství</t>
  </si>
  <si>
    <t>424</t>
  </si>
  <si>
    <t>776421111</t>
  </si>
  <si>
    <t>Montáž obvodových lišt lepením</t>
  </si>
  <si>
    <t>-1259762442</t>
  </si>
  <si>
    <t>"koberec" 109,1</t>
  </si>
  <si>
    <t>425</t>
  </si>
  <si>
    <t>69751200</t>
  </si>
  <si>
    <t>lišta kobercová 50x7mm</t>
  </si>
  <si>
    <t>1126748996</t>
  </si>
  <si>
    <t>109,1*1,02 'Přepočtené koeficientem množství</t>
  </si>
  <si>
    <t>426</t>
  </si>
  <si>
    <t>776421711</t>
  </si>
  <si>
    <t>Vložení nařezaných pásků z podlahoviny do lišt</t>
  </si>
  <si>
    <t>684850006</t>
  </si>
  <si>
    <t>427</t>
  </si>
  <si>
    <t>-1663506398</t>
  </si>
  <si>
    <t>109,100*0,05</t>
  </si>
  <si>
    <t>5,455*1,1 'Přepočtené koeficientem množství</t>
  </si>
  <si>
    <t>428</t>
  </si>
  <si>
    <t>776431111</t>
  </si>
  <si>
    <t>Montáž schodišťových hran lepených</t>
  </si>
  <si>
    <t>-1472716416</t>
  </si>
  <si>
    <t>429</t>
  </si>
  <si>
    <t>28342164</t>
  </si>
  <si>
    <t>hrana schodová s lemovým ukončením z PVC 28x40x5,5mm</t>
  </si>
  <si>
    <t>1620532705</t>
  </si>
  <si>
    <t>24,15*1,02 'Přepočtené koeficientem množství</t>
  </si>
  <si>
    <t>430</t>
  </si>
  <si>
    <t>776521111</t>
  </si>
  <si>
    <t>Lepení pásů z PVC na stěnu výšky do 2,0 m</t>
  </si>
  <si>
    <t>-1639114537</t>
  </si>
  <si>
    <t>"PVC-2 -0,1m" 270,4*0,1</t>
  </si>
  <si>
    <t>"PVC-2 -0,3m" 565,3*0,3</t>
  </si>
  <si>
    <t>"PVC-4 -0,1m" 51,8*0,1</t>
  </si>
  <si>
    <t>"PVC-4 -0,3m" 11,2*0,3</t>
  </si>
  <si>
    <t>"obklady stěn PVC" 723,7</t>
  </si>
  <si>
    <t>431</t>
  </si>
  <si>
    <t>-1712595105</t>
  </si>
  <si>
    <t>196,63*1,1 'Přepočtené koeficientem množství</t>
  </si>
  <si>
    <t>432</t>
  </si>
  <si>
    <t>-1618083083</t>
  </si>
  <si>
    <t>8,54*1,1 'Přepočtené koeficientem množství</t>
  </si>
  <si>
    <t>433</t>
  </si>
  <si>
    <t>mat7</t>
  </si>
  <si>
    <t>PVC stěnové ozn. 7 dle specifikace</t>
  </si>
  <si>
    <t>1236846250</t>
  </si>
  <si>
    <t>723,7*1,1 'Přepočtené koeficientem množství</t>
  </si>
  <si>
    <t>434</t>
  </si>
  <si>
    <t>776991121</t>
  </si>
  <si>
    <t>Základní čištění nově položených podlahovin vysátím a setřením vlhkým mopem</t>
  </si>
  <si>
    <t>-1696940650</t>
  </si>
  <si>
    <t>schodyPVC</t>
  </si>
  <si>
    <t>435</t>
  </si>
  <si>
    <t>776991141</t>
  </si>
  <si>
    <t>Pastování a leštění podlahovin ručně</t>
  </si>
  <si>
    <t>697862109</t>
  </si>
  <si>
    <t>436</t>
  </si>
  <si>
    <t>998776202</t>
  </si>
  <si>
    <t>Přesun hmot procentní pro podlahy povlakové v objektech v přes 6 do 12 m</t>
  </si>
  <si>
    <t>-2117420922</t>
  </si>
  <si>
    <t>781</t>
  </si>
  <si>
    <t>Dokončovací práce - obklady</t>
  </si>
  <si>
    <t>437</t>
  </si>
  <si>
    <t>781121011</t>
  </si>
  <si>
    <t>Nátěr penetrační na stěnu</t>
  </si>
  <si>
    <t>517846198</t>
  </si>
  <si>
    <t>438</t>
  </si>
  <si>
    <t>781474111</t>
  </si>
  <si>
    <t>Montáž obkladů vnitřních keramických hladkých přes 6 do 9 ks/m2 lepených flexibilním lepidlem</t>
  </si>
  <si>
    <t>1337400525</t>
  </si>
  <si>
    <t>439</t>
  </si>
  <si>
    <t>obklad1</t>
  </si>
  <si>
    <t>Keramický obklad dle specifikace</t>
  </si>
  <si>
    <t>90901966</t>
  </si>
  <si>
    <t>440</t>
  </si>
  <si>
    <t>781494111</t>
  </si>
  <si>
    <t>Plastové profily rohové lepené flexibilním lepidlem</t>
  </si>
  <si>
    <t>-344210220</t>
  </si>
  <si>
    <t>1*2+2,1*3</t>
  </si>
  <si>
    <t>441</t>
  </si>
  <si>
    <t>781494511</t>
  </si>
  <si>
    <t>Plastové profily ukončovací lepené flexibilním lepidlem</t>
  </si>
  <si>
    <t>-923457429</t>
  </si>
  <si>
    <t>0,6*2</t>
  </si>
  <si>
    <t>25,8</t>
  </si>
  <si>
    <t>442</t>
  </si>
  <si>
    <t>781495115</t>
  </si>
  <si>
    <t>Spárování vnitřních obkladů silikonem</t>
  </si>
  <si>
    <t>-911291090</t>
  </si>
  <si>
    <t>2,1*5+1*2</t>
  </si>
  <si>
    <t>443</t>
  </si>
  <si>
    <t>781495211</t>
  </si>
  <si>
    <t>Čištění vnitřních ploch stěn po provedení obkladu chemickými prostředky</t>
  </si>
  <si>
    <t>-1583650588</t>
  </si>
  <si>
    <t>444</t>
  </si>
  <si>
    <t>998781202</t>
  </si>
  <si>
    <t>Přesun hmot procentní pro obklady keramické v objektech v přes 6 do 12 m</t>
  </si>
  <si>
    <t>-528812995</t>
  </si>
  <si>
    <t>782</t>
  </si>
  <si>
    <t>Dokončovací práce - obklady z kamene</t>
  </si>
  <si>
    <t>464</t>
  </si>
  <si>
    <t>782111212</t>
  </si>
  <si>
    <t>Montáž obkladů stěn z pravoúhlých vzorovaných desek z měkkého kamene do malty tl 25 a 30 mm</t>
  </si>
  <si>
    <t>5089028</t>
  </si>
  <si>
    <t>465</t>
  </si>
  <si>
    <t>782-1</t>
  </si>
  <si>
    <t>Kamenný obklad dle specifikace</t>
  </si>
  <si>
    <t>1670918854</t>
  </si>
  <si>
    <t>466</t>
  </si>
  <si>
    <t>782991111</t>
  </si>
  <si>
    <t>Penetrace podkladu obkladu z kamene</t>
  </si>
  <si>
    <t>-911454067</t>
  </si>
  <si>
    <t>467</t>
  </si>
  <si>
    <t>782991411</t>
  </si>
  <si>
    <t>Základní čištění nových kamenných obkladů vysátím a setřením vlhkým hadrem</t>
  </si>
  <si>
    <t>1644547835</t>
  </si>
  <si>
    <t>468</t>
  </si>
  <si>
    <t>782991421</t>
  </si>
  <si>
    <t>Základní čištění nových kamenných obkladů včetně jednovrstvého impregnačního nátěru</t>
  </si>
  <si>
    <t>1093023888</t>
  </si>
  <si>
    <t>469</t>
  </si>
  <si>
    <t>998782202</t>
  </si>
  <si>
    <t>Přesun hmot procentní pro obklady kamenné v objektech v přes 6 do 12 m</t>
  </si>
  <si>
    <t>1859071546</t>
  </si>
  <si>
    <t>783</t>
  </si>
  <si>
    <t>Dokončovací práce - nátěry</t>
  </si>
  <si>
    <t>446</t>
  </si>
  <si>
    <t>783301311</t>
  </si>
  <si>
    <t>Odmaštění zámečnických konstrukcí vodou ředitelným odmašťovačem</t>
  </si>
  <si>
    <t>-1766301770</t>
  </si>
  <si>
    <t xml:space="preserve">"zárubně" </t>
  </si>
  <si>
    <t>"D1" (0,9+1,97*2)*(0,15+0,1+0,1)*21+(0,9+1,97*2)*(0,1+0,1+0,1)*5+(0,9+1,97*2)*(0,2+0,1+0,1)*1</t>
  </si>
  <si>
    <t>"D2" (0,7+1,97*2)*(0,15+0,1+0,1)*1+(0,7+1,97*2)*(0,1+0,1+0,1)*14</t>
  </si>
  <si>
    <t>"D3" (0,9+1,97*2)*(0,15+0,1+0,1)*1</t>
  </si>
  <si>
    <t>"D4" (0,8+1,97*2)*(0,15+0,1+0,1)*6+(0,8+1,97*2)*(0,1+0,1+0,1)*12</t>
  </si>
  <si>
    <t>"D5" (1,1+1,97*2)*(0,15+0,1+0,1)*6+(1,1+1,97*2)*(0,1+0,1+0,1)*12</t>
  </si>
  <si>
    <t>"D7" (0,8+1,97*2)*(0,15+0,1+0,1)*6</t>
  </si>
  <si>
    <t>"D8" (0,6+1,97*2)*(0,1+0,1+0,1)*1</t>
  </si>
  <si>
    <t>"D9" (1+1,97*2)*(0,15+0,1+0,1)*3+(1+1,97*2)*(0,1+0,1+0,1)*1</t>
  </si>
  <si>
    <t>zarub</t>
  </si>
  <si>
    <t>447</t>
  </si>
  <si>
    <t>783317101</t>
  </si>
  <si>
    <t>Krycí jednonásobný syntetický standardní nátěr zámečnických konstrukcí</t>
  </si>
  <si>
    <t>-393740614</t>
  </si>
  <si>
    <t>448</t>
  </si>
  <si>
    <t>783364101</t>
  </si>
  <si>
    <t>Základní jednonásobný olejový zámečnických konstrukcí</t>
  </si>
  <si>
    <t>254632025</t>
  </si>
  <si>
    <t>449</t>
  </si>
  <si>
    <t>783801401</t>
  </si>
  <si>
    <t>Ometení omítek před provedením nátěru</t>
  </si>
  <si>
    <t>1953299139</t>
  </si>
  <si>
    <t>"výtahová šachta" 9,8*1</t>
  </si>
  <si>
    <t>450</t>
  </si>
  <si>
    <t>783813131</t>
  </si>
  <si>
    <t>Penetrační syntetický nátěr hladkých, tenkovrstvých zrnitých a štukových omítek</t>
  </si>
  <si>
    <t>66670750</t>
  </si>
  <si>
    <t>451</t>
  </si>
  <si>
    <t>783817121</t>
  </si>
  <si>
    <t>Krycí jednonásobný syntetický nátěr hladkých, zrnitých tenkovrstvých nebo štukových omítek</t>
  </si>
  <si>
    <t>1928627432</t>
  </si>
  <si>
    <t>452</t>
  </si>
  <si>
    <t>783901453</t>
  </si>
  <si>
    <t>Vysátí betonových podlah před provedením nátěru</t>
  </si>
  <si>
    <t>35801415</t>
  </si>
  <si>
    <t>"výtahová šachta" 5,88</t>
  </si>
  <si>
    <t>453</t>
  </si>
  <si>
    <t>783913151</t>
  </si>
  <si>
    <t>Penetrační syntetický nátěr hladkých betonových podlah</t>
  </si>
  <si>
    <t>324535441</t>
  </si>
  <si>
    <t>454</t>
  </si>
  <si>
    <t>783917151</t>
  </si>
  <si>
    <t>Krycí jednonásobný syntetický nátěr betonové podlahy</t>
  </si>
  <si>
    <t>1822556744</t>
  </si>
  <si>
    <t>784</t>
  </si>
  <si>
    <t>Dokončovací práce - malby a tapety</t>
  </si>
  <si>
    <t>455</t>
  </si>
  <si>
    <t>784111001</t>
  </si>
  <si>
    <t>Oprášení (ometení ) podkladu v místnostech v do 3,80 m</t>
  </si>
  <si>
    <t>-985145718</t>
  </si>
  <si>
    <t>"stěny" 3476+47,8</t>
  </si>
  <si>
    <t>"stropy" 146,7+12,8</t>
  </si>
  <si>
    <t>SDKA+SDKH</t>
  </si>
  <si>
    <t>456</t>
  </si>
  <si>
    <t>784111011</t>
  </si>
  <si>
    <t>Obroušení podkladu omítnutého v místnostech v do 3,80 m</t>
  </si>
  <si>
    <t>637959759</t>
  </si>
  <si>
    <t>457</t>
  </si>
  <si>
    <t>784181101</t>
  </si>
  <si>
    <t>Základní akrylátová jednonásobná bezbarvá penetrace podkladu v místnostech v do 3,80 m</t>
  </si>
  <si>
    <t>-230980859</t>
  </si>
  <si>
    <t>458</t>
  </si>
  <si>
    <t>784221101</t>
  </si>
  <si>
    <t>Dvojnásobné bílé malby ze směsí za sucha dobře otěruvzdorných v místnostech do 3,80 m</t>
  </si>
  <si>
    <t>881506582</t>
  </si>
  <si>
    <t>795</t>
  </si>
  <si>
    <t>Lokální vytápění</t>
  </si>
  <si>
    <t>459</t>
  </si>
  <si>
    <t>795432001</t>
  </si>
  <si>
    <t>Usazení krbové vložky hmotnosti do 100 kg</t>
  </si>
  <si>
    <t>-557338943</t>
  </si>
  <si>
    <t>"Z14" 1</t>
  </si>
  <si>
    <t>460</t>
  </si>
  <si>
    <t>Z14</t>
  </si>
  <si>
    <t>Krbová vložka dle specifikace</t>
  </si>
  <si>
    <t>2128419560</t>
  </si>
  <si>
    <t>461</t>
  </si>
  <si>
    <t>998795202</t>
  </si>
  <si>
    <t>Přesun hmot procentní pro lokální vytápění v objektech v přes 6 do 12 m</t>
  </si>
  <si>
    <t>609929523</t>
  </si>
  <si>
    <t>Práce a dodávky M</t>
  </si>
  <si>
    <t>33-M</t>
  </si>
  <si>
    <t>Montáže dopr.zaříz.,sklad. zař. a váh</t>
  </si>
  <si>
    <t>462</t>
  </si>
  <si>
    <t>Z15</t>
  </si>
  <si>
    <t>Osobní výtah dle specifikace včetně portálů</t>
  </si>
  <si>
    <t>115435359</t>
  </si>
  <si>
    <t>Soupis:</t>
  </si>
  <si>
    <t>ZTI - Zdravotechnika a plyn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</si>
  <si>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</si>
  <si>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</si>
  <si>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</si>
  <si>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</si>
  <si>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</si>
  <si>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</si>
  <si>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HZS - Hodinové zúčtovací sazby</t>
  </si>
  <si>
    <t>VRN - Vedlejší rozpočtové náklady</t>
  </si>
  <si>
    <t xml:space="preserve">    VRN1 - Průzkumné, geodetické a projektové práce</t>
  </si>
  <si>
    <t>721</t>
  </si>
  <si>
    <t>Zdravotechnika - vnitřní kanalizace</t>
  </si>
  <si>
    <t>721173401</t>
  </si>
  <si>
    <t>Potrubí kanalizační z PVC SN 4 svodné DN 110</t>
  </si>
  <si>
    <t>172868653</t>
  </si>
  <si>
    <t>24+27+6+15+14+17+5+13+17+15+3+21+28+7+11</t>
  </si>
  <si>
    <t>721173402</t>
  </si>
  <si>
    <t>Potrubí kanalizační z PVC SN 4 svodné DN 125</t>
  </si>
  <si>
    <t>1897782542</t>
  </si>
  <si>
    <t>7+10+6+9+7+6+8+6</t>
  </si>
  <si>
    <t>721173403</t>
  </si>
  <si>
    <t>Potrubí kanalizační z PVC SN 4 svodné DN 160</t>
  </si>
  <si>
    <t>1746635348</t>
  </si>
  <si>
    <t>10+20+5+3+5+4+10+6</t>
  </si>
  <si>
    <t>721173404</t>
  </si>
  <si>
    <t>Potrubí kanalizační z PVC SN 4 svodné DN 200</t>
  </si>
  <si>
    <t>-1408612541</t>
  </si>
  <si>
    <t>23+11+22</t>
  </si>
  <si>
    <t>721174024</t>
  </si>
  <si>
    <t>Potrubí kanalizační z PP odpadní DN 75</t>
  </si>
  <si>
    <t>1697543617</t>
  </si>
  <si>
    <t>24+11</t>
  </si>
  <si>
    <t>721174025</t>
  </si>
  <si>
    <t>Potrubí kanalizační z PP odpadní DN 110</t>
  </si>
  <si>
    <t>1536929667</t>
  </si>
  <si>
    <t>36+21+34+36+5</t>
  </si>
  <si>
    <t>721174042</t>
  </si>
  <si>
    <t>Potrubí kanalizační z PP připojovací DN 40</t>
  </si>
  <si>
    <t>-186810298</t>
  </si>
  <si>
    <t>721174043</t>
  </si>
  <si>
    <t>Potrubí kanalizační z PP připojovací DN 50</t>
  </si>
  <si>
    <t>-1046633580</t>
  </si>
  <si>
    <t>721174044</t>
  </si>
  <si>
    <t>Potrubí kanalizační z PP připojovací DN 75</t>
  </si>
  <si>
    <t>1488097221</t>
  </si>
  <si>
    <t>721174045</t>
  </si>
  <si>
    <t>Potrubí kanalizační z PP připojovací DN 110</t>
  </si>
  <si>
    <t>182723113</t>
  </si>
  <si>
    <t>721194104</t>
  </si>
  <si>
    <t>Vyvedení a upevnění odpadních výpustek DN 40</t>
  </si>
  <si>
    <t>-2111129565</t>
  </si>
  <si>
    <t>721194105</t>
  </si>
  <si>
    <t>Vyvedení a upevnění odpadních výpustek DN 50</t>
  </si>
  <si>
    <t>2006213188</t>
  </si>
  <si>
    <t>721194109</t>
  </si>
  <si>
    <t>Vyvedení a upevnění odpadních výpustek DN 110</t>
  </si>
  <si>
    <t>-1710370175</t>
  </si>
  <si>
    <t>721211421</t>
  </si>
  <si>
    <t>Vpusť podlahová se svislým odtokem DN 50/75/110 mřížka nerez 115x115</t>
  </si>
  <si>
    <t>1838714342</t>
  </si>
  <si>
    <t>721211511</t>
  </si>
  <si>
    <t>Vpusť sklepní s vodorovným odtokem a izolační přírubou DN 75/110 mřížka plast 138x138</t>
  </si>
  <si>
    <t>1455604587</t>
  </si>
  <si>
    <t>721226511</t>
  </si>
  <si>
    <t>Zápachová uzávěrka podomítková pro pračku a myčku DN 40</t>
  </si>
  <si>
    <t>-665491610</t>
  </si>
  <si>
    <t>721273152</t>
  </si>
  <si>
    <t>Hlavice ventilační polypropylen PP DN 75</t>
  </si>
  <si>
    <t>1631343662</t>
  </si>
  <si>
    <t>721273153</t>
  </si>
  <si>
    <t>Hlavice ventilační polypropylen PP DN 110</t>
  </si>
  <si>
    <t>1345760669</t>
  </si>
  <si>
    <t>721290111</t>
  </si>
  <si>
    <t>Zkouška těsnosti potrubí kanalizace vodou DN do 125</t>
  </si>
  <si>
    <t>1042140406</t>
  </si>
  <si>
    <t>721290112</t>
  </si>
  <si>
    <t>Zkouška těsnosti potrubí kanalizace vodou DN 150/DN 200</t>
  </si>
  <si>
    <t>-2081783534</t>
  </si>
  <si>
    <t>998721201</t>
  </si>
  <si>
    <t>Přesun hmot procentní pro vnitřní kanalizace v objektech v do 6 m</t>
  </si>
  <si>
    <t>-1188768079</t>
  </si>
  <si>
    <t>722</t>
  </si>
  <si>
    <t>Zdravotechnika - vnitřní vodovod</t>
  </si>
  <si>
    <t>722130233</t>
  </si>
  <si>
    <t>Potrubí vodovodní ocelové závitové pozinkované svařované běžné DN 25</t>
  </si>
  <si>
    <t>-298531436</t>
  </si>
  <si>
    <t>722130234</t>
  </si>
  <si>
    <t>Potrubí vodovodní ocelové závitové pozinkované svařované běžné DN 32</t>
  </si>
  <si>
    <t>-1219888145</t>
  </si>
  <si>
    <t>722130235</t>
  </si>
  <si>
    <t>Potrubí vodovodní ocelové závitové pozinkované svařované běžné DN 40</t>
  </si>
  <si>
    <t>2006670116</t>
  </si>
  <si>
    <t>722130236</t>
  </si>
  <si>
    <t>Potrubí vodovodní ocelové závitové pozinkované svařované běžné DN 50</t>
  </si>
  <si>
    <t>-1040199556</t>
  </si>
  <si>
    <t>722174001</t>
  </si>
  <si>
    <t>Potrubí vodovodní plastové PPR svar polyfúze PN 16 D 16x2,2 mm</t>
  </si>
  <si>
    <t>-741993452</t>
  </si>
  <si>
    <t>11+16+14+30+15+32+40+17+9</t>
  </si>
  <si>
    <t>722174002</t>
  </si>
  <si>
    <t>Potrubí vodovodní plastové PPR svar polyfúze PN 16 D 20x2,8 mm</t>
  </si>
  <si>
    <t>-209721184</t>
  </si>
  <si>
    <t>14+26+28+15+30</t>
  </si>
  <si>
    <t>722174003</t>
  </si>
  <si>
    <t>Potrubí vodovodní plastové PPR svar polyfúze PN 16 D 25x3,5 mm</t>
  </si>
  <si>
    <t>-441725809</t>
  </si>
  <si>
    <t>15+15+12+11</t>
  </si>
  <si>
    <t>722174004</t>
  </si>
  <si>
    <t>Potrubí vodovodní plastové PPR svar polyfúze PN 16 D 32x4,4 mm</t>
  </si>
  <si>
    <t>401333389</t>
  </si>
  <si>
    <t>15+16+19</t>
  </si>
  <si>
    <t>722174005</t>
  </si>
  <si>
    <t>Potrubí vodovodní plastové PPR svar polyfúze PN 16 D 40x5,5 mm</t>
  </si>
  <si>
    <t>1216644211</t>
  </si>
  <si>
    <t>28+10+14+12</t>
  </si>
  <si>
    <t>722174006</t>
  </si>
  <si>
    <t>Potrubí vodovodní plastové PPR svar polyfúze PN 16 D 50x6,9 mm</t>
  </si>
  <si>
    <t>1656775433</t>
  </si>
  <si>
    <t>22+6+12+15</t>
  </si>
  <si>
    <t>722174021</t>
  </si>
  <si>
    <t>Potrubí vodovodní plastové PPR svar polyfúze PN 20 D 16x2,7 mm</t>
  </si>
  <si>
    <t>1642753382</t>
  </si>
  <si>
    <t>11+60+21+28+22</t>
  </si>
  <si>
    <t>722174022</t>
  </si>
  <si>
    <t>Potrubí vodovodní plastové PPR svar polyfúze PN 20 D 20x3,4 mm</t>
  </si>
  <si>
    <t>1683316889</t>
  </si>
  <si>
    <t>14+26+28+3+16+25+12+20</t>
  </si>
  <si>
    <t>722174023</t>
  </si>
  <si>
    <t>Potrubí vodovodní plastové PPR svar polyfúze PN 20 D 25x4,2 mm</t>
  </si>
  <si>
    <t>-537096589</t>
  </si>
  <si>
    <t>30+16+12+15+7+19</t>
  </si>
  <si>
    <t>722174024</t>
  </si>
  <si>
    <t>Potrubí vodovodní plastové PPR svar polyfúze PN 20 D 32x5,4 mm</t>
  </si>
  <si>
    <t>-1755400075</t>
  </si>
  <si>
    <t>6+9+7+14+14+10+14+17</t>
  </si>
  <si>
    <t>722174025</t>
  </si>
  <si>
    <t>Potrubí vodovodní plastové PPR svar polyfúze PN 20 D 40x6,7 mm</t>
  </si>
  <si>
    <t>-2026581646</t>
  </si>
  <si>
    <t>28+24+22+18+20</t>
  </si>
  <si>
    <t>722174026</t>
  </si>
  <si>
    <t>Potrubí vodovodní plastové PPR svar polyfúze PN 20 D 50x8,4 mm</t>
  </si>
  <si>
    <t>-1774287579</t>
  </si>
  <si>
    <t>22+6+12+8</t>
  </si>
  <si>
    <t>722181212</t>
  </si>
  <si>
    <t>Ochrana vodovodního potrubí přilepenými termoizolačními trubicemi z PE tl do 6 mm DN přes 22 do 32 mm</t>
  </si>
  <si>
    <t>1592641059</t>
  </si>
  <si>
    <t>21+12</t>
  </si>
  <si>
    <t>722181213</t>
  </si>
  <si>
    <t>Ochrana vodovodního potrubí přilepenými termoizolačními trubicemi z PE tl do 6 mm DN přes 32 mm</t>
  </si>
  <si>
    <t>-482025130</t>
  </si>
  <si>
    <t>22+15</t>
  </si>
  <si>
    <t>722181231</t>
  </si>
  <si>
    <t>Ochrana vodovodního potrubí přilepenými termoizolačními trubicemi z PE tl přes 9 do 13 mm DN do 22 mm</t>
  </si>
  <si>
    <t>-462591456</t>
  </si>
  <si>
    <t>722181232</t>
  </si>
  <si>
    <t>Ochrana vodovodního potrubí přilepenými termoizolačními trubicemi z PE tl přes 9 do 13 mm DN přes 22 do 45 mm</t>
  </si>
  <si>
    <t>225420250</t>
  </si>
  <si>
    <t>113+53+50+64</t>
  </si>
  <si>
    <t>722181233</t>
  </si>
  <si>
    <t>Ochrana vodovodního potrubí přilepenými termoizolačními trubicemi z PE tl přes 9 do 13 mm DN přes 45 do 63 mm</t>
  </si>
  <si>
    <t>-2117046032</t>
  </si>
  <si>
    <t>722181251</t>
  </si>
  <si>
    <t>Ochrana vodovodního potrubí přilepenými termoizolačními trubicemi z PE tl přes 20 do 25 mm DN do 22 mm</t>
  </si>
  <si>
    <t>-32110068</t>
  </si>
  <si>
    <t>722181252</t>
  </si>
  <si>
    <t>Ochrana vodovodního potrubí přilepenými termoizolačními trubicemi z PE tl přes 20 do 25 mm DN přes 22 do 45 mm</t>
  </si>
  <si>
    <t>-1670348470</t>
  </si>
  <si>
    <t>144+99+91+112</t>
  </si>
  <si>
    <t>722181253</t>
  </si>
  <si>
    <t>Ochrana vodovodního potrubí přilepenými termoizolačními trubicemi z PE tl přes 20 do 25 mm DN přes 45 do 63 mm</t>
  </si>
  <si>
    <t>769113778</t>
  </si>
  <si>
    <t>722182013</t>
  </si>
  <si>
    <t>Podpůrný žlab pro potrubí D 32</t>
  </si>
  <si>
    <t>160549572</t>
  </si>
  <si>
    <t>722182014</t>
  </si>
  <si>
    <t>Podpůrný žlab pro potrubí D 40</t>
  </si>
  <si>
    <t>-2037703035</t>
  </si>
  <si>
    <t>722182015</t>
  </si>
  <si>
    <t>Podpůrný žlab pro potrubí D 50</t>
  </si>
  <si>
    <t>62548774</t>
  </si>
  <si>
    <t>722190401</t>
  </si>
  <si>
    <t>Vyvedení a upevnění výpustku DN do 25</t>
  </si>
  <si>
    <t>749838462</t>
  </si>
  <si>
    <t>722220111</t>
  </si>
  <si>
    <t>Nástěnka pro výtokový ventil G 1/2" s jedním závitem</t>
  </si>
  <si>
    <t>-1018387066</t>
  </si>
  <si>
    <t>33+46+2+8+4+20+2</t>
  </si>
  <si>
    <t>722220112</t>
  </si>
  <si>
    <t>Nástěnka pro výtokový ventil G 3/4" s jedním závitem</t>
  </si>
  <si>
    <t>-1242655584</t>
  </si>
  <si>
    <t>722220121</t>
  </si>
  <si>
    <t>Nástěnka pro baterii G 1/2" s jedním závitem</t>
  </si>
  <si>
    <t>pár</t>
  </si>
  <si>
    <t>-1114299441</t>
  </si>
  <si>
    <t>722224115</t>
  </si>
  <si>
    <t>Kohout plnicí nebo vypouštěcí G 1/2" PN 10 s jedním závitem</t>
  </si>
  <si>
    <t>289935014</t>
  </si>
  <si>
    <t>722224152</t>
  </si>
  <si>
    <t>Kulový kohout zahradní s vnějším závitem a páčkou PN 15, T 120°C G 1/2" - 3/4"</t>
  </si>
  <si>
    <t>1873137899</t>
  </si>
  <si>
    <t>722231074</t>
  </si>
  <si>
    <t>Ventil zpětný mosazný G 1" PN 10 do 110°C se dvěma závity</t>
  </si>
  <si>
    <t>-899093226</t>
  </si>
  <si>
    <t>722231075</t>
  </si>
  <si>
    <t>Ventil zpětný mosazný G 5/4" PN 10 do 110°C se dvěma závity</t>
  </si>
  <si>
    <t>806168058</t>
  </si>
  <si>
    <t>722231077</t>
  </si>
  <si>
    <t>Ventil zpětný mosazný  G 2" PN 10 do 110°C se dvěma závity</t>
  </si>
  <si>
    <t>-523118272</t>
  </si>
  <si>
    <t>722231143</t>
  </si>
  <si>
    <t>Ventil závitový pojistný rohový G 1"</t>
  </si>
  <si>
    <t>-1372391999</t>
  </si>
  <si>
    <t>722231206</t>
  </si>
  <si>
    <t>Ventil redukční mosazný  G 2" PN 6 do 25°C s 2x vnitřním závitem bez manometru</t>
  </si>
  <si>
    <t>-76182451</t>
  </si>
  <si>
    <t>722232045</t>
  </si>
  <si>
    <t>Kohout kulový přímý G 1" PN 42 do 185°C vnitřní závit</t>
  </si>
  <si>
    <t>1146399160</t>
  </si>
  <si>
    <t>722232047</t>
  </si>
  <si>
    <t>Kohout kulový přímý G 6/4" PN 42 do 185°C vnitřní závit</t>
  </si>
  <si>
    <t>1831099810</t>
  </si>
  <si>
    <t>722232048</t>
  </si>
  <si>
    <t>Kohout kulový přímý  G 2" PN 42 do 185°C vnitřní závit</t>
  </si>
  <si>
    <t>903969566</t>
  </si>
  <si>
    <t>722232504</t>
  </si>
  <si>
    <t>Potrubní oddělovač G 5/4" PN 10 do 65°C vnější závit</t>
  </si>
  <si>
    <t>-1491842631</t>
  </si>
  <si>
    <t>722234265</t>
  </si>
  <si>
    <t>Filtr mosazný G 1" PN 20 do 80°C s 2x vnitřním závitem</t>
  </si>
  <si>
    <t>1977070666</t>
  </si>
  <si>
    <t>722234268</t>
  </si>
  <si>
    <t>Filtr mosazný G 2" PN 20 do 80°C s 2x vnitřním závitem</t>
  </si>
  <si>
    <t>-1242035784</t>
  </si>
  <si>
    <t>722250133</t>
  </si>
  <si>
    <t>Hydrantový systém s tvarově stálou hadicí D 25 x 30 m celoplechový</t>
  </si>
  <si>
    <t>1295340712</t>
  </si>
  <si>
    <t>722270105</t>
  </si>
  <si>
    <t>Sestava vodoměrová závitová G 2"</t>
  </si>
  <si>
    <t>-1435203091</t>
  </si>
  <si>
    <t>722290226</t>
  </si>
  <si>
    <t>Zkouška těsnosti vodovodního potrubí závitového DN do 50</t>
  </si>
  <si>
    <t>2023602809</t>
  </si>
  <si>
    <t>184+113+53+50+64+55+142+144+99+91+112+48</t>
  </si>
  <si>
    <t>722290234</t>
  </si>
  <si>
    <t>Proplach a dezinfekce vodovodního potrubí DN do 80</t>
  </si>
  <si>
    <t>-1350487958</t>
  </si>
  <si>
    <t>998722201</t>
  </si>
  <si>
    <t>Přesun hmot procentní pro vnitřní vodovod v objektech v do 6 m</t>
  </si>
  <si>
    <t>-1466974293</t>
  </si>
  <si>
    <t>723</t>
  </si>
  <si>
    <t>Zdravotechnika - vnitřní plynovod</t>
  </si>
  <si>
    <t>723111202</t>
  </si>
  <si>
    <t>Potrubí ocelové závitové černé bezešvé svařované běžné DN 15</t>
  </si>
  <si>
    <t>-1185653545</t>
  </si>
  <si>
    <t>723111203</t>
  </si>
  <si>
    <t>Potrubí ocelové závitové černé bezešvé svařované běžné DN 20</t>
  </si>
  <si>
    <t>936112670</t>
  </si>
  <si>
    <t>723111204</t>
  </si>
  <si>
    <t>Potrubí ocelové závitové černé bezešvé svařované běžné DN 25</t>
  </si>
  <si>
    <t>-1429931399</t>
  </si>
  <si>
    <t>723150368</t>
  </si>
  <si>
    <t>Chránička D 76x3,2 mm</t>
  </si>
  <si>
    <t>-1299623037</t>
  </si>
  <si>
    <t>723190105</t>
  </si>
  <si>
    <t>Přípojka plynovodní nerezová hadice G 1/2"F x G 1/2"F délky 100 cm spojovaná na závit</t>
  </si>
  <si>
    <t>1772802176</t>
  </si>
  <si>
    <t>723190106</t>
  </si>
  <si>
    <t>Přípojka plynovodní nerezová hadice G 1/2"F x G 1/2"F délky 150 cm spojovaná na závit</t>
  </si>
  <si>
    <t>-1845944978</t>
  </si>
  <si>
    <t>723231162</t>
  </si>
  <si>
    <t>Kohout kulový přímý G 1/2" PN 42 do 185°C plnoprůtokový vnitřní závit těžká řada</t>
  </si>
  <si>
    <t>670699876</t>
  </si>
  <si>
    <t>998723201</t>
  </si>
  <si>
    <t>Přesun hmot procentní pro vnitřní plynovod v objektech v do 6 m</t>
  </si>
  <si>
    <t>1331751770</t>
  </si>
  <si>
    <t>725</t>
  </si>
  <si>
    <t>Zdravotechnika - zařizovací předměty</t>
  </si>
  <si>
    <t>725119125</t>
  </si>
  <si>
    <t>Montáž klozetových mís závěsných na nosné stěny</t>
  </si>
  <si>
    <t>1476908660</t>
  </si>
  <si>
    <t>64236051</t>
  </si>
  <si>
    <t>klozet keramický bílý závěsný hluboké splachování pro handicapované</t>
  </si>
  <si>
    <t>-1729460284</t>
  </si>
  <si>
    <t>64236031</t>
  </si>
  <si>
    <t>klozet keramický bílý závěsný hluboké splachování 530x360x350mm</t>
  </si>
  <si>
    <t>1989045678</t>
  </si>
  <si>
    <t>725219101</t>
  </si>
  <si>
    <t>Montáž umyvadla připevněného na konzoly</t>
  </si>
  <si>
    <t>-574207581</t>
  </si>
  <si>
    <t>64211023</t>
  </si>
  <si>
    <t>umyvadlo keramické závěsné bezbariérové bílé 640x550mm</t>
  </si>
  <si>
    <t>-2003157406</t>
  </si>
  <si>
    <t>64211036</t>
  </si>
  <si>
    <t>umyvadlo keramické závěsné rohové bílé š 550mm</t>
  </si>
  <si>
    <t>1021840397</t>
  </si>
  <si>
    <t>64221042</t>
  </si>
  <si>
    <t>umývátko keramické závěsné s otvorem bílé 450x370mm</t>
  </si>
  <si>
    <t>-1317387300</t>
  </si>
  <si>
    <t>64211046</t>
  </si>
  <si>
    <t>umyvadlo keramické závěsné bílé š 600mm</t>
  </si>
  <si>
    <t>1463628268</t>
  </si>
  <si>
    <t>64211045</t>
  </si>
  <si>
    <t>umyvadlo keramické závěsné bílé š 550mm</t>
  </si>
  <si>
    <t>1967803647</t>
  </si>
  <si>
    <t>64211005</t>
  </si>
  <si>
    <t>umyvadlo keramické závěsné bílé 550x420mm</t>
  </si>
  <si>
    <t>-407498615</t>
  </si>
  <si>
    <t>725229104</t>
  </si>
  <si>
    <t>Montáž vany se zápachovou uzávěrkou z litého polymermramoru</t>
  </si>
  <si>
    <t>164857920</t>
  </si>
  <si>
    <t>55421502</t>
  </si>
  <si>
    <t>vana polymerbetonová oválná 1850x1070mm 190L</t>
  </si>
  <si>
    <t>1550746534</t>
  </si>
  <si>
    <t>725241142</t>
  </si>
  <si>
    <t>Vanička sprchová akrylátová čtvrtkruhová 900x900 mm</t>
  </si>
  <si>
    <t>-933562102</t>
  </si>
  <si>
    <t>725244813</t>
  </si>
  <si>
    <t>Zástěna sprchová rohová rámová se skleněnou výplní tl. 4 a 5 mm dveře posuvné dvoudílné na čtvrtkruhovou vaničku 900x900 mm</t>
  </si>
  <si>
    <t>1734755687</t>
  </si>
  <si>
    <t>725244906</t>
  </si>
  <si>
    <t>Montáž zástěny sprchové do niky</t>
  </si>
  <si>
    <t>1456102644</t>
  </si>
  <si>
    <t>55484009</t>
  </si>
  <si>
    <t>dveře sprchové zasouvací čtyřdílné 1200x1900mm</t>
  </si>
  <si>
    <t>698774082</t>
  </si>
  <si>
    <t>55484008</t>
  </si>
  <si>
    <t>dveře sprchové zasouvací čtyřdílné 1100x1900mm</t>
  </si>
  <si>
    <t>569964455</t>
  </si>
  <si>
    <t>725291111</t>
  </si>
  <si>
    <t>Doplňky zařízení koupelen a záchodů keramické toaletní deska rovná šířka 450 mm</t>
  </si>
  <si>
    <t>549588772</t>
  </si>
  <si>
    <t>725291211</t>
  </si>
  <si>
    <t>Doplňky zařízení koupelen a záchodů keramické mýdelník jednoduchý</t>
  </si>
  <si>
    <t>45565341</t>
  </si>
  <si>
    <t>725291511</t>
  </si>
  <si>
    <t>Doplňky zařízení koupelen a záchodů plastové dávkovač tekutého mýdla na 350 ml</t>
  </si>
  <si>
    <t>-586517177</t>
  </si>
  <si>
    <t>725291621</t>
  </si>
  <si>
    <t>Doplňky zařízení koupelen a záchodů nerezové zásobník toaletních papírů</t>
  </si>
  <si>
    <t>-1303840146</t>
  </si>
  <si>
    <t>725291631</t>
  </si>
  <si>
    <t>Doplňky zařízení koupelen a záchodů nerezové zásobník papírových ručníků</t>
  </si>
  <si>
    <t>-2058485460</t>
  </si>
  <si>
    <t>725291641</t>
  </si>
  <si>
    <t>Doplňky zařízení koupelen a záchodů nerezové madlo sprchové 750 x 450 mm</t>
  </si>
  <si>
    <t>-1171385463</t>
  </si>
  <si>
    <t>725291642</t>
  </si>
  <si>
    <t>Doplňky zařízení koupelen a záchodů nerezové sedačky do sprchy</t>
  </si>
  <si>
    <t>2048473999</t>
  </si>
  <si>
    <t>725291706</t>
  </si>
  <si>
    <t>Doplňky zařízení koupelen a záchodů smaltované madlo rovné dl 800 mm</t>
  </si>
  <si>
    <t>-558160413</t>
  </si>
  <si>
    <t>725291708</t>
  </si>
  <si>
    <t>Doplňky zařízení koupelen a záchodů smaltované madlo rovné dl 1000 mm</t>
  </si>
  <si>
    <t>539598622</t>
  </si>
  <si>
    <t>725291721</t>
  </si>
  <si>
    <t>Doplňky zařízení koupelen a záchodů smaltované madlo krakorcové sklopné dl 550 mm</t>
  </si>
  <si>
    <t>-1667588932</t>
  </si>
  <si>
    <t>725291722</t>
  </si>
  <si>
    <t>Doplňky zařízení koupelen a záchodů smaltované madlo krakorcové sklopné dl 834 mm</t>
  </si>
  <si>
    <t>-966409054</t>
  </si>
  <si>
    <t>725319111</t>
  </si>
  <si>
    <t>Montáž dřezu ostatních typů</t>
  </si>
  <si>
    <t>-932354909</t>
  </si>
  <si>
    <t>55231080</t>
  </si>
  <si>
    <t>dřez nerez vestavný matný 560x480mm</t>
  </si>
  <si>
    <t>-1330639592</t>
  </si>
  <si>
    <t>55231084</t>
  </si>
  <si>
    <t>dřez nerez vestavný matný 775x480mm</t>
  </si>
  <si>
    <t>1294616524</t>
  </si>
  <si>
    <t>725331111</t>
  </si>
  <si>
    <t>Výlevka bez výtokových armatur keramická se sklopnou plastovou mřížkou 500 mm</t>
  </si>
  <si>
    <t>-990608094</t>
  </si>
  <si>
    <t>725539301R</t>
  </si>
  <si>
    <t>Dodávka a montáž dezinfektoru 600x630x1610 mm, objem 72 l</t>
  </si>
  <si>
    <t>408087297</t>
  </si>
  <si>
    <t>725819402</t>
  </si>
  <si>
    <t>Montáž ventilů rohových G 1/2" bez připojovací trubičky</t>
  </si>
  <si>
    <t>1555045544</t>
  </si>
  <si>
    <t>55141002</t>
  </si>
  <si>
    <t>ventil kulový rohový s filtrem 1/2"x3/8" s celokovovým kulatým designem</t>
  </si>
  <si>
    <t>-1396877805</t>
  </si>
  <si>
    <t>725821315</t>
  </si>
  <si>
    <t>Baterie dřezová nástěnná páková s otáčivým plochým ústím a délkou ramínka 200 mm</t>
  </si>
  <si>
    <t>-724750615</t>
  </si>
  <si>
    <t>725822613</t>
  </si>
  <si>
    <t>Baterie umyvadlová stojánková páková s výpustí</t>
  </si>
  <si>
    <t>-1549904781</t>
  </si>
  <si>
    <t>-314568444</t>
  </si>
  <si>
    <t>725831312</t>
  </si>
  <si>
    <t>Baterie vanová nástěnná páková s příslušenstvím a pevným držákem</t>
  </si>
  <si>
    <t>2091924365</t>
  </si>
  <si>
    <t>725841333</t>
  </si>
  <si>
    <t>Baterie sprchová podomítková s přepínačem a pevnou sprchou</t>
  </si>
  <si>
    <t>-1001170877</t>
  </si>
  <si>
    <t>725841354</t>
  </si>
  <si>
    <t>Baterie sprchová automatická s termostatickým ventilem a sprchovou růžicí</t>
  </si>
  <si>
    <t>-303934164</t>
  </si>
  <si>
    <t>725861102</t>
  </si>
  <si>
    <t>Zápachová uzávěrka pro umyvadla DN 40</t>
  </si>
  <si>
    <t>1155638967</t>
  </si>
  <si>
    <t>725862103</t>
  </si>
  <si>
    <t>Zápachová uzávěrka pro dřezy DN 40/50</t>
  </si>
  <si>
    <t>1719498435</t>
  </si>
  <si>
    <t>725862113</t>
  </si>
  <si>
    <t>Zápachová uzávěrka pro dřezy s přípojkou pro pračku nebo myčku DN 40/50</t>
  </si>
  <si>
    <t>-1244252630</t>
  </si>
  <si>
    <t>725864311</t>
  </si>
  <si>
    <t>Zápachová uzávěrka van DN 40/50 s kulovým kloubem na odtoku</t>
  </si>
  <si>
    <t>1689684487</t>
  </si>
  <si>
    <t>725865311</t>
  </si>
  <si>
    <t>Zápachová uzávěrka sprchových van DN 40/50 s kulovým kloubem na odtoku</t>
  </si>
  <si>
    <t>150943117</t>
  </si>
  <si>
    <t>725999151</t>
  </si>
  <si>
    <t>Vysokootáčková pračka 12kg, včetně připojovací sady a montážního příslušenství</t>
  </si>
  <si>
    <t>80729308</t>
  </si>
  <si>
    <t>725999253</t>
  </si>
  <si>
    <t>Průmyslová sušička 13kg, včetně připojovací sady a montážního příslušenství</t>
  </si>
  <si>
    <t>2058559817</t>
  </si>
  <si>
    <t>998725201</t>
  </si>
  <si>
    <t>Přesun hmot procentní pro zařizovací předměty v objektech v do 6 m</t>
  </si>
  <si>
    <t>1218695715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</si>
  <si>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</si>
  <si>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</si>
  <si>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</si>
  <si>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</si>
  <si>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1014149743</t>
  </si>
  <si>
    <t>726191001</t>
  </si>
  <si>
    <t>Zvukoizolační souprava pro klozet a bidet</t>
  </si>
  <si>
    <t>1747903172</t>
  </si>
  <si>
    <t>998726211</t>
  </si>
  <si>
    <t>Přesun hmot procentní pro instalační prefabrikáty v objektech v do 6 m</t>
  </si>
  <si>
    <t>-1717020509</t>
  </si>
  <si>
    <t>727</t>
  </si>
  <si>
    <t>Zdravotechnika - požární ochrana</t>
  </si>
  <si>
    <t>727112008</t>
  </si>
  <si>
    <t>Trubní ucpávka ocelového potrubí s hořlavou izolací DN 150 stěnou tl 100 mm požární odolnost EI 60</t>
  </si>
  <si>
    <t>-1500943411</t>
  </si>
  <si>
    <t>727112048</t>
  </si>
  <si>
    <t>Trubní ucpávka ocelového potrubí s hořlavou izolací DN 150 stropem tl 150 mm požární odolnost EI 60</t>
  </si>
  <si>
    <t>2060090579</t>
  </si>
  <si>
    <t>HZS</t>
  </si>
  <si>
    <t>Hodinové zúčtovací sazby</t>
  </si>
  <si>
    <t>HZS1301</t>
  </si>
  <si>
    <t>Hodinová zúčtovací sazba zedník</t>
  </si>
  <si>
    <t>512</t>
  </si>
  <si>
    <t>1541042123</t>
  </si>
  <si>
    <t>VRN</t>
  </si>
  <si>
    <t>VRN1</t>
  </si>
  <si>
    <t>Průzkumné, geodetické a projektové práce</t>
  </si>
  <si>
    <t>013254000</t>
  </si>
  <si>
    <t>Dokumentace skutečného provedení stavby</t>
  </si>
  <si>
    <t>…</t>
  </si>
  <si>
    <t>1024</t>
  </si>
  <si>
    <t>-175369470</t>
  </si>
  <si>
    <t>UT - Ústřední vytápění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</si>
  <si>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</si>
  <si>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</si>
  <si>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</si>
  <si>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</si>
  <si>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</si>
  <si>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731</t>
  </si>
  <si>
    <t>Ústřední vytápění - kotelny</t>
  </si>
  <si>
    <t>731244114</t>
  </si>
  <si>
    <t>Kotel ocelový závěsný na plyn kondenzační o výkonu 13-45 kW pro vytápění</t>
  </si>
  <si>
    <t>745886073</t>
  </si>
  <si>
    <t>415048801</t>
  </si>
  <si>
    <t>Kaskádový regulátor pro 2 kotle vč. zprovoznění</t>
  </si>
  <si>
    <t>-870298915</t>
  </si>
  <si>
    <t>731249901R</t>
  </si>
  <si>
    <t>Odtah spalin kaskádový D 130 mm do komína vč. montáže</t>
  </si>
  <si>
    <t>1075855808</t>
  </si>
  <si>
    <t>731341130</t>
  </si>
  <si>
    <t>Hadice napouštěcí pryžové D 16/23</t>
  </si>
  <si>
    <t>-749018540</t>
  </si>
  <si>
    <t>998731201</t>
  </si>
  <si>
    <t>Přesun hmot procentní pro kotelny v objektech v do 6 m</t>
  </si>
  <si>
    <t>706228832</t>
  </si>
  <si>
    <t>732</t>
  </si>
  <si>
    <t>Ústřední vytápění - strojovny</t>
  </si>
  <si>
    <t>732112228</t>
  </si>
  <si>
    <t>Rozdělovač sdružený hydraulický DN 65 závitový</t>
  </si>
  <si>
    <t>-996990247</t>
  </si>
  <si>
    <t>732199100</t>
  </si>
  <si>
    <t>Montáž orientačních štítků</t>
  </si>
  <si>
    <t>-1193789641</t>
  </si>
  <si>
    <t>2631809112</t>
  </si>
  <si>
    <t>Orientační štítky plastové s popisem</t>
  </si>
  <si>
    <t>2061923498</t>
  </si>
  <si>
    <t>732219345</t>
  </si>
  <si>
    <t>Montáž ohříváku vody stojatého PN 1,6/1,0 o obsahu 1000 litrů</t>
  </si>
  <si>
    <t>369370637</t>
  </si>
  <si>
    <t>732294118</t>
  </si>
  <si>
    <t>Elektrická topná jednotka šroubovací 6/4" o výkonu 9,0 kW</t>
  </si>
  <si>
    <t>858212203</t>
  </si>
  <si>
    <t>732331615</t>
  </si>
  <si>
    <t>Nádoba tlaková expanzní pro topnou a chladicí soustavu s membránou závitové připojení PN 0,6 o objemu 35 l</t>
  </si>
  <si>
    <t>-1476574724</t>
  </si>
  <si>
    <t>732331771</t>
  </si>
  <si>
    <t>Příslušenství k expanzním nádobám souprava s upínací páskou</t>
  </si>
  <si>
    <t>1212902701</t>
  </si>
  <si>
    <t>732331777</t>
  </si>
  <si>
    <t>Příslušenství k expanzním nádobám bezpečnostní uzávěr G 3/4 k měření tlaku</t>
  </si>
  <si>
    <t>1066167276</t>
  </si>
  <si>
    <t>732421454</t>
  </si>
  <si>
    <t>Čerpadlo teplovodní mokroběžné závitové oběhové DN 32 výtlak do 6,0 m průtok 7,0 m3/h pro vytápění</t>
  </si>
  <si>
    <t>-166202010</t>
  </si>
  <si>
    <t>998732201</t>
  </si>
  <si>
    <t>Přesun hmot procentní pro strojovny v objektech v do 6 m</t>
  </si>
  <si>
    <t>-17018786</t>
  </si>
  <si>
    <t>733</t>
  </si>
  <si>
    <t>Ústřední vytápění - rozvodné potrubí</t>
  </si>
  <si>
    <t>733223102</t>
  </si>
  <si>
    <t>Potrubí měděné tvrdé spojované měkkým pájením D 15x1 mm</t>
  </si>
  <si>
    <t>1145645208</t>
  </si>
  <si>
    <t>733223103</t>
  </si>
  <si>
    <t>Potrubí měděné tvrdé spojované měkkým pájením D 18x1 mm</t>
  </si>
  <si>
    <t>-1404225378</t>
  </si>
  <si>
    <t>733223104</t>
  </si>
  <si>
    <t>Potrubí měděné tvrdé spojované měkkým pájením D 22x1 mm</t>
  </si>
  <si>
    <t>-1238957731</t>
  </si>
  <si>
    <t>733223105</t>
  </si>
  <si>
    <t>Potrubí měděné tvrdé spojované měkkým pájením D 28x1,5 mm</t>
  </si>
  <si>
    <t>-1047578789</t>
  </si>
  <si>
    <t>733223106</t>
  </si>
  <si>
    <t>Potrubí měděné tvrdé spojované měkkým pájením D 35x1,5 mm</t>
  </si>
  <si>
    <t>473603113</t>
  </si>
  <si>
    <t>733223107</t>
  </si>
  <si>
    <t>Potrubí měděné tvrdé spojované měkkým pájením D 42x1,5 mm</t>
  </si>
  <si>
    <t>-1369010842</t>
  </si>
  <si>
    <t>733223108</t>
  </si>
  <si>
    <t>Potrubí měděné tvrdé spojované měkkým pájením D 54x2 mm</t>
  </si>
  <si>
    <t>-167393072</t>
  </si>
  <si>
    <t>733223109</t>
  </si>
  <si>
    <t>Potrubí měděné tvrdé spojované měkkým pájením D 64x2 mm</t>
  </si>
  <si>
    <t>1197498403</t>
  </si>
  <si>
    <t>733224222</t>
  </si>
  <si>
    <t>Příplatek k potrubí měděnému za zhotovení přípojky z trubek měděných D 15x1 mm</t>
  </si>
  <si>
    <t>2094647127</t>
  </si>
  <si>
    <t>733224225</t>
  </si>
  <si>
    <t>Příplatek k potrubí měděnému za zhotovení přípojky z trubek měděných D 28x1,5 mm</t>
  </si>
  <si>
    <t>-1931329778</t>
  </si>
  <si>
    <t>733291101</t>
  </si>
  <si>
    <t>Zkouška těsnosti potrubí měděné D do 35x1,5</t>
  </si>
  <si>
    <t>-609890768</t>
  </si>
  <si>
    <t>18+26+82+63</t>
  </si>
  <si>
    <t>733291102</t>
  </si>
  <si>
    <t>Zkouška těsnosti potrubí měděné D přes 35x1,5 do 64x2</t>
  </si>
  <si>
    <t>-871932139</t>
  </si>
  <si>
    <t>68+23+54+14</t>
  </si>
  <si>
    <t>733811241</t>
  </si>
  <si>
    <t>Ochrana potrubí ústředního vytápění termoizolačními trubicemi z PE tl přes 13 do 20 mm DN do 22 mm</t>
  </si>
  <si>
    <t>-425081600</t>
  </si>
  <si>
    <t>18+26+82</t>
  </si>
  <si>
    <t>733811242</t>
  </si>
  <si>
    <t>Ochrana potrubí ústředního vytápění termoizolačními trubicemi z PE tl přes 13 do 20 mm DN přes 32 do 45 mm</t>
  </si>
  <si>
    <t>688709058</t>
  </si>
  <si>
    <t>63+68</t>
  </si>
  <si>
    <t>733811243</t>
  </si>
  <si>
    <t>Ochrana potrubí ústředního vytápění termoizolačními trubicemi z PE tl přes 13 do 20 mm DN přes 45 do 63 mm</t>
  </si>
  <si>
    <t>-62433207</t>
  </si>
  <si>
    <t>23+54+14</t>
  </si>
  <si>
    <t>998733201</t>
  </si>
  <si>
    <t>Přesun hmot procentní pro rozvody potrubí v objektech v do 6 m</t>
  </si>
  <si>
    <t>-227591567</t>
  </si>
  <si>
    <t>734</t>
  </si>
  <si>
    <t>Ústřední vytápění - armatury</t>
  </si>
  <si>
    <t>734221536</t>
  </si>
  <si>
    <t>Ventil závitový termostatický rohový dvouregulační G 1/2 PN 16 do 110°C bez hlavice ovládání</t>
  </si>
  <si>
    <t>-1879058568</t>
  </si>
  <si>
    <t>734221682</t>
  </si>
  <si>
    <t>Termostatická hlavice kapalinová PN 10 do 110°C otopných těles VK</t>
  </si>
  <si>
    <t>2021020643</t>
  </si>
  <si>
    <t>734242417</t>
  </si>
  <si>
    <t>Ventil závitový zpětný přímý G 2 PN 16 do 110°C</t>
  </si>
  <si>
    <t>851777981</t>
  </si>
  <si>
    <t>734251212</t>
  </si>
  <si>
    <t>Ventil závitový pojistný rohový G 3/4 provozní tlak od 2,5 do 6 barů</t>
  </si>
  <si>
    <t>1833807607</t>
  </si>
  <si>
    <t>734261417</t>
  </si>
  <si>
    <t>Šroubení regulační radiátorové rohové G 1/2 s vypouštěním</t>
  </si>
  <si>
    <t>-1548197057</t>
  </si>
  <si>
    <t>734291123</t>
  </si>
  <si>
    <t>Kohout plnící a vypouštěcí G 1/2 PN 10 do 90°C závitový</t>
  </si>
  <si>
    <t>1777943860</t>
  </si>
  <si>
    <t>734291247</t>
  </si>
  <si>
    <t>Filtr závitový přímý G 2 PN 16 do 130°C s vnitřními závity</t>
  </si>
  <si>
    <t>-1674579521</t>
  </si>
  <si>
    <t>734292715</t>
  </si>
  <si>
    <t>Kohout kulový přímý G 1 PN 42 do 185°C vnitřní závit</t>
  </si>
  <si>
    <t>535405159</t>
  </si>
  <si>
    <t>734292717</t>
  </si>
  <si>
    <t>Kohout kulový přímý G 1 1/2 PN 42 do 185°C vnitřní závit</t>
  </si>
  <si>
    <t>1344807327</t>
  </si>
  <si>
    <t>734292718</t>
  </si>
  <si>
    <t>Kohout kulový přímý G 2 PN 42 do 185°C vnitřní závit</t>
  </si>
  <si>
    <t>-537888325</t>
  </si>
  <si>
    <t>734295023</t>
  </si>
  <si>
    <t>Směšovací ventil otopných a chladicích systémů závitový třícestný G 5/4" se servomotorem</t>
  </si>
  <si>
    <t>628613721</t>
  </si>
  <si>
    <t>734411102</t>
  </si>
  <si>
    <t>Teploměr technický s pevným stonkem a jímkou zadní připojení průměr 63 mm délky 75 mm</t>
  </si>
  <si>
    <t>559402546</t>
  </si>
  <si>
    <t>734421112</t>
  </si>
  <si>
    <t>Tlakoměr s pevným stonkem a zpětnou klapkou tlak 0-16 bar průměr 63 mm zadní připojení</t>
  </si>
  <si>
    <t>-725553951</t>
  </si>
  <si>
    <t>734424102</t>
  </si>
  <si>
    <t>Kondenzační smyčka k přivaření stočená PN 250 do 300°C</t>
  </si>
  <si>
    <t>895276791</t>
  </si>
  <si>
    <t>998734201</t>
  </si>
  <si>
    <t>Přesun hmot procentní pro armatury v objektech v do 6 m</t>
  </si>
  <si>
    <t>-1237386169</t>
  </si>
  <si>
    <t>735</t>
  </si>
  <si>
    <t>Ústřední vytápění - otopná tělesa</t>
  </si>
  <si>
    <t>735151600</t>
  </si>
  <si>
    <t>Otopné těleso panelové dvoudeskové 2 přídavné přestupní plochy výška/délka 900/1400 mm výkon 3238 W</t>
  </si>
  <si>
    <t>-1002986243</t>
  </si>
  <si>
    <t>735511007</t>
  </si>
  <si>
    <t>Podlahové vytápění - rozvodné potrubí polyethylen PE-Xa 17x2,0 mm pro systémovou desku rozteč 100 mm</t>
  </si>
  <si>
    <t>1931822465</t>
  </si>
  <si>
    <t>735511026</t>
  </si>
  <si>
    <t>Podlahové vytápění - systémová deska s kombinovanou tepelnou a kročejovou izolací celkové výšky 31 mm</t>
  </si>
  <si>
    <t>-72756169</t>
  </si>
  <si>
    <t>735511054</t>
  </si>
  <si>
    <t>Podlahové vytápění - vodící lišta pro uchycení potrubí Ø 18 mm</t>
  </si>
  <si>
    <t>-1609722420</t>
  </si>
  <si>
    <t>735511061</t>
  </si>
  <si>
    <t>Podlahové vytápění - krycí a separační PE fólie</t>
  </si>
  <si>
    <t>-1029294882</t>
  </si>
  <si>
    <t>735511062</t>
  </si>
  <si>
    <t>Podlahové vytápění - obvodový dilatační pás samolepící s folií</t>
  </si>
  <si>
    <t>147598700</t>
  </si>
  <si>
    <t>735511063</t>
  </si>
  <si>
    <t>Podlahové vytápění - ochranná trubka potrubí podlahového topení</t>
  </si>
  <si>
    <t>2040897858</t>
  </si>
  <si>
    <t>735511083</t>
  </si>
  <si>
    <t>Podlahové vytápění - rozdělovač mosazný s průtokoměry čtyřokruhový</t>
  </si>
  <si>
    <t>2020053147</t>
  </si>
  <si>
    <t>735511085</t>
  </si>
  <si>
    <t>Podlahové vytápění - rozdělovač mosazný s průtokoměry šestiokruhový</t>
  </si>
  <si>
    <t>2054874737</t>
  </si>
  <si>
    <t>735511086</t>
  </si>
  <si>
    <t>Podlahové vytápění - rozdělovač mosazný s průtokoměry sedmiokruhový</t>
  </si>
  <si>
    <t>962798826</t>
  </si>
  <si>
    <t>735511087</t>
  </si>
  <si>
    <t>Podlahové vytápění - rozdělovač mosazný s průtokoměry osmiokruhový</t>
  </si>
  <si>
    <t>-1644060157</t>
  </si>
  <si>
    <t>735511088</t>
  </si>
  <si>
    <t>Podlahové vytápění - rozdělovač mosazný s průtokoměry devítiokruhový</t>
  </si>
  <si>
    <t>1399553703</t>
  </si>
  <si>
    <t>735511089</t>
  </si>
  <si>
    <t>Podlahové vytápění - rozdělovač mosazný s průtokoměry desítiokruhový</t>
  </si>
  <si>
    <t>139460181</t>
  </si>
  <si>
    <t>735511090</t>
  </si>
  <si>
    <t>Podlahové vytápění - rozdělovač mosazný s průtokoměry jedenáctiokruhový</t>
  </si>
  <si>
    <t>1846526669</t>
  </si>
  <si>
    <t>735511102</t>
  </si>
  <si>
    <t>Podlahové vytápění - skříň podomítková pro rozdělovač s 2-6 okruhy</t>
  </si>
  <si>
    <t>-1365419945</t>
  </si>
  <si>
    <t>735511103</t>
  </si>
  <si>
    <t>Podlahové vytápění - skříň podomítková pro rozdělovač s 6-9 okruhy</t>
  </si>
  <si>
    <t>-161542795</t>
  </si>
  <si>
    <t>735511105</t>
  </si>
  <si>
    <t>Podlahové vytápění - skříň podomítková pro rozdělovač s 9-12 okruhy</t>
  </si>
  <si>
    <t>-1607885651</t>
  </si>
  <si>
    <t>735511138</t>
  </si>
  <si>
    <t>Podlahové vytápění - svěrné šroubení se závitem EK 3/4" pro připojení potrubí 17x2,0 mm na rozdělovač</t>
  </si>
  <si>
    <t>-185327494</t>
  </si>
  <si>
    <t>735511142</t>
  </si>
  <si>
    <t>Podlahové vytápění - prostorový termostat programovatelný týdenní</t>
  </si>
  <si>
    <t>1444860574</t>
  </si>
  <si>
    <t>998735201</t>
  </si>
  <si>
    <t>Přesun hmot procentní pro otopná tělesa v objektech v do 6 m</t>
  </si>
  <si>
    <t>1374267176</t>
  </si>
  <si>
    <t>1163181548</t>
  </si>
  <si>
    <t>HZS2222</t>
  </si>
  <si>
    <t>Hodinová zúčtovací sazba topenář odborný</t>
  </si>
  <si>
    <t>288362805</t>
  </si>
  <si>
    <t>-1130228948</t>
  </si>
  <si>
    <t>jamy</t>
  </si>
  <si>
    <t>21,875</t>
  </si>
  <si>
    <t>13,2</t>
  </si>
  <si>
    <t>7,525</t>
  </si>
  <si>
    <t>rýhy</t>
  </si>
  <si>
    <t>19,113</t>
  </si>
  <si>
    <t>zásypS</t>
  </si>
  <si>
    <t>33,463</t>
  </si>
  <si>
    <t>KP - Kanalizační přípojka</t>
  </si>
  <si>
    <t>121151103</t>
  </si>
  <si>
    <t>Sejmutí ornice plochy do 100 m2 tl vrstvy do 200 mm strojně</t>
  </si>
  <si>
    <t>898753855</t>
  </si>
  <si>
    <t>2,5*2,5+6,95*1</t>
  </si>
  <si>
    <t>131251201</t>
  </si>
  <si>
    <t>Hloubení jam zapažených v hornině třídy těžitelnosti I skupiny 3 objem do 20 m3 strojně</t>
  </si>
  <si>
    <t>-1978888904</t>
  </si>
  <si>
    <t>2,5*2,5*3,5</t>
  </si>
  <si>
    <t>132251251</t>
  </si>
  <si>
    <t>Hloubení rýh nezapažených š do 2000 mm v hornině třídy těžitelnosti I skupiny 3 objem do 20 m3 strojně</t>
  </si>
  <si>
    <t>-840661108</t>
  </si>
  <si>
    <t>"zelené" 6,95*1*2,75</t>
  </si>
  <si>
    <t>151101102</t>
  </si>
  <si>
    <t>Zřízení příložného pažení a rozepření stěn rýh hl přes 2 do 4 m</t>
  </si>
  <si>
    <t>-629078227</t>
  </si>
  <si>
    <t>"zelené" 6,95*2*2,75</t>
  </si>
  <si>
    <t>151101112</t>
  </si>
  <si>
    <t>Odstranění příložného pažení a rozepření stěn rýh hl přes 2 do 4 m</t>
  </si>
  <si>
    <t>133079019</t>
  </si>
  <si>
    <t>151101201</t>
  </si>
  <si>
    <t>Zřízení příložného pažení stěn výkopu hl do 4 m</t>
  </si>
  <si>
    <t>1831035410</t>
  </si>
  <si>
    <t>2,5*4*3,5</t>
  </si>
  <si>
    <t>151101211</t>
  </si>
  <si>
    <t>Odstranění příložného pažení stěn hl do 4 m</t>
  </si>
  <si>
    <t>-1647105955</t>
  </si>
  <si>
    <t>151101301</t>
  </si>
  <si>
    <t>Zřízení rozepření stěn při pažení příložném hl do 4 m</t>
  </si>
  <si>
    <t>-385353240</t>
  </si>
  <si>
    <t>151101311</t>
  </si>
  <si>
    <t>Odstranění rozepření stěn při pažení příložném hl do 4 m</t>
  </si>
  <si>
    <t>313235699</t>
  </si>
  <si>
    <t>-231669394</t>
  </si>
  <si>
    <t>-zásypS</t>
  </si>
  <si>
    <t>167151101</t>
  </si>
  <si>
    <t>Nakládání výkopku z hornin třídy těžitelnosti I skupiny 1 až 3 do 100 m3</t>
  </si>
  <si>
    <t>-1048019715</t>
  </si>
  <si>
    <t>171201221</t>
  </si>
  <si>
    <t>Poplatek za uložení na skládce (skládkovné) zeminy a kamení kód odpadu 17 05 04</t>
  </si>
  <si>
    <t>-2100280787</t>
  </si>
  <si>
    <t>-636867224</t>
  </si>
  <si>
    <t>-435237856</t>
  </si>
  <si>
    <t>2,5*2,5*3,5-2*2*0,25-3,14*0,5*0,5*3</t>
  </si>
  <si>
    <t>"zelené" 6,95*1*(2,75-0,1-0,5)</t>
  </si>
  <si>
    <t>175151101</t>
  </si>
  <si>
    <t>Obsypání potrubí strojně sypaninou bez prohození, uloženou do 3 m</t>
  </si>
  <si>
    <t>-1371162586</t>
  </si>
  <si>
    <t>"zelené" 6,95*1*0,5</t>
  </si>
  <si>
    <t>58331289</t>
  </si>
  <si>
    <t>kamenivo těžené drobné frakce 0/2</t>
  </si>
  <si>
    <t>-1670676176</t>
  </si>
  <si>
    <t>3,475*2 'Přepočtené koeficientem množství</t>
  </si>
  <si>
    <t>181351003</t>
  </si>
  <si>
    <t>Rozprostření ornice tl vrstvy do 200 mm pl do 100 m2 v rovině nebo ve svahu do 1:5 strojně</t>
  </si>
  <si>
    <t>-387360864</t>
  </si>
  <si>
    <t>181411131</t>
  </si>
  <si>
    <t>Založení parkového trávníku výsevem pl do 1000 m2 v rovině a ve svahu do 1:5</t>
  </si>
  <si>
    <t>1402162810</t>
  </si>
  <si>
    <t>00572410</t>
  </si>
  <si>
    <t>osivo směs travní parková</t>
  </si>
  <si>
    <t>-1504808147</t>
  </si>
  <si>
    <t>13,2*0,02 'Přepočtené koeficientem množství</t>
  </si>
  <si>
    <t>21872413</t>
  </si>
  <si>
    <t>359901111</t>
  </si>
  <si>
    <t>Vyčištění stok</t>
  </si>
  <si>
    <t>-827319863</t>
  </si>
  <si>
    <t>6,95</t>
  </si>
  <si>
    <t>359901211</t>
  </si>
  <si>
    <t>Monitoring stoky jakékoli výšky na nové kanalizaci</t>
  </si>
  <si>
    <t>-2126163266</t>
  </si>
  <si>
    <t>451573111</t>
  </si>
  <si>
    <t>Lože pod potrubí otevřený výkop ze štěrkopísku</t>
  </si>
  <si>
    <t>1149807392</t>
  </si>
  <si>
    <t>2*2*0,1</t>
  </si>
  <si>
    <t>"zelené" 6,95*1*0,1</t>
  </si>
  <si>
    <t>452311151</t>
  </si>
  <si>
    <t>Podkladní desky z betonu prostého tř. C 20/25 otevřený výkop</t>
  </si>
  <si>
    <t>-14941718</t>
  </si>
  <si>
    <t>2*2*0,15</t>
  </si>
  <si>
    <t>452368211</t>
  </si>
  <si>
    <t>Výztuž podkladních desek nebo bloků nebo pražců otevřený výkop ze svařovaných sítí Kari</t>
  </si>
  <si>
    <t>-21012653</t>
  </si>
  <si>
    <t>2*2*1,25*5,4/1000</t>
  </si>
  <si>
    <t>871355221</t>
  </si>
  <si>
    <t>Kanalizační potrubí z tvrdého PVC jednovrstvé tuhost třídy SN8 DN 200</t>
  </si>
  <si>
    <t>-606553909</t>
  </si>
  <si>
    <t>877375121</t>
  </si>
  <si>
    <t>Výřez a montáž tvarovek odbočných na potrubí z kanalizačních trub z PVC DN 300</t>
  </si>
  <si>
    <t>206399175</t>
  </si>
  <si>
    <t>28617406</t>
  </si>
  <si>
    <t>odbočka sedlová kanalizace PP korugované DN 300/200</t>
  </si>
  <si>
    <t>1929083266</t>
  </si>
  <si>
    <t>892352121</t>
  </si>
  <si>
    <t>Tlaková zkouška vzduchem potrubí DN 200 těsnícím vakem ucpávkovým</t>
  </si>
  <si>
    <t>úsek</t>
  </si>
  <si>
    <t>-1480849976</t>
  </si>
  <si>
    <t>892492121</t>
  </si>
  <si>
    <t>Tlaková zkouška vzduchem potrubí DN 1000 těsnícím vakem ucpávkovým</t>
  </si>
  <si>
    <t>714748272</t>
  </si>
  <si>
    <t>894411111</t>
  </si>
  <si>
    <t>Zřízení šachet kanalizačních z betonových dílců na potrubí DN do 200 dno beton tř. C 25/30</t>
  </si>
  <si>
    <t>325046307</t>
  </si>
  <si>
    <t>59224023</t>
  </si>
  <si>
    <t>dno betonové šachtové DN 200 betonový žlab i nástupnice 100x63,5x15cm</t>
  </si>
  <si>
    <t>1670141572</t>
  </si>
  <si>
    <t>59224162</t>
  </si>
  <si>
    <t>skruž kanalizační s ocelovými stupadly 100x100x12cm</t>
  </si>
  <si>
    <t>-968601528</t>
  </si>
  <si>
    <t>59224161</t>
  </si>
  <si>
    <t>skruž kanalizační s ocelovými stupadly 100x50x12cm</t>
  </si>
  <si>
    <t>1693157854</t>
  </si>
  <si>
    <t>59224160</t>
  </si>
  <si>
    <t>skruž kanalizační s ocelovými stupadly 100x25x12cm</t>
  </si>
  <si>
    <t>-1628525648</t>
  </si>
  <si>
    <t>59224056</t>
  </si>
  <si>
    <t>kónus pro kanalizační šachty s kapsovým stupadlem 100/62,5x67x12cm</t>
  </si>
  <si>
    <t>1880974194</t>
  </si>
  <si>
    <t>59224013</t>
  </si>
  <si>
    <t>prstenec šachtový vyrovnávací betonový 625x100x100mm</t>
  </si>
  <si>
    <t>12493884</t>
  </si>
  <si>
    <t>59224348</t>
  </si>
  <si>
    <t>těsnění elastomerové pro spojení šachetních dílů DN 1000</t>
  </si>
  <si>
    <t>-2013845595</t>
  </si>
  <si>
    <t>899304111</t>
  </si>
  <si>
    <t>Osazení poklop železobetonových včetně rámů jakékoli hmotnosti</t>
  </si>
  <si>
    <t>-512832335</t>
  </si>
  <si>
    <t>55241002</t>
  </si>
  <si>
    <t>poklop kanalizační betonolitinový, rám betonolitinový 125mm, B 125 bez odvětrání</t>
  </si>
  <si>
    <t>482138660</t>
  </si>
  <si>
    <t>998276101</t>
  </si>
  <si>
    <t>Přesun hmot pro trubní vedení z trub z plastických hmot otevřený výkop</t>
  </si>
  <si>
    <t>-1172369451</t>
  </si>
  <si>
    <t>VZT - Vzduchotechnika</t>
  </si>
  <si>
    <t>D1 - zařízení č. 1</t>
  </si>
  <si>
    <t>D2 - - větrání kuchyně a skladu v 1.PP</t>
  </si>
  <si>
    <t xml:space="preserve">    D3 - potrubí kruhové těsné - s gumovým těsněním z pozinkovaného plechu, vč. mont. mater.</t>
  </si>
  <si>
    <t xml:space="preserve">    D4 - ve standardu např. SPIRO - SAFE</t>
  </si>
  <si>
    <t xml:space="preserve">    D5 - potrubí čtyřhranné sk.I, vč. mont. mater.</t>
  </si>
  <si>
    <t>D6 - zařízení č. 2</t>
  </si>
  <si>
    <t>D7 - - větrání šaten a sociálních zařízení v 1.PP</t>
  </si>
  <si>
    <t xml:space="preserve">    D8 - ohebná zvukově izolovaná hadice</t>
  </si>
  <si>
    <t xml:space="preserve">    D9 - ve standardu např. SONOFLEX</t>
  </si>
  <si>
    <t>D10 - zařízení č. 3</t>
  </si>
  <si>
    <t>D11 - - chlazení márnice v 1.PP</t>
  </si>
  <si>
    <t>D12 - zařízení č. 4</t>
  </si>
  <si>
    <t>D13 - - větrání společných sociálních zařízení v 1.PP a 1.NP</t>
  </si>
  <si>
    <t>D14 - zařízení č. 5</t>
  </si>
  <si>
    <t>D15 - - větrání sociálních zařízení a skladů v 1.PP a 1.NP</t>
  </si>
  <si>
    <t>D16 - zařízení č. 6</t>
  </si>
  <si>
    <t>D17 - - větrání výtahové šachty</t>
  </si>
  <si>
    <t>D18 - zařízení společné</t>
  </si>
  <si>
    <t>zařízení č. 1</t>
  </si>
  <si>
    <t>- větrání kuchyně a skladu v 1.PP</t>
  </si>
  <si>
    <t>Pol151</t>
  </si>
  <si>
    <t>kompaktní přívodní a odsávací rekuperační jednotka ve standardu např. DUPLEX 2500 Multi Eco ve složení: přívodní filtr ePM10 50% - 1 ks deskový rekuperátor, vč, bypassu, suchá účinnost 81% - 1 ks ventilátor, vč. EC motorů - 2 ks odsávací filtr ePM10 50% -</t>
  </si>
  <si>
    <t>Pol152</t>
  </si>
  <si>
    <t>tlumič hluku 600x400, dl. 1,2 m vč. tlumící kulisa 100x390/1,0 m - 3 ks</t>
  </si>
  <si>
    <t>Pol153</t>
  </si>
  <si>
    <t>tlumič hluku 600x400, dl. 0,7 m vč. tlumící kulisa 100x390/0,5 m - 3 ks</t>
  </si>
  <si>
    <t>Pol154</t>
  </si>
  <si>
    <t>přívodní bezprůvanová textilní vyústka pr. 355 mm, dl. 2,0 m ve standardu např. Příhoda PT - V - C355/2000 FB/P/MS-2F/WH vč. montážní materiál dle NA203142</t>
  </si>
  <si>
    <t>Pol155</t>
  </si>
  <si>
    <t>odsávací středová digestoř nerezová 1800x1100x450 mm ve standardu např. ZAZZ - 1800x1100x450 - S vč. lapače tuků osvětlení NEREZ A304L 0,2 kW, 230 V/50 Hz</t>
  </si>
  <si>
    <t>Pol156</t>
  </si>
  <si>
    <t>odsávací nástěnná digestoř nerezová 900x1250x450 mm ve standardu např. NAZ-N - 900x1250x450 - S vč. lapače tuků NEREZ A304L</t>
  </si>
  <si>
    <t>Pol157</t>
  </si>
  <si>
    <t>odsávací odlučovač tuků NEREZ 300x200 mm ve standardu např. GTM - H - 300x200 NEREZ A304L</t>
  </si>
  <si>
    <t>Pol158</t>
  </si>
  <si>
    <t>odsávací talířový ventil kovový pr. 100 mm ve standardu např. KO 10 vč. rámeček</t>
  </si>
  <si>
    <t>Pol159</t>
  </si>
  <si>
    <t>regulační klapka těsná 315x200 mm - ruční ve standardu např. RKT - 315x200 - R</t>
  </si>
  <si>
    <t>Pol160</t>
  </si>
  <si>
    <t>regulační klapka těsná 160x200 mm - ruční ve standardu např. RKT - 315x200 - R</t>
  </si>
  <si>
    <t>Pol161</t>
  </si>
  <si>
    <t>protidešťová žaluzie 630x355 mm ve standardu např. PZZn - 630x355 - S vč. síto</t>
  </si>
  <si>
    <t>Pol162</t>
  </si>
  <si>
    <t>výfuková hlavice zaoblená 250x400 mm, 135° ve standardu např. HVZ - 250x400 - S vč. síto</t>
  </si>
  <si>
    <t>potrubí kruhové těsné - s gumovým těsněním z pozinkovaného plechu, vč. mont. mater.</t>
  </si>
  <si>
    <t>ve standardu např. SPIRO - SAFE</t>
  </si>
  <si>
    <t>Pol163</t>
  </si>
  <si>
    <t>do pr. 355 mm /0% (1m)</t>
  </si>
  <si>
    <t>Pol164</t>
  </si>
  <si>
    <t>do pr. 100 mm /0% (1m)</t>
  </si>
  <si>
    <t>potrubí čtyřhranné sk.I, vč. mont. mater.</t>
  </si>
  <si>
    <t>Pol165</t>
  </si>
  <si>
    <t>do obvodu 2 000 mm / 50% (3m + 3m + 3m + 6m)</t>
  </si>
  <si>
    <t>Pol166</t>
  </si>
  <si>
    <t>do obvodu 1 300 mm / 30% (8m + 9m + 3m + 5m + 7m + 8m + 5m)</t>
  </si>
  <si>
    <t>Pol167</t>
  </si>
  <si>
    <t>tepelná izolace tl. 40 mm do AL polepu (2,1x (3m +2m + 3m + 2m) + 1,4x (8m + 6m))</t>
  </si>
  <si>
    <t>Pol168</t>
  </si>
  <si>
    <t>tepelná izolace tl. 40 mm do plechu (1,4x (2m))</t>
  </si>
  <si>
    <t>Pol169</t>
  </si>
  <si>
    <t>napojení a zprovoznění zařízení č. 1.1</t>
  </si>
  <si>
    <t>D6</t>
  </si>
  <si>
    <t>zařízení č. 2</t>
  </si>
  <si>
    <t>- větrání šaten a sociálních zařízení v 1.PP</t>
  </si>
  <si>
    <t>Pol170</t>
  </si>
  <si>
    <t>kompaktní přívodní a odsávací rekuperační jednotka ve standardu např. SAVE VTR 700 - L ve složení: přívodní filtr ePM10 50% - 1 ks odsávací filtr ePM10 50% - 1 ks rotační rekuperátor, min. účinnost 85% - 1 ks ventilátory, vč. EC motorů - 2 ks elektrický o</t>
  </si>
  <si>
    <t>Pol171</t>
  </si>
  <si>
    <t>tlumič hluku pr. 250 mm, dl. 0,9 m ve standardu např. MAA 250, dl. 0,9 m</t>
  </si>
  <si>
    <t>Pol172</t>
  </si>
  <si>
    <t>zpětná klapka pr. 250 mm ve standardu např. RSK 250</t>
  </si>
  <si>
    <t>Pol173</t>
  </si>
  <si>
    <t>přívodní vířivý nastavitelný anemostat 600x600 mm ve standardu např. VVM 600 / C / V / P / 24 / R TPM 001/96</t>
  </si>
  <si>
    <t>Pol174</t>
  </si>
  <si>
    <t>přívodní vířivý nastavitelný anemostat 300X300 mm ve standardu např. VVM 300 / C / V / P / 8 / R TPM 001/96</t>
  </si>
  <si>
    <t>Pol175</t>
  </si>
  <si>
    <t>odsávací talířový ventil kovový pr. 160 mm ve standardu např. KO 16 vč. rámeček</t>
  </si>
  <si>
    <t>Pol176</t>
  </si>
  <si>
    <t>odsávací talířový ventil kovový pr. 125 mm ve standardu např. KO 12 vč. rámeček</t>
  </si>
  <si>
    <t>Pol177</t>
  </si>
  <si>
    <t>stěnová mřížka 400x200 mm ve standardu např. NOVA - L - 1 - 400x200 - 20 - R</t>
  </si>
  <si>
    <t>Pol178</t>
  </si>
  <si>
    <t>stěnová mřížka 300x200 mm ve standardu např. NOVA - L - 1 - 300x200 - 20 - R</t>
  </si>
  <si>
    <t>Pol179</t>
  </si>
  <si>
    <t>protidešťová žaluzie 355x200 mm ve standardu např. PZZn - 355x200 - S vč. síto</t>
  </si>
  <si>
    <t>Pol180</t>
  </si>
  <si>
    <t>výfuková hlavice pr. 280 mm ve standardu např. HU 280</t>
  </si>
  <si>
    <t>ohebná zvukově izolovaná hadice</t>
  </si>
  <si>
    <t>ve standardu např. SONOFLEX</t>
  </si>
  <si>
    <t>Pol181</t>
  </si>
  <si>
    <t>do pr. 160 mm (4x 1,5m)</t>
  </si>
  <si>
    <t>Pol182</t>
  </si>
  <si>
    <t>do pr. 125 mm (1x 1,5m)</t>
  </si>
  <si>
    <t>Pol183</t>
  </si>
  <si>
    <t>do pr. 100 mm (1x 1,5m)</t>
  </si>
  <si>
    <t>Pol184</t>
  </si>
  <si>
    <t>do pr. 250 mm /50% (13m + 4m + 7m + 10m + 6m + 6m + 4m)</t>
  </si>
  <si>
    <t>Pol185</t>
  </si>
  <si>
    <t>do pr. 160 mm /30% (2m + 2m + 4m)</t>
  </si>
  <si>
    <t>Pol186</t>
  </si>
  <si>
    <t>potrubí čtyřhranné sk.I, vč. mont. mater. do obvodu 1 200 mm / 0% (1m + 1m + 1m)</t>
  </si>
  <si>
    <t>Pol187</t>
  </si>
  <si>
    <t>tepelná izolace tl. 40 mm do AL polepu (0,35π x (5m + 4m + 5m))</t>
  </si>
  <si>
    <t>Pol188</t>
  </si>
  <si>
    <t>požární izolace EI 30 (0,35π x (8m))</t>
  </si>
  <si>
    <t>Pol189</t>
  </si>
  <si>
    <t>tepelná izolace tl. 40 mm do plechu (0,3π x (1m))</t>
  </si>
  <si>
    <t>Pol190</t>
  </si>
  <si>
    <t>napojení a zprovoznění zařízení č. 2.1</t>
  </si>
  <si>
    <t>zařízení č. 3</t>
  </si>
  <si>
    <t>D11</t>
  </si>
  <si>
    <t>- chlazení márnice v 1.PP</t>
  </si>
  <si>
    <t>Pol191</t>
  </si>
  <si>
    <t>venkovní kondenzační jednotka SPLIT systém ve standardu např. LG - DC09RQ.UL2 vč. automatický restart celoroční provoz konzoly inverter Qch = 2,5 kW, 1,6 kW, 7,0 A, 230 V/50 Hz R32</t>
  </si>
  <si>
    <t>Pol192</t>
  </si>
  <si>
    <t>vnitřní nástěnná jednotka (m.č. 0.26) ve standardu např. LG - DC09RQ.NSJ vč. infra ovladač Qch = 2,5 kW, 1,5 l/h</t>
  </si>
  <si>
    <t>Pol193</t>
  </si>
  <si>
    <t>chladovody 6,35/9,5 mm (3m + 2m) vč. lišt, izolace a montážního materiálu a kabelového žlabu</t>
  </si>
  <si>
    <t>Pol194</t>
  </si>
  <si>
    <t>napojení a zprovoznění zařízení č. 3.1</t>
  </si>
  <si>
    <t>D12</t>
  </si>
  <si>
    <t>zařízení č. 4</t>
  </si>
  <si>
    <t>D13</t>
  </si>
  <si>
    <t>- větrání společných sociálních zařízení v 1.PP a 1.NP</t>
  </si>
  <si>
    <t>Pol195</t>
  </si>
  <si>
    <t>potrubní ventilátor zvukově izolovaný pr. 125 mm ve standardu např. TD 350/125 Silent Ecowatt vč. pružná manžeta pr. 125 mm - 2 ks časový doběh DT4 Vod = 180 m3/h, Pext = 80 Pa 0,019 kW, 0,14 A, 230 V/50 Hz</t>
  </si>
  <si>
    <t>Pol196</t>
  </si>
  <si>
    <t>potrubní ventilátor zvukově izolovaný pr. 125 mm ve standardu např. TD 350/125 Silent Ecowatt vč. pružná manžeta pr. 125 mm - 2 ks časový doběh DT4 Vod = 160 m3/h, Pext = 80 Pa 0,019 kW, 0,14 A, 230 V/50 Hz</t>
  </si>
  <si>
    <t>Pol197</t>
  </si>
  <si>
    <t>tlumič hluku pr. 125 mm, dl. 0,6 m ve standardu např. MAA 125, 0,6 m</t>
  </si>
  <si>
    <t>Pol198</t>
  </si>
  <si>
    <t>venkovní samotížná žaluzie pr. 125 mm ve standardu např. PER 125</t>
  </si>
  <si>
    <t>Pol199</t>
  </si>
  <si>
    <t>zpětná klapka pr. 125 mm ve standardu např. RSK 125</t>
  </si>
  <si>
    <t>Pol200</t>
  </si>
  <si>
    <t>Pol201</t>
  </si>
  <si>
    <t>Pol202</t>
  </si>
  <si>
    <t>výfuková hlavice pr. 200 mm ve standardu např. HU 200</t>
  </si>
  <si>
    <t>Pol203</t>
  </si>
  <si>
    <t>do pr. 125 mm (4x 1,5m)</t>
  </si>
  <si>
    <t>Pol204</t>
  </si>
  <si>
    <t>do pr. 100 mm (4x 1,5m)</t>
  </si>
  <si>
    <t>Pol205</t>
  </si>
  <si>
    <t>potrubí kruhové těsné - s gumovým těsněním z pozinkovaného plechu, vč. mont. mater. ve standardu např. SPIRO - SAFE do pr. 125 mm /30% (6m + 4m + 4m + 4m + 3m +4m)</t>
  </si>
  <si>
    <t>Pol206</t>
  </si>
  <si>
    <t>tepelná izolace tl. 40 mm do plechu (0,2π x (1m + 1m))</t>
  </si>
  <si>
    <t>D14</t>
  </si>
  <si>
    <t>zařízení č. 5</t>
  </si>
  <si>
    <t>D15</t>
  </si>
  <si>
    <t>- větrání sociálních zařízení a skladů v 1.PP a 1.NP</t>
  </si>
  <si>
    <t>Pol207</t>
  </si>
  <si>
    <t>stěnový radiální ventilátor ve standardu např. EBB 250 NT vč. časový doběh zpětná klapka Vod = 240 m3/h, Pext = 50 Pa 0,051 kW, 230 V/50 Hz</t>
  </si>
  <si>
    <t>Pol208</t>
  </si>
  <si>
    <t>stěnový radiální ventilátor ve standardu např. EBB 170 NT vč. časový doběh zpětná klapka Vod = 100 m3/h, Pext = 90 Pa 0,048 kW, 230 V/50 Hz</t>
  </si>
  <si>
    <t>Pol209</t>
  </si>
  <si>
    <t>stěnový axiální ventilátor ve standardu např. DECOR 300 CRZ vč. časový doběh zpětná klapka Vod = 150 m3/h, Pext = 35 Pa 0,029 kW, 230 V/50 Hz</t>
  </si>
  <si>
    <t>Pol210</t>
  </si>
  <si>
    <t>stěnový radiální ventilátor ve standardu např. EB 100 T vč. časový doběh zpětná klapka Vod = 50 m3/h, Pext = 70 Pa 0,029 kW, 230 V/50 Hz</t>
  </si>
  <si>
    <t>Pol211</t>
  </si>
  <si>
    <t>stěnový zazdívací radiální ventilátor ve standardu např. SILENT ECO U100 vč. časový doběh zpětná klapka Vod = 100 m3/h, Pext = 50 Pa 0,027 kW, 230 V/50 Hz</t>
  </si>
  <si>
    <t>Pol212</t>
  </si>
  <si>
    <t>stěnový zazdívací radiální ventilátor ve standardu např. SILENT ECO U60 vč. časový doběh zpětná klapka Vod = 60 m3/h, Pext = 50 Pa 0,011 kW, 230 V/50 Hz</t>
  </si>
  <si>
    <t>Pol213</t>
  </si>
  <si>
    <t>stěnový axiální ventilátor ve standardu např. DECOR 300 CRZ vč. časový doběh zpětná klapka Vod = 250 m3/h, Pext = 20 Pa 0,029 kW, 230 V/50 Hz</t>
  </si>
  <si>
    <t>Pol214</t>
  </si>
  <si>
    <t>vsuvný tlumič hluku pr. 80/300 - 6 ks ve standardu např. SGD 80/300</t>
  </si>
  <si>
    <t>Pol215</t>
  </si>
  <si>
    <t>Pol216</t>
  </si>
  <si>
    <t>venkovní krycí mřížka pr. 160 mm ve standardu např. LG 16</t>
  </si>
  <si>
    <t>Pol217</t>
  </si>
  <si>
    <t>výfuková hlavice pr. 250 mm ve standardu např. HU 250</t>
  </si>
  <si>
    <t>Pol218</t>
  </si>
  <si>
    <t>Pol219</t>
  </si>
  <si>
    <t>výfuková hlavice pr. 180 mm ve standardu např. HU 180</t>
  </si>
  <si>
    <t>Pol220</t>
  </si>
  <si>
    <t>pr. 100 mm (14x 1,5m)</t>
  </si>
  <si>
    <t>Pol221</t>
  </si>
  <si>
    <t>pr. 80 mm (24x 1,5m)</t>
  </si>
  <si>
    <t>Pol222</t>
  </si>
  <si>
    <t>potrubí kruhové těsné - s gumovým těsněním z pozinkovaného plechu, vč. mont. mater. ve standardu např. SPIRO - SAFE do pr. 160 mm /30% (7m + 5m + 1m + 8m + 7m + 6m + 2m + 11m + 10m + 11m + 4m + 4m + 4m + 12m + 4m + 22m +10m  + 12m)</t>
  </si>
  <si>
    <t>Pol223</t>
  </si>
  <si>
    <t>potrubí čtyřhranné sk.I, vč. mont. mater. do obvodu 1 000 mm / 0% (1m)</t>
  </si>
  <si>
    <t>Pol224</t>
  </si>
  <si>
    <t>tepelná izolace tl. 40 mm do plechu (0,25π x (1m + 1m) + 0,2π x (5m + 5m))</t>
  </si>
  <si>
    <t>D16</t>
  </si>
  <si>
    <t>zařízení č. 6</t>
  </si>
  <si>
    <t>D17</t>
  </si>
  <si>
    <t>- větrání výtahové šachty</t>
  </si>
  <si>
    <t>Pol225</t>
  </si>
  <si>
    <t>krycí mřížka pr. 280 mm ve standardu např. STG 280</t>
  </si>
  <si>
    <t>Pol226</t>
  </si>
  <si>
    <t>výfuková stříška pr. 280 mm ve standardu např. HU 280</t>
  </si>
  <si>
    <t>Pol227</t>
  </si>
  <si>
    <t>potrubí kruhové těsné - s gumovým těsněním z pozinkovaného plechu, vč. mont. mater. ve standardu např. SPIRO - SAFE do pr. 280 mm /0% (2m)</t>
  </si>
  <si>
    <t>D18</t>
  </si>
  <si>
    <t>zařízení společné</t>
  </si>
  <si>
    <t>Pol228</t>
  </si>
  <si>
    <t>montáž</t>
  </si>
  <si>
    <t>Pol229</t>
  </si>
  <si>
    <t>mechanické zaregulování a zprovoznění VZT zařízení</t>
  </si>
  <si>
    <t>Pol230</t>
  </si>
  <si>
    <t>lešení</t>
  </si>
  <si>
    <t>Pol231</t>
  </si>
  <si>
    <t>doprava</t>
  </si>
  <si>
    <t>km</t>
  </si>
  <si>
    <t>SIL - Silnoproud</t>
  </si>
  <si>
    <t>Úroveň 3:</t>
  </si>
  <si>
    <t>SIL.1 - Elektroinstalace</t>
  </si>
  <si>
    <t xml:space="preserve">    997 - Přesun sutě</t>
  </si>
  <si>
    <t xml:space="preserve">    741 - Elektroinstalace - silnoproud</t>
  </si>
  <si>
    <t xml:space="preserve">    742 - Elektroinstalace - slaboproud</t>
  </si>
  <si>
    <t xml:space="preserve">    21-M - Elektromontáže</t>
  </si>
  <si>
    <t xml:space="preserve">    46-M - Zemní práce při extr.mont.pracích</t>
  </si>
  <si>
    <t>N00 - Nepojmenované práce</t>
  </si>
  <si>
    <t xml:space="preserve">    N01 - Nepojmenovaný díl</t>
  </si>
  <si>
    <t>953991121</t>
  </si>
  <si>
    <t>Dodání a osazení hmoždinek profilu 10 až 12 mm do zdiva z cihel</t>
  </si>
  <si>
    <t>-350437144</t>
  </si>
  <si>
    <t>971033431</t>
  </si>
  <si>
    <t>Vybourání otvorů ve zdivu cihelném pl do 0,25 m2 na MVC nebo MV tl do 150 mm</t>
  </si>
  <si>
    <t>-1339666184</t>
  </si>
  <si>
    <t>971033541</t>
  </si>
  <si>
    <t>Vybourání otvorů ve zdivu cihelném pl do 1 m2 na MVC nebo MV tl do 300 mm</t>
  </si>
  <si>
    <t>-391693857</t>
  </si>
  <si>
    <t>972054141</t>
  </si>
  <si>
    <t>Vybourání otvorů v ŽB stropech nebo klenbách pl do 0,0225 m2 tl do 150 mm</t>
  </si>
  <si>
    <t>-1283063406</t>
  </si>
  <si>
    <t>973031616</t>
  </si>
  <si>
    <t>Vysekání kapes ve zdivu cihelném na MV nebo MVC pro špalíky a krabice do 100x100x50 mm</t>
  </si>
  <si>
    <t>1376607739</t>
  </si>
  <si>
    <t>973031619</t>
  </si>
  <si>
    <t>Vysekání kapes ve zdivu cihelném na MV nebo MVC pro špalíky a krabice do 150x150x100 mm</t>
  </si>
  <si>
    <t>2031603924</t>
  </si>
  <si>
    <t>974082112</t>
  </si>
  <si>
    <t>Vysekání rýh pro ploché vodiče v omítce MV nebo MVC stěn š do 30 mm</t>
  </si>
  <si>
    <t>625217692</t>
  </si>
  <si>
    <t>974082113</t>
  </si>
  <si>
    <t>Vysekání rýh pro ploché vodiče v omítce MV nebo MVC stěn š do 50 mm</t>
  </si>
  <si>
    <t>-542426766</t>
  </si>
  <si>
    <t>974082116</t>
  </si>
  <si>
    <t>Vysekání rýh pro ploché vodiče v omítce MV nebo MVC stěn š do 150 mm</t>
  </si>
  <si>
    <t>-1400108147</t>
  </si>
  <si>
    <t>977131115</t>
  </si>
  <si>
    <t>Vrty příklepovými vrtáky D 16 mm do cihelného zdiva nebo prostého betonu</t>
  </si>
  <si>
    <t>-1480673579</t>
  </si>
  <si>
    <t>997</t>
  </si>
  <si>
    <t>Přesun sutě</t>
  </si>
  <si>
    <t>997013112</t>
  </si>
  <si>
    <t>Vnitrostaveništní doprava suti a vybouraných hmot pro budovy v přes 6 do 9 m s použitím mechanizace</t>
  </si>
  <si>
    <t>-528718741</t>
  </si>
  <si>
    <t>997013501</t>
  </si>
  <si>
    <t>Odvoz suti a vybouraných hmot na skládku nebo meziskládku do 1 km se složením</t>
  </si>
  <si>
    <t>-1071785048</t>
  </si>
  <si>
    <t>997013511</t>
  </si>
  <si>
    <t>Odvoz suti a vybouraných hmot z meziskládky na skládku do 1 km s naložením a se složením</t>
  </si>
  <si>
    <t>1875773981</t>
  </si>
  <si>
    <t>997013601</t>
  </si>
  <si>
    <t>Poplatek za uložení na skládce (skládkovné) stavebního odpadu betonového kód odpadu 17 01 01</t>
  </si>
  <si>
    <t>-688780395</t>
  </si>
  <si>
    <t>741</t>
  </si>
  <si>
    <t>Elektroinstalace - silnoproud</t>
  </si>
  <si>
    <t>741110002</t>
  </si>
  <si>
    <t>Montáž trubka plastová tuhá D přes 23 do 35 mm uložená pevně</t>
  </si>
  <si>
    <t>954954086</t>
  </si>
  <si>
    <t>34571154</t>
  </si>
  <si>
    <t>trubka elektroinstalační ohebná z PH, D 22,9/28,5mm</t>
  </si>
  <si>
    <t>-1963344952</t>
  </si>
  <si>
    <t>741110301</t>
  </si>
  <si>
    <t>Montáž trubka ochranná do krabic plastová tuhá D do 40 mm uložená pevně</t>
  </si>
  <si>
    <t>503547089</t>
  </si>
  <si>
    <t>34571157</t>
  </si>
  <si>
    <t>trubka elektroinstalační ohebná z PH, D 35,9/42,2mm</t>
  </si>
  <si>
    <t>-722976884</t>
  </si>
  <si>
    <t>741110513</t>
  </si>
  <si>
    <t>Montáž lišta a kanálek vkládací šířky přes 120 do 180 mm s víčkem</t>
  </si>
  <si>
    <t>-814812983</t>
  </si>
  <si>
    <t>00001597</t>
  </si>
  <si>
    <t>Drátěný kabelový žlab 60x150 mm (VxŠ) včetně podpěr na stěnu</t>
  </si>
  <si>
    <t>595126523</t>
  </si>
  <si>
    <t>741110514</t>
  </si>
  <si>
    <t>Montáž lišta a kanálek vkládací šířky přes 180 do 250 mm s víčkem</t>
  </si>
  <si>
    <t>674013284</t>
  </si>
  <si>
    <t>00009514</t>
  </si>
  <si>
    <t>Drátěný kabelový žlab 60x600 mm (VxŠ) včetně podpěr na stěnu</t>
  </si>
  <si>
    <t>985368988</t>
  </si>
  <si>
    <t>741112001</t>
  </si>
  <si>
    <t>Montáž krabice zapuštěná plastová kruhová</t>
  </si>
  <si>
    <t>-1137309629</t>
  </si>
  <si>
    <t>34571521</t>
  </si>
  <si>
    <t>krabice pod omítku PVC odbočná kruhová D 70mm s víčkem a svorkovnicí</t>
  </si>
  <si>
    <t>-608265742</t>
  </si>
  <si>
    <t>449346536</t>
  </si>
  <si>
    <t>34571458</t>
  </si>
  <si>
    <t>krabice pod omítku PVC odbočná kruhová D 100mm s víčkem</t>
  </si>
  <si>
    <t>1909139608</t>
  </si>
  <si>
    <t>741112021</t>
  </si>
  <si>
    <t>Montáž krabice nástěnná plastová čtyřhranná do 100x100 mm</t>
  </si>
  <si>
    <t>1815873672</t>
  </si>
  <si>
    <t>34571482</t>
  </si>
  <si>
    <t>krabice v uzavřeném provedení PVC s krytím IP 54 čtvercová 100x100mm</t>
  </si>
  <si>
    <t>1083085852</t>
  </si>
  <si>
    <t>741112022</t>
  </si>
  <si>
    <t>Montáž krabice nástěnná plastová čtyřhranná do 160x160 mm</t>
  </si>
  <si>
    <t>-1965219491</t>
  </si>
  <si>
    <t>00001238</t>
  </si>
  <si>
    <t>Elektroinstalační krabice 160x160 pod omítku</t>
  </si>
  <si>
    <t>-2041357322</t>
  </si>
  <si>
    <t>741112061</t>
  </si>
  <si>
    <t>Montáž krabice přístrojová zapuštěná plastová kruhová</t>
  </si>
  <si>
    <t>357127189</t>
  </si>
  <si>
    <t>34571450</t>
  </si>
  <si>
    <t>krabice pod omítku PVC přístrojová kruhová D 70mm</t>
  </si>
  <si>
    <t>-23561088</t>
  </si>
  <si>
    <t>741120301</t>
  </si>
  <si>
    <t>Montáž vodič Cu izolovaný plný a laněný s PVC pláštěm žíla 0,55-16 mm2 pevně (např. CY, CHAH-V)</t>
  </si>
  <si>
    <t>-1088865548</t>
  </si>
  <si>
    <t>PKB.607602</t>
  </si>
  <si>
    <t>H07V-U 4 ZZ</t>
  </si>
  <si>
    <t>1463396647</t>
  </si>
  <si>
    <t>PKB.607607</t>
  </si>
  <si>
    <t>H07V-U 6 ZZ</t>
  </si>
  <si>
    <t>-1228566830</t>
  </si>
  <si>
    <t>34142159</t>
  </si>
  <si>
    <t>vodič propojovací flexibilní jádro Cu lanované izolace PVC 450/750V (H07V-K) 1x16mm2</t>
  </si>
  <si>
    <t>-1221414401</t>
  </si>
  <si>
    <t>35442043</t>
  </si>
  <si>
    <t>svorka uzemnění nerez na vodovodní potrubí a okapové roury</t>
  </si>
  <si>
    <t>-1916688929</t>
  </si>
  <si>
    <t>741120501</t>
  </si>
  <si>
    <t>Montáž šňůra Cu lehká a střední do 7 žil uložená volně (např. CGSG)</t>
  </si>
  <si>
    <t>-1843179680</t>
  </si>
  <si>
    <t>00001231</t>
  </si>
  <si>
    <t>kabel H07RN-F 5G4</t>
  </si>
  <si>
    <t>-694161197</t>
  </si>
  <si>
    <t>00001232</t>
  </si>
  <si>
    <t>kabel H07RN-F 5G6</t>
  </si>
  <si>
    <t>976921607</t>
  </si>
  <si>
    <t>00001233</t>
  </si>
  <si>
    <t>kabel H07RN-F 5G10</t>
  </si>
  <si>
    <t>1590549463</t>
  </si>
  <si>
    <t>741122015</t>
  </si>
  <si>
    <t>Montáž kabel Cu bez ukončení uložený pod omítku plný kulatý 3x1,5 mm2 (např. CYKY)</t>
  </si>
  <si>
    <t>102216508</t>
  </si>
  <si>
    <t>34111030</t>
  </si>
  <si>
    <t>kabel instalační jádro Cu plné izolace PVC plášť PVC 450/750V (CYKY) 3x1,5mm2</t>
  </si>
  <si>
    <t>748240535</t>
  </si>
  <si>
    <t>741122016</t>
  </si>
  <si>
    <t>Montáž kabel Cu bez ukončení uložený pod omítku plný kulatý 3x2,5 až 6 mm2 (např. CYKY)</t>
  </si>
  <si>
    <t>1556956686</t>
  </si>
  <si>
    <t>34111036</t>
  </si>
  <si>
    <t>kabel instalační jádro Cu plné izolace PVC plášť PVC 450/750V (CYKY) 3x2,5mm2</t>
  </si>
  <si>
    <t>623547994</t>
  </si>
  <si>
    <t>741122032</t>
  </si>
  <si>
    <t>Montáž kabel Cu bez ukončení uložený pod omítku plný kulatý 5x4 až 6 mm2 (např. CYKY)</t>
  </si>
  <si>
    <t>-391843740</t>
  </si>
  <si>
    <t>PKB.711035</t>
  </si>
  <si>
    <t>CYKY-J 5x4</t>
  </si>
  <si>
    <t>1052083376</t>
  </si>
  <si>
    <t>34111100</t>
  </si>
  <si>
    <t>kabel instalační jádro Cu plné izolace PVC plášť PVC 450/750V (CYKY) 5x6mm2</t>
  </si>
  <si>
    <t>2028692305</t>
  </si>
  <si>
    <t>5*1,2 "Přepočtené koeficientem množství</t>
  </si>
  <si>
    <t>741122201</t>
  </si>
  <si>
    <t>Montáž kabel Cu plný kulatý žíla 2x1,5 až 6 mm2 uložený volně (např. CYKY)</t>
  </si>
  <si>
    <t>96415892</t>
  </si>
  <si>
    <t>00001259</t>
  </si>
  <si>
    <t>kabel CXKH-V 5x1,5</t>
  </si>
  <si>
    <t>1999512122</t>
  </si>
  <si>
    <t>741122211</t>
  </si>
  <si>
    <t>Montáž kabel Cu plný kulatý žíla 3x1,5 až 6 mm2 uložený volně (např. CYKY)</t>
  </si>
  <si>
    <t>-1582309174</t>
  </si>
  <si>
    <t>-1215304090</t>
  </si>
  <si>
    <t>1389336726</t>
  </si>
  <si>
    <t>1024104209</t>
  </si>
  <si>
    <t>34111042</t>
  </si>
  <si>
    <t>kabel instalační jádro Cu plné izolace PVC plášť PVC 450/750V (CYKY) 3x4mm2</t>
  </si>
  <si>
    <t>-1918906504</t>
  </si>
  <si>
    <t>741122232</t>
  </si>
  <si>
    <t>Montáž kabel Cu plný kulatý žíla 5x4 až 6 mm2 uložený volně (např. CYKY)</t>
  </si>
  <si>
    <t>72526919</t>
  </si>
  <si>
    <t>34111098</t>
  </si>
  <si>
    <t>kabel instalační jádro Cu plné izolace PVC plášť PVC 450/750V (CYKY) 5x4mm2</t>
  </si>
  <si>
    <t>1140958953</t>
  </si>
  <si>
    <t>-1868724654</t>
  </si>
  <si>
    <t>741122033</t>
  </si>
  <si>
    <t>Montáž kabel Cu bez ukončení uložený pod omítku plný kulatý 5x10 mm2 (např. CYKY)</t>
  </si>
  <si>
    <t>78184231</t>
  </si>
  <si>
    <t>34111076</t>
  </si>
  <si>
    <t>kabel instalační jádro Cu plné izolace PVC plášť PVC 450/750V (CYKY) 4x10mm2</t>
  </si>
  <si>
    <t>286907672</t>
  </si>
  <si>
    <t>741122233</t>
  </si>
  <si>
    <t>Montáž kabel Cu plný kulatý žíla 5x10 mm2 uložený volně (např. CYKY)</t>
  </si>
  <si>
    <t>-1318803500</t>
  </si>
  <si>
    <t>1088654831</t>
  </si>
  <si>
    <t>741130001</t>
  </si>
  <si>
    <t>Ukončení vodič izolovaný do 2,5 mm2 v rozváděči nebo na přístroji</t>
  </si>
  <si>
    <t>85948841</t>
  </si>
  <si>
    <t>741130003</t>
  </si>
  <si>
    <t>Ukončení vodič izolovaný do 4 mm2 v rozváděči nebo na přístroji</t>
  </si>
  <si>
    <t>1281472119</t>
  </si>
  <si>
    <t>741130004</t>
  </si>
  <si>
    <t>Ukončení vodič izolovaný do 6 mm2 v rozváděči nebo na přístroji</t>
  </si>
  <si>
    <t>-663065501</t>
  </si>
  <si>
    <t>741130005</t>
  </si>
  <si>
    <t>Ukončení vodič izolovaný do 10 mm2 v rozváděči nebo na přístroji</t>
  </si>
  <si>
    <t>-1665561056</t>
  </si>
  <si>
    <t>741130006</t>
  </si>
  <si>
    <t>Ukončení vodič izolovaný do 16 mm2 v rozváděči nebo na přístroji</t>
  </si>
  <si>
    <t>1209940274</t>
  </si>
  <si>
    <t>741210001</t>
  </si>
  <si>
    <t>Montáž rozvodnice oceloplechová nebo plastová běžná do 20 kg</t>
  </si>
  <si>
    <t>148274097</t>
  </si>
  <si>
    <t>00002361</t>
  </si>
  <si>
    <t>Rozvaděč R1, pro montáž pod omítku, 400 V, 25 A, IP40/20 vyrobený podle výkresů č. D1.E15 (36 modulů)</t>
  </si>
  <si>
    <t>-22485796</t>
  </si>
  <si>
    <t>741210003</t>
  </si>
  <si>
    <t>Montáž rozvodnice oceloplechová nebo plastová běžná do 100 kg</t>
  </si>
  <si>
    <t>953593843</t>
  </si>
  <si>
    <t>00002369</t>
  </si>
  <si>
    <t>Rozvaděč R2, pro montáž pod omítku, 400 V, 50 A, IP40/20 vyrobený podle výkresů č. D1.E16.1 - D1.E16.7 (245 modulů)</t>
  </si>
  <si>
    <t>1475564424</t>
  </si>
  <si>
    <t>741210201</t>
  </si>
  <si>
    <t>Montáž rozváděč skříňový nebo panelový dělitelný pole do 200 kg</t>
  </si>
  <si>
    <t>-1907490116</t>
  </si>
  <si>
    <t>00003261</t>
  </si>
  <si>
    <t>Rozvaděč RH, skříňový rozvaděč - dvě pole, 400 V, 120 A, IP40/20 vyrobený podle výkresů č. D1.E14.1 až D1.E14.8</t>
  </si>
  <si>
    <t>1097048406</t>
  </si>
  <si>
    <t>741310001</t>
  </si>
  <si>
    <t>Montáž spínač nástěnný 1-jednopólový prostředí normální se zapojením vodičů</t>
  </si>
  <si>
    <t>-1189541512</t>
  </si>
  <si>
    <t>34535000</t>
  </si>
  <si>
    <t>spínač kompletní, zápustný, jednopólový, řazení 1, šroubové svorky</t>
  </si>
  <si>
    <t>2112865230</t>
  </si>
  <si>
    <t>741310011</t>
  </si>
  <si>
    <t>Montáž ovladač nástěnný 1/0-tlačítkový zapínací prostředí normální se zapojením vodičů</t>
  </si>
  <si>
    <t>1115446101</t>
  </si>
  <si>
    <t>34535008</t>
  </si>
  <si>
    <t>ovládač zapínací kompletní, zápustný, řazení 1/0, šroubové svorky</t>
  </si>
  <si>
    <t>891196883</t>
  </si>
  <si>
    <t>741310021</t>
  </si>
  <si>
    <t>Montáž přepínač nástěnný 5-sériový prostředí normální se zapojením vodičů</t>
  </si>
  <si>
    <t>-1809093902</t>
  </si>
  <si>
    <t>34535017</t>
  </si>
  <si>
    <t>přepínač nástěnný sériový, řazení 5, IP44, šroubové svorky</t>
  </si>
  <si>
    <t>1316548911</t>
  </si>
  <si>
    <t>741310022</t>
  </si>
  <si>
    <t>Montáž přepínač nástěnný 6-střídavý prostředí normální se zapojením vodičů</t>
  </si>
  <si>
    <t>-444024678</t>
  </si>
  <si>
    <t>00007891</t>
  </si>
  <si>
    <t>spínač řazení č. 6, bílý - včetně velkoplošného krytu - mírně zaoblené hrany (např. Element)</t>
  </si>
  <si>
    <t>-925808494</t>
  </si>
  <si>
    <t>741310024</t>
  </si>
  <si>
    <t>Montáž přepínač nástěnný 6+6 dvojitý střídavý prostředí normální se zapojením vodičů</t>
  </si>
  <si>
    <t>-1693421062</t>
  </si>
  <si>
    <t>ABB.355352289D2</t>
  </si>
  <si>
    <t>Přepínač dvojitý střídavý, řazení č. 6+6, bílý - včetně velkoplošného krytu - mírně zaoblené hrany (např. Element)</t>
  </si>
  <si>
    <t>-109458562</t>
  </si>
  <si>
    <t>741310042</t>
  </si>
  <si>
    <t>Montáž přepínač nástěnný 6-střídavý prostředí venkovní/mokré se zapojením vodičů</t>
  </si>
  <si>
    <t>713269632</t>
  </si>
  <si>
    <t>00007893</t>
  </si>
  <si>
    <t>Přepínač střídavý, řazení č. 6, IP44, barva světle šedá</t>
  </si>
  <si>
    <t>369932771</t>
  </si>
  <si>
    <t>741310043</t>
  </si>
  <si>
    <t>Montáž přepínač nástěnný 7-křížový prostředí venkovní/mokré se zapojením vodičů</t>
  </si>
  <si>
    <t>-1926164435</t>
  </si>
  <si>
    <t>00007892</t>
  </si>
  <si>
    <t>spínač č. 7, bílý - včetně velkoplošného krytu - mírně zaoblené hrany (např. Element)</t>
  </si>
  <si>
    <t>-654626302</t>
  </si>
  <si>
    <t>741310401</t>
  </si>
  <si>
    <t>Montáž spínač tří/čtyřpólový nástěnný do 16 A prostředí normální se zapojením vodičů</t>
  </si>
  <si>
    <t>302157480</t>
  </si>
  <si>
    <t>00003223</t>
  </si>
  <si>
    <t>Třífázový vypínač, 400 V, 16 A</t>
  </si>
  <si>
    <t>2097090759</t>
  </si>
  <si>
    <t>741310402</t>
  </si>
  <si>
    <t>Montáž spínač tří/čtyřpólový nástěnný do 25 A prostředí normální se zapojením vodičů</t>
  </si>
  <si>
    <t>1401203528</t>
  </si>
  <si>
    <t>00004215</t>
  </si>
  <si>
    <t>Třífázový vypínač 400 V, 25 A</t>
  </si>
  <si>
    <t>1226363397</t>
  </si>
  <si>
    <t>741310403</t>
  </si>
  <si>
    <t>Montáž spínač tří/čtyřpólový nástěnný do 63 A prostředí normální se zapojením vodičů</t>
  </si>
  <si>
    <t>-1836103412</t>
  </si>
  <si>
    <t>00003234</t>
  </si>
  <si>
    <t>Třífázový vypínač 400 V, 32 A</t>
  </si>
  <si>
    <t>-1579535483</t>
  </si>
  <si>
    <t>741311011</t>
  </si>
  <si>
    <t>Montáž spínač jednokontaktní s dálkovým ovládáním se zapojením vodičů</t>
  </si>
  <si>
    <t>1157199622</t>
  </si>
  <si>
    <t>00003225</t>
  </si>
  <si>
    <t>Bezpečnostní tlačítko TOTAL STOP</t>
  </si>
  <si>
    <t>-816085337</t>
  </si>
  <si>
    <t>741313002</t>
  </si>
  <si>
    <t>Montáž zásuvka (polo)zapuštěná bezšroubové připojení 2P+PE dvojí zapojení - průběžná se zapojením vodičů</t>
  </si>
  <si>
    <t>-1987361766</t>
  </si>
  <si>
    <t>00003214</t>
  </si>
  <si>
    <t>zásuvka 1násobná 16A bílá, s clonkami a víčkem - mírně zaoblené hrany (např. Element)</t>
  </si>
  <si>
    <t>-2071553970</t>
  </si>
  <si>
    <t>00003215</t>
  </si>
  <si>
    <t>zásuvka 1násobná 16A světle šedá, IP44</t>
  </si>
  <si>
    <t>-1258733368</t>
  </si>
  <si>
    <t>34555202</t>
  </si>
  <si>
    <t>zásuvka zápustná jednonásobná chráněná, šroubové svorky</t>
  </si>
  <si>
    <t>1789454292</t>
  </si>
  <si>
    <t>741313152</t>
  </si>
  <si>
    <t>Montáž zásuvek průmyslových spojovacích provedení IP 44 3P+N+PE 32 A se zapojením vodičů</t>
  </si>
  <si>
    <t>493466521</t>
  </si>
  <si>
    <t>35811480</t>
  </si>
  <si>
    <t>zásuvka nástěnná 32A - 5pól, řazení 3P+N+PE IP44, šroubové svorky</t>
  </si>
  <si>
    <t>-103664382</t>
  </si>
  <si>
    <t>741313153</t>
  </si>
  <si>
    <t>Montáž zásuvek průmyslových spojovacích provedení IP 44 3P+N+PE 63 A se zapojením vodičů</t>
  </si>
  <si>
    <t>1423881547</t>
  </si>
  <si>
    <t>00003219</t>
  </si>
  <si>
    <t>Zásuvka - přívodka 400 V, 63 A, IP44,  pro napojení elektrocentrály</t>
  </si>
  <si>
    <t>-1018774280</t>
  </si>
  <si>
    <t>741330731</t>
  </si>
  <si>
    <t>Montáž relé pomocné ventilátorové  se zapojením vodičů</t>
  </si>
  <si>
    <t>2006461903</t>
  </si>
  <si>
    <t>00001219</t>
  </si>
  <si>
    <t>doběhové časové relé pro ventilátor, 230 V stř. do elektroinstalační krabice</t>
  </si>
  <si>
    <t>1038319483</t>
  </si>
  <si>
    <t>00008891</t>
  </si>
  <si>
    <t>1 - rámeček, barva bílá - mírně zaoblené hrany (např. Element)</t>
  </si>
  <si>
    <t>-54625204</t>
  </si>
  <si>
    <t>00008894</t>
  </si>
  <si>
    <t>2 - rámeček, barva bílá - mírně zaoblené hrany (např. Element)</t>
  </si>
  <si>
    <t>1313372332</t>
  </si>
  <si>
    <t>00008896</t>
  </si>
  <si>
    <t>3 - rámeček, barva bílá - mírně zaoblené hrany (např. Element)</t>
  </si>
  <si>
    <t>-1465012500</t>
  </si>
  <si>
    <t>00008893</t>
  </si>
  <si>
    <t>4 - rámeček, barva bílá - mírně zaoblené hrany (např. Element)</t>
  </si>
  <si>
    <t>-342735820</t>
  </si>
  <si>
    <t>00008899</t>
  </si>
  <si>
    <t>5 - rámeček, barva bílá - mírně zaoblené hrany (např. Element)</t>
  </si>
  <si>
    <t>-1351848971</t>
  </si>
  <si>
    <t>741370032</t>
  </si>
  <si>
    <t>Montáž svítidlo žárovkové bytové nástěnné přisazené 1 zdroj se sklem</t>
  </si>
  <si>
    <t>-1634202948</t>
  </si>
  <si>
    <t>00001596</t>
  </si>
  <si>
    <t>Nástěnné svítidlo LED, 5 W, IP20</t>
  </si>
  <si>
    <t>797218609</t>
  </si>
  <si>
    <t>00004539</t>
  </si>
  <si>
    <t>Nástěnné led svítidlo, 15 W, 3 000 lm, 4 000 K, IP44</t>
  </si>
  <si>
    <t>-962111734</t>
  </si>
  <si>
    <t>741370034</t>
  </si>
  <si>
    <t>Montáž svítidlo žárovkové bytové nástěnné přisazené 2 zdroje nouzové</t>
  </si>
  <si>
    <t>835859185</t>
  </si>
  <si>
    <t>00004537</t>
  </si>
  <si>
    <t>Nástěnné led nouzové svítidlo, 1 W, 125 lm, 4 000 K, doba svícení 1 hodina, nástěnné, se samočinným spuštěním při výpadku elektřiny</t>
  </si>
  <si>
    <t>907337558</t>
  </si>
  <si>
    <t>741371002</t>
  </si>
  <si>
    <t>Montáž svítidlo zářivkové bytové stropní přisazené 1 zdroj s krytem</t>
  </si>
  <si>
    <t>1428192319</t>
  </si>
  <si>
    <t>00007412</t>
  </si>
  <si>
    <t>Led svítidlo, 30 W, 3 200 lm, 4 000 K, stropní, přisazené</t>
  </si>
  <si>
    <t>-410378997</t>
  </si>
  <si>
    <t>7413</t>
  </si>
  <si>
    <t>Led svítidlo, 14 W, 1 400 lm, 4 000 K, stopní, přisazené</t>
  </si>
  <si>
    <t>-1396258319</t>
  </si>
  <si>
    <t>00007414</t>
  </si>
  <si>
    <t>Led svítidlo, 25 W, 3 406 lm, 4 000 K, stropní, přisazené</t>
  </si>
  <si>
    <t>1173984556</t>
  </si>
  <si>
    <t>00007416</t>
  </si>
  <si>
    <t>Led svítidlo, 19 W, 2 312 lm, 4 000 K, stropní, přisazené</t>
  </si>
  <si>
    <t>68854736</t>
  </si>
  <si>
    <t>00004566</t>
  </si>
  <si>
    <t>Led svítidlo, 19 W, 1 312 lm, 4 000 K, stropní, přisazené</t>
  </si>
  <si>
    <t>-1396643829</t>
  </si>
  <si>
    <t>741372112</t>
  </si>
  <si>
    <t>Montáž svítidlo LED interiérové vestavné panelové hranaté nebo kruhové přes 0,09 do 0,36 m2 se zapojením vodičů</t>
  </si>
  <si>
    <t>1722214970</t>
  </si>
  <si>
    <t>00004532</t>
  </si>
  <si>
    <t>Led svítidlo, 9 W, 1 100 lm, 4 000 K, do stropního podhledu</t>
  </si>
  <si>
    <t>-1984379485</t>
  </si>
  <si>
    <t>000045634</t>
  </si>
  <si>
    <t>Led nouzové svítidlo, 6 W, 600 lm, 4 000 K, doba svícení 1 hodina, do stropního kazetového podhledu 600x600 mm, se samočinným spuštěním při výpadku elektřiny</t>
  </si>
  <si>
    <t>39397006</t>
  </si>
  <si>
    <t>00004561</t>
  </si>
  <si>
    <t xml:space="preserve">Led svítidlo, 27 W, 3 000 lm, 4 000 K, do stropního kazetového podhledu 600x600 mm </t>
  </si>
  <si>
    <t>711343342</t>
  </si>
  <si>
    <t>00004562</t>
  </si>
  <si>
    <t>Led svítidlo, 16 W, 2 000 lm, 4 000 K, do stropního kazetového podhledu 600x600 mm</t>
  </si>
  <si>
    <t>1162569475</t>
  </si>
  <si>
    <t>00004563</t>
  </si>
  <si>
    <t>Led svítidlo, 22 W, 1 666 lm, 4 000 K, do stropního kazetového podhledu 600x600 mm</t>
  </si>
  <si>
    <t>273682625</t>
  </si>
  <si>
    <t>00004564</t>
  </si>
  <si>
    <t>Led svítidlo, 14 W, 1 450 lm, 4 000 K, do stropního kazetového podhledu 600x600 mm</t>
  </si>
  <si>
    <t>-158808332</t>
  </si>
  <si>
    <t>00004565</t>
  </si>
  <si>
    <t>Led svítidlo, 16 W, 1 950 lm, 4 000 K, do stropního kazetového podhledu 600x600 mm</t>
  </si>
  <si>
    <t>2092202411</t>
  </si>
  <si>
    <t>00004567</t>
  </si>
  <si>
    <t>Led svítidlo, 9 W, 1 100 lm, 4 000 K, do stropního kazetového podhledu 600x600 mm</t>
  </si>
  <si>
    <t>-1715895735</t>
  </si>
  <si>
    <t>00004569</t>
  </si>
  <si>
    <t>Led svítidlo, 35 W, 4 500 lm, 4 000 K, do stropního kazetového podhledu 600x600 mm</t>
  </si>
  <si>
    <t>-1746236462</t>
  </si>
  <si>
    <t>00004571</t>
  </si>
  <si>
    <t>Led svítidlo, 35 W, 3 950 lm, 4 000 K, do stropního kazetového podhledu 600x600 mm</t>
  </si>
  <si>
    <t>-2087626170</t>
  </si>
  <si>
    <t>741375001</t>
  </si>
  <si>
    <t>Montáž modulový osvětlovací systém - nosná soustava stropní přisazená</t>
  </si>
  <si>
    <t>-1032259318</t>
  </si>
  <si>
    <t>00004531</t>
  </si>
  <si>
    <t>Piktogramové svítidlo s vestavěnou AKU baterií, se samočinným spuštěním při výpadku lektřiny, doba svícení 1 hodina</t>
  </si>
  <si>
    <t>-903874212</t>
  </si>
  <si>
    <t>741810003</t>
  </si>
  <si>
    <t>Celková prohlídka elektrického rozvodu a zařízení přes 0,5 do 1 milionu Kč</t>
  </si>
  <si>
    <t>270027051</t>
  </si>
  <si>
    <t>741810011</t>
  </si>
  <si>
    <t>Příplatek k celkové prohlídce za každých dalších 500 000,- Kč</t>
  </si>
  <si>
    <t>-2023513619</t>
  </si>
  <si>
    <t>742</t>
  </si>
  <si>
    <t>Elektroinstalace - slaboproud</t>
  </si>
  <si>
    <t>742190004</t>
  </si>
  <si>
    <t>Požárně těsnící materiál do prostupu</t>
  </si>
  <si>
    <t>1936139775</t>
  </si>
  <si>
    <t>00001243</t>
  </si>
  <si>
    <t>Požárně odolný těsnící tmel</t>
  </si>
  <si>
    <t>-1007164657</t>
  </si>
  <si>
    <t>21-M</t>
  </si>
  <si>
    <t>Elektromontáže</t>
  </si>
  <si>
    <t>210950101</t>
  </si>
  <si>
    <t>Další štítek označovací na kabel</t>
  </si>
  <si>
    <t>CS ÚRS 2020 02</t>
  </si>
  <si>
    <t>486702062</t>
  </si>
  <si>
    <t>000095690</t>
  </si>
  <si>
    <t>Kabelý štítek popisovací včetně stahovacího pásku</t>
  </si>
  <si>
    <t>972307451</t>
  </si>
  <si>
    <t>46-M</t>
  </si>
  <si>
    <t>Zemní práce při extr.mont.pracích</t>
  </si>
  <si>
    <t>460710001</t>
  </si>
  <si>
    <t>Vyplnění a omítnutí rýh ve stropech hloubky do 3 cm a šířky do 3 cm</t>
  </si>
  <si>
    <t>-1326038579</t>
  </si>
  <si>
    <t>58564004</t>
  </si>
  <si>
    <t>směs suchá maltová zdicí vápenocementová M5</t>
  </si>
  <si>
    <t>-1875007994</t>
  </si>
  <si>
    <t>58541233</t>
  </si>
  <si>
    <t>pojivo sádrové normálně tuhnoucí pro instalace</t>
  </si>
  <si>
    <t>861157617</t>
  </si>
  <si>
    <t>460710002</t>
  </si>
  <si>
    <t>Vyplnění a omítnutí rýh ve stropech hloubky do 3 cm a šířky do 5 cm</t>
  </si>
  <si>
    <t>1353637382</t>
  </si>
  <si>
    <t>460710005</t>
  </si>
  <si>
    <t>Vyplnění a omítnutí rýh ve stropech hloubky do 3 cm a šířky do 15 cm</t>
  </si>
  <si>
    <t>2063938653</t>
  </si>
  <si>
    <t>N00</t>
  </si>
  <si>
    <t>Nepojmenované práce</t>
  </si>
  <si>
    <t>N01</t>
  </si>
  <si>
    <t>Nepojmenovaný díl</t>
  </si>
  <si>
    <t>00003236</t>
  </si>
  <si>
    <t>Montáž zásuvkové krabice do podlahy - 250x300</t>
  </si>
  <si>
    <t>-576667474</t>
  </si>
  <si>
    <t>00002328</t>
  </si>
  <si>
    <t>Zásuvková krabice do podlahy 250x300, 4 x zásuvka 230 V, 2x zásuvka slaboproudá</t>
  </si>
  <si>
    <t>-256458552</t>
  </si>
  <si>
    <t>00007894</t>
  </si>
  <si>
    <t>Montáž signalizačního systému nouzového volání - na WC</t>
  </si>
  <si>
    <t>-1902864602</t>
  </si>
  <si>
    <t>00007896</t>
  </si>
  <si>
    <t>Signalizační systém nouzového volání na WC podle ČSN 33 2130 ed. 3 a v souladu s Vyhl. 398/2009 Sb.</t>
  </si>
  <si>
    <t>1945031415</t>
  </si>
  <si>
    <t>1225931053</t>
  </si>
  <si>
    <t>SIL.2 - Hromosvod a uzemnění</t>
  </si>
  <si>
    <t>34343201</t>
  </si>
  <si>
    <t>trubka smršťovací středněstěnná s lepidlem MDT-A 19/6</t>
  </si>
  <si>
    <t>1401750125</t>
  </si>
  <si>
    <t>35441875</t>
  </si>
  <si>
    <t>svorka křížová pro vodič D 6-10mm</t>
  </si>
  <si>
    <t>-52035627</t>
  </si>
  <si>
    <t>741410021</t>
  </si>
  <si>
    <t>Montáž vodič uzemňovací pásek průřezu do 120 mm2 v městské zástavbě v zemi</t>
  </si>
  <si>
    <t>587650929</t>
  </si>
  <si>
    <t>35442062</t>
  </si>
  <si>
    <t>pás zemnící 30x4mm FeZn</t>
  </si>
  <si>
    <t>222755486</t>
  </si>
  <si>
    <t>35441986</t>
  </si>
  <si>
    <t>svorka odbočovací a spojovací pro pásek 30x4 mm, FeZn</t>
  </si>
  <si>
    <t>685585187</t>
  </si>
  <si>
    <t>35441996</t>
  </si>
  <si>
    <t>svorka odbočovací a spojovací pro spojování kruhových a páskových vodičů, FeZn</t>
  </si>
  <si>
    <t>374084981</t>
  </si>
  <si>
    <t>00001117</t>
  </si>
  <si>
    <t>antikorozní nátěr na svorky uzemnění</t>
  </si>
  <si>
    <t>-985354350</t>
  </si>
  <si>
    <t>741410041</t>
  </si>
  <si>
    <t>Montáž vodič uzemňovací drát nebo lano D do 10 mm v městské zástavbě</t>
  </si>
  <si>
    <t>-2119484075</t>
  </si>
  <si>
    <t>35441073</t>
  </si>
  <si>
    <t>drát D 10mm FeZn</t>
  </si>
  <si>
    <t>-1921287001</t>
  </si>
  <si>
    <t>741420001</t>
  </si>
  <si>
    <t>Montáž drát nebo lano hromosvodné svodové D do 10 mm s podpěrou</t>
  </si>
  <si>
    <t>278779730</t>
  </si>
  <si>
    <t>35441077</t>
  </si>
  <si>
    <t>drát D 8mm AlMgSi</t>
  </si>
  <si>
    <t>1882865141</t>
  </si>
  <si>
    <t>741420021</t>
  </si>
  <si>
    <t>Montáž svorka hromosvodná se 2 šrouby</t>
  </si>
  <si>
    <t>-1955912993</t>
  </si>
  <si>
    <t>35442036</t>
  </si>
  <si>
    <t>svorka uzemnění nerez připojovací</t>
  </si>
  <si>
    <t>-326857704</t>
  </si>
  <si>
    <t>741420022</t>
  </si>
  <si>
    <t>Montáž svorka hromosvodná se 3 a více šrouby</t>
  </si>
  <si>
    <t>-248847230</t>
  </si>
  <si>
    <t>35442037</t>
  </si>
  <si>
    <t>svorka uzemnění nerez křížová</t>
  </si>
  <si>
    <t>-254763839</t>
  </si>
  <si>
    <t>741420051</t>
  </si>
  <si>
    <t>Montáž vedení hromosvodné-úhelník nebo trubka s držáky do zdiva</t>
  </si>
  <si>
    <t>-1080106169</t>
  </si>
  <si>
    <t>35441802</t>
  </si>
  <si>
    <t>úhelník ochranný na ochranu svodu - 1700mm, nerez</t>
  </si>
  <si>
    <t>-1740307822</t>
  </si>
  <si>
    <t>741420083</t>
  </si>
  <si>
    <t>Montáž vedení hromosvodné-štítek k označení svodu</t>
  </si>
  <si>
    <t>1146429652</t>
  </si>
  <si>
    <t>35442110</t>
  </si>
  <si>
    <t>štítek plastový - čísla svodů</t>
  </si>
  <si>
    <t>-1015034954</t>
  </si>
  <si>
    <t>35441895</t>
  </si>
  <si>
    <t>svorka připojovací k připojení kovových částí</t>
  </si>
  <si>
    <t>-2112884800</t>
  </si>
  <si>
    <t>35442034</t>
  </si>
  <si>
    <t>svorka uzemnění nerez zkušební, 81mm</t>
  </si>
  <si>
    <t>1803552773</t>
  </si>
  <si>
    <t>741420101</t>
  </si>
  <si>
    <t>Montáž držáků oddáleného vedení do zdiva</t>
  </si>
  <si>
    <t>-2052826796</t>
  </si>
  <si>
    <t>35441415</t>
  </si>
  <si>
    <t>podpěra vedení FeZn do zdiva 150mm</t>
  </si>
  <si>
    <t>1064705985</t>
  </si>
  <si>
    <t>00001215</t>
  </si>
  <si>
    <t>podpěra vedení na ploché střechy, atiku</t>
  </si>
  <si>
    <t>-270833631</t>
  </si>
  <si>
    <t>741430012</t>
  </si>
  <si>
    <t>Montáž tyč jímací délky přes 3 m na stojan</t>
  </si>
  <si>
    <t>2040452142</t>
  </si>
  <si>
    <t>00001263</t>
  </si>
  <si>
    <t>jímací tyč výšky 3,5 m včetně stojanu</t>
  </si>
  <si>
    <t>1949399610</t>
  </si>
  <si>
    <t>35441860</t>
  </si>
  <si>
    <t>svorka FeZn k jímací tyči - 4 šrouby</t>
  </si>
  <si>
    <t>-473880294</t>
  </si>
  <si>
    <t>741810002</t>
  </si>
  <si>
    <t>Celková prohlídka elektrického rozvodu a zařízení přes 100 000 do 500 000,- Kč</t>
  </si>
  <si>
    <t>1412375045</t>
  </si>
  <si>
    <t>-1576569897</t>
  </si>
  <si>
    <t>SIL.3 - Žaluzie</t>
  </si>
  <si>
    <t>1858194647</t>
  </si>
  <si>
    <t>971033141</t>
  </si>
  <si>
    <t>Vybourání otvorů ve zdivu cihelném D do 60 mm na MVC nebo MV tl do 300 mm</t>
  </si>
  <si>
    <t>504838409</t>
  </si>
  <si>
    <t>971052241</t>
  </si>
  <si>
    <t>Vybourání nebo prorážení otvorů v ŽB příčkách a zdech pl do 0,0225 m2 tl do 300 mm</t>
  </si>
  <si>
    <t>-1427994224</t>
  </si>
  <si>
    <t>973031614</t>
  </si>
  <si>
    <t>Vysekání kapes ve zdivu cihelném na MV nebo MVC pro špalíky do 50x50x50 mm</t>
  </si>
  <si>
    <t>417478162</t>
  </si>
  <si>
    <t>-1821810870</t>
  </si>
  <si>
    <t>997013002</t>
  </si>
  <si>
    <t>Vyklizení ulehlé suti z prostorů do 15 m2 s naložením z hl do 10 m</t>
  </si>
  <si>
    <t>624675019</t>
  </si>
  <si>
    <t>-239308542</t>
  </si>
  <si>
    <t>1238121393</t>
  </si>
  <si>
    <t>741110061</t>
  </si>
  <si>
    <t>Montáž trubka plastová ohebná D přes 11 do 23 mm uložená pod omítku</t>
  </si>
  <si>
    <t>-216095204</t>
  </si>
  <si>
    <t>34571150</t>
  </si>
  <si>
    <t>trubka elektroinstalační ohebná z PH, D 13,5/18,7mm</t>
  </si>
  <si>
    <t>1218124036</t>
  </si>
  <si>
    <t>-115962607</t>
  </si>
  <si>
    <t>34571451</t>
  </si>
  <si>
    <t>krabice pod omítku PVC přístrojová kruhová D 70mm hluboká</t>
  </si>
  <si>
    <t>-1349672779</t>
  </si>
  <si>
    <t>1898506715</t>
  </si>
  <si>
    <t>34145252</t>
  </si>
  <si>
    <t>kabel propojovací flexibilní jádro Cu lanované izolace PVC 300/300V (V03VH-H) 2x0,75mm2</t>
  </si>
  <si>
    <t>193899158</t>
  </si>
  <si>
    <t>-2126069008</t>
  </si>
  <si>
    <t>1029978164</t>
  </si>
  <si>
    <t>-640227026</t>
  </si>
  <si>
    <t>741310221</t>
  </si>
  <si>
    <t>Montáž spínač (polo)zapuštěný šroubové připojení řazení 2-pro žaluzie se zapojením vodičů</t>
  </si>
  <si>
    <t>1389347240</t>
  </si>
  <si>
    <t>00002356</t>
  </si>
  <si>
    <t>ovladač tlačítkový, dvě tlačítka, žaluziový, šipky, barva bílá/bílá - mírně zaoblené hrany (např. Element) včetně rámečku a klapky</t>
  </si>
  <si>
    <t>-1162459235</t>
  </si>
  <si>
    <t>742121001</t>
  </si>
  <si>
    <t>Montáž kabelů sdělovacích pro vnitřní rozvody do 15 žil</t>
  </si>
  <si>
    <t>-1074771854</t>
  </si>
  <si>
    <t>34121582</t>
  </si>
  <si>
    <t>kabel ovládací průmyslový stíněný laminovanou Al fólií s příložným Cu drátem jádro Cu plné izolace PVC plášť PVC 250V (JQTQ) 4x0,80mm2</t>
  </si>
  <si>
    <t>1214335857</t>
  </si>
  <si>
    <t>-585136871</t>
  </si>
  <si>
    <t>34121586</t>
  </si>
  <si>
    <t>kabel ovládací průmyslový stíněný laminovanou Al fólií s příložným Cu drátem jádro Cu plné izolace PVC plášť PVC 250V (JQTQ) 14x0,80mm2</t>
  </si>
  <si>
    <t>1610730511</t>
  </si>
  <si>
    <t>1553439329</t>
  </si>
  <si>
    <t>1800684417</t>
  </si>
  <si>
    <t>460710031</t>
  </si>
  <si>
    <t>Vyplnění a omítnutí rýh ve stěnách hloubky do 3 cm a šířky do 3 cm</t>
  </si>
  <si>
    <t>-1465120595</t>
  </si>
  <si>
    <t>323482354</t>
  </si>
  <si>
    <t>59042125</t>
  </si>
  <si>
    <t>sádra šedá</t>
  </si>
  <si>
    <t>-316854419</t>
  </si>
  <si>
    <t>SIL.4 - Venkovní rozvody</t>
  </si>
  <si>
    <t>-637075248</t>
  </si>
  <si>
    <t>743605333</t>
  </si>
  <si>
    <t>34571350</t>
  </si>
  <si>
    <t>trubka elektroinstalační ohebná dvouplášťová korugovaná (chránička) D 32/40mm, HDPE+LDPE</t>
  </si>
  <si>
    <t>-5017284</t>
  </si>
  <si>
    <t>741110302</t>
  </si>
  <si>
    <t>Montáž trubka ochranná do krabic plastová tuhá D přes 40 do 90 mm uložená pevně</t>
  </si>
  <si>
    <t>1884281020</t>
  </si>
  <si>
    <t>34571361</t>
  </si>
  <si>
    <t>trubka elektroinstalační HDPE tuhá dvouplášťová korugovaná D 41/50mm</t>
  </si>
  <si>
    <t>-1019559861</t>
  </si>
  <si>
    <t>34571362</t>
  </si>
  <si>
    <t>trubka elektroinstalační HDPE tuhá dvouplášťová korugovaná D 52/63mm</t>
  </si>
  <si>
    <t>2138313055</t>
  </si>
  <si>
    <t>741122122</t>
  </si>
  <si>
    <t>Montáž kabel Cu plný kulatý žíla 3x1,5 až 6 mm2 zatažený v trubkách (např. CYKY)</t>
  </si>
  <si>
    <t>-278576346</t>
  </si>
  <si>
    <t>-1996743615</t>
  </si>
  <si>
    <t>37,5*1,2 "Přepočtené koeficientem množství</t>
  </si>
  <si>
    <t>-99404245</t>
  </si>
  <si>
    <t>-1521388046</t>
  </si>
  <si>
    <t>60*1,2 "Přepočtené koeficientem množství</t>
  </si>
  <si>
    <t>741122135</t>
  </si>
  <si>
    <t>Montáž kabel Cu plný kulatý žíla 4x35 mm2 zatažený v trubkách (např. CYKY)</t>
  </si>
  <si>
    <t>-1118447988</t>
  </si>
  <si>
    <t>34111620</t>
  </si>
  <si>
    <t>kabel silový jádro Cu izolace PVC plášť PVC 0,6/1kV (1-CYKY) 4x35mm2</t>
  </si>
  <si>
    <t>-1818299094</t>
  </si>
  <si>
    <t>44,167*1,2 "Přepočtené koeficientem množství</t>
  </si>
  <si>
    <t>741122142</t>
  </si>
  <si>
    <t>Montáž kabel Cu plný kulatý žíla 5x1,5 až 2,5 mm2 zatažený v trubkách (např. CYKY)</t>
  </si>
  <si>
    <t>-1630785900</t>
  </si>
  <si>
    <t>34111094</t>
  </si>
  <si>
    <t>kabel instalační jádro Cu plné izolace PVC plášť PVC 450/750V (CYKY) 5x2,5mm2</t>
  </si>
  <si>
    <t>220561768</t>
  </si>
  <si>
    <t>152,5*1,2 "Přepočtené koeficientem množství</t>
  </si>
  <si>
    <t>34382003</t>
  </si>
  <si>
    <t>páska elektroizolační  15mm,10m, tl 0,15mm</t>
  </si>
  <si>
    <t>718783656</t>
  </si>
  <si>
    <t>10*1,2 "Přepočtené koeficientem množství</t>
  </si>
  <si>
    <t>741122152</t>
  </si>
  <si>
    <t>Montáž kabel Cu plný kulatý žíla 19x1,5 až 2,5 mm2 zatažený v trubkách (např. CYKY)</t>
  </si>
  <si>
    <t>-1924624990</t>
  </si>
  <si>
    <t>682691000</t>
  </si>
  <si>
    <t>101,667*1,2 "Přepočtené koeficientem množství</t>
  </si>
  <si>
    <t>1340161203</t>
  </si>
  <si>
    <t>741130008</t>
  </si>
  <si>
    <t>Ukončení vodič izolovaný do 35 mm2 v rozváděči nebo na přístroji</t>
  </si>
  <si>
    <t>-1429319145</t>
  </si>
  <si>
    <t>1903852184</t>
  </si>
  <si>
    <t>35711671</t>
  </si>
  <si>
    <t>skříň rozváděče elektroměrového pro přímé měření  kompaktní pilíř celoplastové provedení pro 1x dvousazbový třífázový elektroměr a spínací prvek sazby přístroje na elektroměrové desce s plombovatelným krytem jističů (ER212/NKP7P)</t>
  </si>
  <si>
    <t>1525087571</t>
  </si>
  <si>
    <t>35825254</t>
  </si>
  <si>
    <t>pojistka nožová 100A nízkoztrátová 8,48W, provedení normální, charakteristika gG</t>
  </si>
  <si>
    <t>-1856332219</t>
  </si>
  <si>
    <t>741320183</t>
  </si>
  <si>
    <t>Montáž jističů třípólových nn do 125 A s krytem se zapojením vodičů</t>
  </si>
  <si>
    <t>1247504869</t>
  </si>
  <si>
    <t>35822404</t>
  </si>
  <si>
    <t>jistič 3-pólový 32 A vypínací charakteristika B vypínací schopnost 10 kA</t>
  </si>
  <si>
    <t>2034334177</t>
  </si>
  <si>
    <t>537257170</t>
  </si>
  <si>
    <t>-590663648</t>
  </si>
  <si>
    <t>970600149</t>
  </si>
  <si>
    <t>508747339</t>
  </si>
  <si>
    <t>1570435050</t>
  </si>
  <si>
    <t>210202016</t>
  </si>
  <si>
    <t>Montáž svítidlo LED venkovní na sloupek parkový</t>
  </si>
  <si>
    <t>-982735254</t>
  </si>
  <si>
    <t>0000685</t>
  </si>
  <si>
    <t>LED svítidlo na stožár venkovního osvětlení - 2 700 lm, 4 000 K, 30 W, IP65</t>
  </si>
  <si>
    <t>-1346316683</t>
  </si>
  <si>
    <t>210204002</t>
  </si>
  <si>
    <t>Montáž stožárů osvětlení parkových ocelových</t>
  </si>
  <si>
    <t>54628339</t>
  </si>
  <si>
    <t>00005268</t>
  </si>
  <si>
    <t>Stožár venkovního osvětlení - pozinkovaný stožár o délce 6 800 mm, výšce 6 000 mm, ochranná manžeta</t>
  </si>
  <si>
    <t>-1725254297</t>
  </si>
  <si>
    <t>210204201</t>
  </si>
  <si>
    <t>Montáž elektrovýzbroje stožárů osvětlení 1 okruh</t>
  </si>
  <si>
    <t>2038826871</t>
  </si>
  <si>
    <t>0000567</t>
  </si>
  <si>
    <t xml:space="preserve">Stožárová svorkovnice, která bude osazena pojistkou 6 A. </t>
  </si>
  <si>
    <t>-1737443276</t>
  </si>
  <si>
    <t>131251100</t>
  </si>
  <si>
    <t>Hloubení jam nezapažených v hornině třídy těžitelnosti I skupiny 3 objem do 20 m3 strojně</t>
  </si>
  <si>
    <t>1331987978</t>
  </si>
  <si>
    <t>131213701</t>
  </si>
  <si>
    <t>Hloubení nezapažených jam v soudržných horninách třídy těžitelnosti I skupiny 3 ručně</t>
  </si>
  <si>
    <t>1252714775</t>
  </si>
  <si>
    <t>132251101</t>
  </si>
  <si>
    <t>Hloubení rýh nezapažených š do 800 mm v hornině třídy těžitelnosti I skupiny 3 objem do 20 m3 strojně</t>
  </si>
  <si>
    <t>-20321509</t>
  </si>
  <si>
    <t>47751659</t>
  </si>
  <si>
    <t>460421001</t>
  </si>
  <si>
    <t>Lože kabelů z písku nebo štěrkopísku tl 5 cm nad kabel, bez zakrytí, šířky lože do 65 cm</t>
  </si>
  <si>
    <t>352735061</t>
  </si>
  <si>
    <t>460490013</t>
  </si>
  <si>
    <t>Krytí kabelů výstražnou fólií šířky 34 cm</t>
  </si>
  <si>
    <t>1124896983</t>
  </si>
  <si>
    <t>JTA.0013703.URS</t>
  </si>
  <si>
    <t>EXTRUNET - výstražná fólie z polyethylenu šíře 33cm s potiskem</t>
  </si>
  <si>
    <t>1178634105</t>
  </si>
  <si>
    <t>58156562</t>
  </si>
  <si>
    <t>písek podsypový spárovací frakce 0/1</t>
  </si>
  <si>
    <t>608363965</t>
  </si>
  <si>
    <t>-1144570483</t>
  </si>
  <si>
    <t>-1911988832</t>
  </si>
  <si>
    <t>00001123</t>
  </si>
  <si>
    <t>jádrové vrtání pr. 70 mm do základu o šířce 50 cm</t>
  </si>
  <si>
    <t>640692848</t>
  </si>
  <si>
    <t>00001124</t>
  </si>
  <si>
    <t>jádrové vrtání pr. 40 mm do základu o šířce 50 cm</t>
  </si>
  <si>
    <t>380730507</t>
  </si>
  <si>
    <t>00002364</t>
  </si>
  <si>
    <t>betonový povrch u stožáru</t>
  </si>
  <si>
    <t>-967141902</t>
  </si>
  <si>
    <t>ZPA.LC89</t>
  </si>
  <si>
    <t>směs betonová pro lehký beton (LIAPOR do 8 mm) LC 8/9 D 1,2</t>
  </si>
  <si>
    <t>-1795305172</t>
  </si>
  <si>
    <t>Montáž - osazení trubky v zemi pro stožár</t>
  </si>
  <si>
    <t>638159375</t>
  </si>
  <si>
    <t>00006795</t>
  </si>
  <si>
    <t>Trubka základová (stožárová) DN 250 - délka 800mm černá</t>
  </si>
  <si>
    <t>1995072808</t>
  </si>
  <si>
    <t>00005264</t>
  </si>
  <si>
    <t>Utěsnění kabelových prostupů v základech budovy</t>
  </si>
  <si>
    <t>1551849823</t>
  </si>
  <si>
    <t>24633007</t>
  </si>
  <si>
    <t>pěna montážní PUR potrubí a studnařských skruží</t>
  </si>
  <si>
    <t>litr</t>
  </si>
  <si>
    <t>-1603714576</t>
  </si>
  <si>
    <t>23152210</t>
  </si>
  <si>
    <t>tmel silikonový trvale pružný</t>
  </si>
  <si>
    <t>-909875564</t>
  </si>
  <si>
    <t>337699308</t>
  </si>
  <si>
    <t>SLB - Slaboproud</t>
  </si>
  <si>
    <t>SLB.1 - Společné trasy</t>
  </si>
  <si>
    <t>D1 - Společné trasy</t>
  </si>
  <si>
    <t>Pol1</t>
  </si>
  <si>
    <t>realizační dokumentace</t>
  </si>
  <si>
    <t>polx</t>
  </si>
  <si>
    <t>GPV</t>
  </si>
  <si>
    <t>-1899275935</t>
  </si>
  <si>
    <t>Pol2</t>
  </si>
  <si>
    <t>60/60 kabelový žlab drátěný, včetně příslušenství</t>
  </si>
  <si>
    <t>m/kpl</t>
  </si>
  <si>
    <t>Pol3</t>
  </si>
  <si>
    <t>35/100 kabelový žlab drátěný, včetně příslušenství</t>
  </si>
  <si>
    <t>Pol4</t>
  </si>
  <si>
    <t>35/150 kabelový žlab drátěný, včetně příslušenství</t>
  </si>
  <si>
    <t>Pol5</t>
  </si>
  <si>
    <t>35/200 kabelový žlab drátěný, včetně příslušenství</t>
  </si>
  <si>
    <t>Pol6</t>
  </si>
  <si>
    <t>30/300 kabelový žlab plný, včetně víka a příslušenství</t>
  </si>
  <si>
    <t>Pol7</t>
  </si>
  <si>
    <t>16 trubka ohebná - střední pevnost</t>
  </si>
  <si>
    <t>Pol8</t>
  </si>
  <si>
    <t>32 trubka ohebná - střední pevnost</t>
  </si>
  <si>
    <t>Pol9</t>
  </si>
  <si>
    <t>20 trubka pevná, včetně příslušenství</t>
  </si>
  <si>
    <t>Pol10</t>
  </si>
  <si>
    <t>32 trubka pevná, včetně příslušenství</t>
  </si>
  <si>
    <t>Pol11</t>
  </si>
  <si>
    <t>trubka pevná korundovaná 50/41</t>
  </si>
  <si>
    <t>Pol12</t>
  </si>
  <si>
    <t>krabice KO125</t>
  </si>
  <si>
    <t>Pol13</t>
  </si>
  <si>
    <t>krabice podlahová protahovací</t>
  </si>
  <si>
    <t>Pol14</t>
  </si>
  <si>
    <t>skříň MIS1b - nevybavená</t>
  </si>
  <si>
    <t>Pol15</t>
  </si>
  <si>
    <t>kabelová šachta</t>
  </si>
  <si>
    <t>Pol16</t>
  </si>
  <si>
    <t>pomocný instalační materiál</t>
  </si>
  <si>
    <t>kpl</t>
  </si>
  <si>
    <t>SLB.2 - Zabezpečovací systém</t>
  </si>
  <si>
    <t>D1 - Elektrická zabezpečovací signalizace</t>
  </si>
  <si>
    <t>Pol17</t>
  </si>
  <si>
    <t>Pol18</t>
  </si>
  <si>
    <t>Vypracování revizní zprávy</t>
  </si>
  <si>
    <t>Pol19</t>
  </si>
  <si>
    <t>nastavení, zkušební provoz</t>
  </si>
  <si>
    <t>h</t>
  </si>
  <si>
    <t>2009664935</t>
  </si>
  <si>
    <t>Elektrická zabezpečovací signalizace</t>
  </si>
  <si>
    <t>Pol20</t>
  </si>
  <si>
    <t>Ústředna s GSM / GPRS komunikátorem, LAN komunikátorem,</t>
  </si>
  <si>
    <t>Pol21</t>
  </si>
  <si>
    <t>Sběrnicový přístupový modul s klávesnicí, LCD displejem  pro ovládání ústředen. Obsahuje 1x ovládací segment - max. 20ks</t>
  </si>
  <si>
    <t>Pol22</t>
  </si>
  <si>
    <t>Ovládací segment přístupových modulů</t>
  </si>
  <si>
    <t>Pol23</t>
  </si>
  <si>
    <t>Sběrnicový detektor pohybu PIR, dosah 12m / 110°, instalační výška 2,5m, určený pro ochranu interiérů prostřednictvím infrapasivní detekce pohybu v místnosti.</t>
  </si>
  <si>
    <t>Pol24</t>
  </si>
  <si>
    <t>Universální podložka pod stropní detektory, detektory kouře a teploty.</t>
  </si>
  <si>
    <t>Pol25</t>
  </si>
  <si>
    <t>Sběrnicový kombinovaný detektor kouře a teploty se sirénkou - dva samostatné detektory – optický detektor kouře a teplotní detektor. Poplachová teplota +60°C až +65°C. Sirénku lze částečně použít i pro signalizaci poplachů z jiných detektorů</t>
  </si>
  <si>
    <t>Pol26</t>
  </si>
  <si>
    <t>alkalické baterie AA 1,5 V</t>
  </si>
  <si>
    <t>Pol27</t>
  </si>
  <si>
    <t>Zálohovaný posilovač sběrnice pro JA-100, 1x vstup sběrnice, 2x výstup sběrnice - 2x 500m,</t>
  </si>
  <si>
    <t>Pol28</t>
  </si>
  <si>
    <t>Prázdný plastový box</t>
  </si>
  <si>
    <t>Pol29</t>
  </si>
  <si>
    <t>Sběrnicový silový modul výstupů PG, max. spínací napětí 250Vst nebo 24Vss, max. odporová zátěž 16A,</t>
  </si>
  <si>
    <t>Pol30</t>
  </si>
  <si>
    <t>krabice instalační přístrojová do zdi</t>
  </si>
  <si>
    <t>Pol31</t>
  </si>
  <si>
    <t>Sběrnicový silový modul výstupů PG</t>
  </si>
  <si>
    <t>Pol32</t>
  </si>
  <si>
    <t>akubaterie 12V 17Ah</t>
  </si>
  <si>
    <t>Pol33</t>
  </si>
  <si>
    <t>kabelů 3x2x0,5 s bezhalogenovým pláštěm</t>
  </si>
  <si>
    <t>SLB.3 - Počítačová síť</t>
  </si>
  <si>
    <t>D1 - Počítačová síť</t>
  </si>
  <si>
    <t>Pol34</t>
  </si>
  <si>
    <t>Pol35</t>
  </si>
  <si>
    <t>1249683953</t>
  </si>
  <si>
    <t>Pol36</t>
  </si>
  <si>
    <t>RACK 19" 42U včetně příslušenství</t>
  </si>
  <si>
    <t>Pol37</t>
  </si>
  <si>
    <t>patch panel 19" 24 port CAT6, neosazený</t>
  </si>
  <si>
    <t>Pol38</t>
  </si>
  <si>
    <t>ventilační jednotka</t>
  </si>
  <si>
    <t>Pol39</t>
  </si>
  <si>
    <t>napajecí modul 19"</t>
  </si>
  <si>
    <t>Pol40</t>
  </si>
  <si>
    <t>police do RACK 19"</t>
  </si>
  <si>
    <t>Pol41</t>
  </si>
  <si>
    <t>vyvazovací modul 19"</t>
  </si>
  <si>
    <t>Pol42</t>
  </si>
  <si>
    <t>krabice instalační přístrojová do parapetního kanálu</t>
  </si>
  <si>
    <t>Pol43</t>
  </si>
  <si>
    <t>kryt datové zásuvky bílá/bílá</t>
  </si>
  <si>
    <t>Pol44</t>
  </si>
  <si>
    <t>kryt datové zásuvky do podlahové krabice</t>
  </si>
  <si>
    <t>Pol45</t>
  </si>
  <si>
    <t>maska nosná pro keystone 1xRJ45</t>
  </si>
  <si>
    <t>Pol46</t>
  </si>
  <si>
    <t>maska nosná pro keystone 2xRJ45</t>
  </si>
  <si>
    <t>Pol47</t>
  </si>
  <si>
    <t>keystone CAT6 UTP</t>
  </si>
  <si>
    <t>Pol48</t>
  </si>
  <si>
    <t>keystone CAT6 FTP</t>
  </si>
  <si>
    <t>Pol49</t>
  </si>
  <si>
    <t>patch kabel propojovací 0,5-1,5m</t>
  </si>
  <si>
    <t>Pol50</t>
  </si>
  <si>
    <t>pásek vyvazovací balení 1000ks</t>
  </si>
  <si>
    <t>Pol51</t>
  </si>
  <si>
    <t>měření sítě + protokol</t>
  </si>
  <si>
    <t>Pol52</t>
  </si>
  <si>
    <t>vodič UTP CAT6, LSOH</t>
  </si>
  <si>
    <t>Pol53</t>
  </si>
  <si>
    <t>vodič FTP CAT6</t>
  </si>
  <si>
    <t>SLB.4 - Přístupový systém</t>
  </si>
  <si>
    <t>D1 - Přístupový systém, docházka, IP videotelefon</t>
  </si>
  <si>
    <t>D2 - společné položky</t>
  </si>
  <si>
    <t>Pol54</t>
  </si>
  <si>
    <t>Pol55</t>
  </si>
  <si>
    <t>-1010791962</t>
  </si>
  <si>
    <t>Přístupový systém, docházka, IP videotelefon</t>
  </si>
  <si>
    <t>Pol56</t>
  </si>
  <si>
    <t>domovní IP videotelefon 4tl + povětrností kryt</t>
  </si>
  <si>
    <t>Pol57</t>
  </si>
  <si>
    <t>vnitřní videotelefon IP</t>
  </si>
  <si>
    <t>Pol58</t>
  </si>
  <si>
    <t>relé modul IP</t>
  </si>
  <si>
    <t>Pol59</t>
  </si>
  <si>
    <t>externí zvonek + napaječ</t>
  </si>
  <si>
    <t>Pol60</t>
  </si>
  <si>
    <t>switch 8 portů</t>
  </si>
  <si>
    <t>Pol61</t>
  </si>
  <si>
    <t>elektrický otvírač reverzní (pouze zapojení)</t>
  </si>
  <si>
    <t>Pol62</t>
  </si>
  <si>
    <t>odchodové tlačítko bezdotykové</t>
  </si>
  <si>
    <t>Pol63</t>
  </si>
  <si>
    <t>relé modul 4vstup/2výstup</t>
  </si>
  <si>
    <t>Pol64</t>
  </si>
  <si>
    <t>konektor CAT6 UTP - průmyslový</t>
  </si>
  <si>
    <t>Pol65</t>
  </si>
  <si>
    <t>řídící jednotka pro 4 dveře, napajecí zdroj</t>
  </si>
  <si>
    <t>Pol66</t>
  </si>
  <si>
    <t>Reader EM čtečka karet</t>
  </si>
  <si>
    <t>Pol67</t>
  </si>
  <si>
    <t>záložní baterie 12V 7Ah</t>
  </si>
  <si>
    <t>Pol68</t>
  </si>
  <si>
    <t>Pol69</t>
  </si>
  <si>
    <t>vodič CXKH-VCYKY3x1,5</t>
  </si>
  <si>
    <t>společné položky</t>
  </si>
  <si>
    <t>Pol70</t>
  </si>
  <si>
    <t>čip</t>
  </si>
  <si>
    <t>Pol71</t>
  </si>
  <si>
    <t>USB čtečka pro karty</t>
  </si>
  <si>
    <t>SLB.5 - STA</t>
  </si>
  <si>
    <t>D1 - STA</t>
  </si>
  <si>
    <t>Pol72</t>
  </si>
  <si>
    <t>Pol73</t>
  </si>
  <si>
    <t>-1234262598</t>
  </si>
  <si>
    <t>Pol74</t>
  </si>
  <si>
    <t>TV sezilovač</t>
  </si>
  <si>
    <t>Pol75</t>
  </si>
  <si>
    <t>anténní rozbočovač</t>
  </si>
  <si>
    <t>Pol76</t>
  </si>
  <si>
    <t>vyvazovací patchpanel s F konektory</t>
  </si>
  <si>
    <t>Pol77</t>
  </si>
  <si>
    <t>police do RACK 19" výsuvná</t>
  </si>
  <si>
    <t>Pol78</t>
  </si>
  <si>
    <t>f-konektor</t>
  </si>
  <si>
    <t>Pol79</t>
  </si>
  <si>
    <t>anténní stožár + konzole (pouze dodávka, montáž stavba)</t>
  </si>
  <si>
    <t>Pol80</t>
  </si>
  <si>
    <t>anténa TV</t>
  </si>
  <si>
    <t>Pol81</t>
  </si>
  <si>
    <t>TV zásuvka</t>
  </si>
  <si>
    <t>Pol82</t>
  </si>
  <si>
    <t>kryt TVzásuvky (krytka, bílá)</t>
  </si>
  <si>
    <t>Pol83</t>
  </si>
  <si>
    <t>vodič koax RG</t>
  </si>
  <si>
    <t>Pol84</t>
  </si>
  <si>
    <t>vodič koax RG venkovní</t>
  </si>
  <si>
    <t>SLB.6 - Kamerový systém</t>
  </si>
  <si>
    <t>D1 - Kamerový systém</t>
  </si>
  <si>
    <t>Pol85</t>
  </si>
  <si>
    <t>-382990984</t>
  </si>
  <si>
    <t>Pol86</t>
  </si>
  <si>
    <t>4MPx IP venkovní bullet kamera s monofokálním objektivem a ohniskovou vzdáleností 2.8mm. Kamera je vybavena snímačem CMOS 1/3" s vysokou citlivostí 0,005lux a maximálním rozlišením 2688 x 1520 při 25fps.</t>
  </si>
  <si>
    <t>Pol87</t>
  </si>
  <si>
    <t>podstava pro skrytou montáž kabeláže a upevnění kamery</t>
  </si>
  <si>
    <t>Pol88</t>
  </si>
  <si>
    <t xml:space="preserve">4MPx IP venkovní bullet kamera  s varifokálním objektivem a ohniskovou vzdáleností 2,8-12mm. Kamera je vybavena snímačem CMOS 1/3" s vyšší citlivostí 0,005lux a maximálním rozlišením 2592 x 1944 při 25fps. Moderní video komprese – H.265/H.264/MJPEG. - na </t>
  </si>
  <si>
    <t>Pol89</t>
  </si>
  <si>
    <t>2MPx IP venkovní dome kamera s monofokálním objektivem a ohniskovou vzdáleností 2.8mm. Kamera je vybavena snímačem CMOS 1/2.8" s vysokou citlivostí 0,005lux a maximálním rozlišením 1920 x 1080 při 25fps.</t>
  </si>
  <si>
    <t>Pol90</t>
  </si>
  <si>
    <t>Pol91</t>
  </si>
  <si>
    <t>Síťový videorekordér pro připojení až 16 IP kamer s maximálním rozlišením 12MPx a vstupní datové propustnosti 160Mb/s, výstupní 256Mb/s. Rekordér umožňuje připojení 2x HDD SATA o velikosti až 10TB</t>
  </si>
  <si>
    <t>Pol92</t>
  </si>
  <si>
    <t>HDD navržen speciálně pro kamerové systémy a jejich provoz 24/7   6TB</t>
  </si>
  <si>
    <t>Pol93</t>
  </si>
  <si>
    <t>10 portový neřízený PoE switch  s možností napájet až 8 IP zařízení současně do maximálního výkonu 110W s výkonem na jeden port maximálně 30W</t>
  </si>
  <si>
    <t>Pol94</t>
  </si>
  <si>
    <t>pomocný montážní materiál a práce</t>
  </si>
  <si>
    <t>SLB.7 - Pacient sestra</t>
  </si>
  <si>
    <t>D1 - Pacient  - sestra</t>
  </si>
  <si>
    <t>1984953445</t>
  </si>
  <si>
    <t>Pacient  - sestra</t>
  </si>
  <si>
    <t>Pol95</t>
  </si>
  <si>
    <t>Kapesní jednotka včetně nabíjecího stojánku a ochranného pouzdra. Slouží k příjmu volání především z poplachových tlačítek.</t>
  </si>
  <si>
    <t>Pol96</t>
  </si>
  <si>
    <t>Rádiový opakovač se zvýšeným dosahem. Přijímá signál z jednotlivých komponentů a zesílený jej znovu vyšle.  Vyžaduje trvalé napájení 230V nebo 12ss.</t>
  </si>
  <si>
    <t>Pol97</t>
  </si>
  <si>
    <t xml:space="preserve">Náramek s tísňovým tlačítkem Slouží pro přivolání sestry. Nosí se jako náramkové hodinky (což je obvykle nejpraktičtější), nebo zavěšený na krku. Za šňůrku může též viset nad lůžkem v dosahu ležícího. Je napájen lithiovou baterií s životností 5-7 let. Je </t>
  </si>
  <si>
    <t>Pol98</t>
  </si>
  <si>
    <t>Bezdrátové nástěnné přivolávací tlačítko Stisknutí je signalizováno na kapesní jednotce. Vhodné například pro montáž u lůžka, u toalety, na pokojích, na chodbě apod., pro přivolání sestry.</t>
  </si>
  <si>
    <t>Pol99</t>
  </si>
  <si>
    <t>Bezdrátové nástěnné tlačítko s konektorem pro kabelové tlačítko. Používá se jako lůžková, nebo pokojová jednotka. Má jedno tlačítko pro přivolání sestry a konektor pro připojení jednoduchého, nebo dvojitého kabelového tlačítka.</t>
  </si>
  <si>
    <t>Pol100</t>
  </si>
  <si>
    <t>Bezdrátový nástěnný nouzový hlásič s tlačítkem a šňůrkou. Vhodný především do wc a koupelen. Díky dlouhé šňůrce je snadno dosažitelný i ze země, např. po uklouznutí na mokré podlaze, nebo ve sprchovém koutu apod.</t>
  </si>
  <si>
    <t>Pol101</t>
  </si>
  <si>
    <t>Kabelové tlačítko. Připojuje se k pokojovému panelu. Umožňuje přivolání sestry z lůžka.</t>
  </si>
  <si>
    <t>Pol102</t>
  </si>
  <si>
    <t>kryt zásuvky ABB (záslepka, dvojrámeček, bílá)</t>
  </si>
  <si>
    <t>Pol103</t>
  </si>
  <si>
    <t>Konfigurace a naprogramování komponent systému</t>
  </si>
  <si>
    <t>Pol104</t>
  </si>
  <si>
    <t>GAS - Gastro</t>
  </si>
  <si>
    <t>D1 - Suchý sklad</t>
  </si>
  <si>
    <t>D2 - Sklad odpadků</t>
  </si>
  <si>
    <t>D3 - Chlazený sklad</t>
  </si>
  <si>
    <t>D4 - Příprava těsta</t>
  </si>
  <si>
    <t>D5 - Příprava masa</t>
  </si>
  <si>
    <t>D6 - Čistá příprava zeleniny</t>
  </si>
  <si>
    <t>D7 - Varna</t>
  </si>
  <si>
    <t>D8 - Výdej jídel do tabletů</t>
  </si>
  <si>
    <t>D9 - Mytí stolního nádobí</t>
  </si>
  <si>
    <t>Suchý sklad</t>
  </si>
  <si>
    <t>Pol105</t>
  </si>
  <si>
    <t>Skladový regál, 4x plná police, regál montovaný, police přestavitelné, provedení regálu, lakovaný bílý komaxit, regál základní - 4x noha regálu 1050x500x2000 DOMĚREK</t>
  </si>
  <si>
    <t>Pol106</t>
  </si>
  <si>
    <t>Skladový regál, 4x plná police, regál montovaný, police přestavitelné, provedení regálu, lakovaný bílý komaxit, regál základní - 4x noha regálu 1350x600x2000</t>
  </si>
  <si>
    <t>Pol107</t>
  </si>
  <si>
    <t>Skladový regál, 4x plná police, regál montovaný, police přestavitelné, provedení regálu, lakovaný bílý komaxit, regál přídavný - 4x noha regálu 1350x600x2000 DOMĚREK</t>
  </si>
  <si>
    <t>Sklad odpadků</t>
  </si>
  <si>
    <t>Pol108</t>
  </si>
  <si>
    <t>Profesionální chladnička, hrubý objem 130 lt, bílá, 1x plné dveře, ventilované cirkulační chlazení, digitální termostat, automatické odtávání, integrovaný zámek dveří, teplotní rozsah -2°C až +8°C, chladnička určena k uskladnění odpadků 600x600x845 0,15kW</t>
  </si>
  <si>
    <t>Chlazený sklad</t>
  </si>
  <si>
    <t>Pol109</t>
  </si>
  <si>
    <t xml:space="preserve">Profesionální chladnička, hrubý objem 340 lt, nerezové opláštění, 1x plné dveře, ventilované cirkulační chlazení, digitální termostat, automatické odtávání, integrovaný zámek dveří, teplotní rozsah -2°C až +8°C, 1x chladnička určena k uskladnění masa, 1x </t>
  </si>
  <si>
    <t>Pol110</t>
  </si>
  <si>
    <t>Profesionální mraznička, hrubý objem 340 lt, nerezové opláštění, 1x plné dveře, statické chlazení, digitální termostat, integrovaný zámek dveří, teplotní rozsah -10°C až -25°C, mraznička určena k uskladnění mražené zeleniny 600x600x1850 0,21kW/230V</t>
  </si>
  <si>
    <t>Příprava těsta</t>
  </si>
  <si>
    <t>Pol111</t>
  </si>
  <si>
    <t>Pracovní stůl, 2x částěčná plná police, dřevěná (buková) pracovní deska, vlevo pod pracovní deskou volný prostor pro umístění univerzálního robota, zadní lem, nerezové provedení vyjma pracovní desky 1750x700x900 DOMĚREK</t>
  </si>
  <si>
    <t>Pol112</t>
  </si>
  <si>
    <t>Univerzální kuchyňský robot, objem nádoby 9,5 lt, časovač, možnost dokoupení a používání přípojných strojků na mletí masa či na krouhání zeleniny, 3 volitelné rychlosti, planetové uložení nástavců, bezpečnostní mikrospínače, total stop, odnímatelná nerezo</t>
  </si>
  <si>
    <t>Pol113</t>
  </si>
  <si>
    <t>Nástěnná skříňka, z čela otevřená, uzavřené oba boky + uzavřená záda, uvnitř 1x plná police, celonerezové provedení 1750x350x600 DOMĚREK</t>
  </si>
  <si>
    <t>Příprava masa</t>
  </si>
  <si>
    <t>Pol114</t>
  </si>
  <si>
    <t>Mycí stůl, 1x plná police, 1x vevařený lisovaný dřez o rozměru 400x400x250mm, dřez umístěn vlevo, 1x otvor pro stojánkovou vodovodní baterii, 2x výsuvná zásuvka pod pracovní deskou umístěna vpravo, kapotáž dřezu z čela a obou boků, zadní lem, nerezové pro</t>
  </si>
  <si>
    <t>Pol115</t>
  </si>
  <si>
    <t>Stojánková vodovodní baterie, pákové ovládání</t>
  </si>
  <si>
    <t>Pol116</t>
  </si>
  <si>
    <t>Nerezová kombinovaná výlevka, rozměr výlevky 400x400x200mm, rozměr umyvadla 440x280x140mm 500x600x900</t>
  </si>
  <si>
    <t>Pol117</t>
  </si>
  <si>
    <t>Stojánková vodovodní baterie, hygienické pákové loketní ovládání "CLINIC"</t>
  </si>
  <si>
    <t>Čistá příprava zeleniny</t>
  </si>
  <si>
    <t>Pol118</t>
  </si>
  <si>
    <t xml:space="preserve">Mycí stůl, 1x vevařený lisovaný dřez o rozměru 400x400x250mm, dřez umístěn vlevo, 1x otvor pro stojánkovou vodovodní baterii, 1x plná police + 1x částečná druhá police - v prostoru pod dřezem není druhá police, zadní lem, kapotáž dřezu z čela a obo boků, </t>
  </si>
  <si>
    <t>Varna</t>
  </si>
  <si>
    <t>Pol119</t>
  </si>
  <si>
    <t>Konvektomat elektrický, kapacita 6x GN 1/1, BOJLEROVÝ VYVÍJEČ PÁRY - GENERÁTOR PÁRY, z důvodu jednotného ovládání musí mít zařízení stejný ovládací panel jako multifunkční pánev na poz. G4, 6 podélných vsunů - délka každého vsunu min. 500mm, možnost umíst</t>
  </si>
  <si>
    <t>Pol120</t>
  </si>
  <si>
    <t>Podstavec pod konvektomat, celonerezové provedení, 2x sloupec zásuvů pro GN 1/1, plně kompatiblní s konvektomatem na poz. G1 dle konvektomatu</t>
  </si>
  <si>
    <t>Pol121</t>
  </si>
  <si>
    <t>Pracovní stůl, 1x plná police, nerezové provedení 350x700x900</t>
  </si>
  <si>
    <t>Pol122</t>
  </si>
  <si>
    <t>Elektrická multifunkční pánev, 2x vana, objem každé vany 17 litrů, 2x plocha dna o velikosti 13dm2 , z důvodu jednotného ovládání musí mít zařízení stejný ovládací panel jako konvektomat na poz. G1, topný systém s celoplošnými topnými tělesy, třívrstvé dn</t>
  </si>
  <si>
    <t>Pol123</t>
  </si>
  <si>
    <t>Podstavec pod multifuknční pánev, celonerezové provedení, 2x výsuv pro umístění nádob, 2x sloupec vsunů na plechy GN 1/1, plně kompatiblní s pánví na poz. G4</t>
  </si>
  <si>
    <t>Pol127</t>
  </si>
  <si>
    <t>Příslušenství k multifunkční pánvi - špachtle</t>
  </si>
  <si>
    <t>Pol128</t>
  </si>
  <si>
    <t>Příslušenství k multifunkční pánvi - rošt na dno pánve</t>
  </si>
  <si>
    <t>Pol131</t>
  </si>
  <si>
    <t>Plynový sporák, 2x litinový hořák - 1x5,5kW a 1x 7,5kW, věčný plamínek, hořáky s vnějším i vnitřním hořením, pojistný ventil termočlánku, pracovní deska a přední desky z nerezové oceli AISI304, provedení vč. podestavby, podestavba uzavřená - opláštěné oba</t>
  </si>
  <si>
    <t>Pol132</t>
  </si>
  <si>
    <t>Závěsná digestoř, 1x řada tukových filtrů, celonerezové provedení, provedení filtrů lamelové, odtokového žlábku na kondenzát opatřený výpustným ventilem, osvětlení 1750x950x450 230V</t>
  </si>
  <si>
    <t>Pol133</t>
  </si>
  <si>
    <t>Závěsná digestoř, 1x řada tukových filtrů, celonerezové provedení, provedení filtrů lamelové, odtokového žlábku na kondenzát opatřený výpustným ventilem, bez osvětlení 1050x1400x450</t>
  </si>
  <si>
    <t>Výdej jídel do tabletů</t>
  </si>
  <si>
    <t>Pol134</t>
  </si>
  <si>
    <t>Pracovní stůl, 2x plná police, 6x noha, zadní a levý lem, nerezové provedení 2500x700x900</t>
  </si>
  <si>
    <t>Pol135</t>
  </si>
  <si>
    <t>Nástěnná skříňka, z čela otevřená, uzavřené oba boky + uzavřená záda, uvnitř 1x plná police, celonerezové provedení 1800x350x600</t>
  </si>
  <si>
    <t>Pol136</t>
  </si>
  <si>
    <t>Vyhřívaná výdejní lázeň, dělená, pojízdná, kapacita 2x GN 1/1-200, nerezové provedení, 4x kolečka pr. 100 mm z toho 2x bržděná, každá vana disponuje samostatným topným tělesem, samostatný termostatem pro regulaci teploty až do +90°C a samostatným vypouště</t>
  </si>
  <si>
    <t>Pol137</t>
  </si>
  <si>
    <t xml:space="preserve">Servíropvací vozík, 2x police s podélnými výstuhami, nosnost police při plošném zatížení min. 50 kg, madlo na kratší straně, 4x kolečka o pr. 100 mm z toho 2x s aretační brzdou, nerezové provedení, tuhá pevná svařovaná konstrukce - ne montované provedení </t>
  </si>
  <si>
    <t>Pol138</t>
  </si>
  <si>
    <t>Tabletový transportní vozík aktivním ohřevem, Kapacita vozíku: 30 ks tabletů Uložení tabletů: 3 sloupce po 10-ti kusech tabletu Třídveřové provedení Lisované bočnice i mezistěny Bez opláštění Na zadní straně kontaktní lišty s kontakty pro tablety v jednot</t>
  </si>
  <si>
    <t>Pol139</t>
  </si>
  <si>
    <t>Popis tabletů:                                                                                                                               Vrchní izolovaný díl zakrývající 3 samostatné navzájem se tepelně neovlivňující části: polévková miska, talíř se z</t>
  </si>
  <si>
    <t>Mytí stolního nádobí</t>
  </si>
  <si>
    <t>Pol140</t>
  </si>
  <si>
    <t>Mycí stůl, 1x vevařený lisovaný dřez o rozměru 450x450x250mm, dřez umístěn vlevo, 1x otvor pro stojánkovou tlakovou sprchu, prolamovaná pracovní deska,, částečná kapotáž dřezu z čela - vpravo vedle dřezu volný prostor pro umístění automatického změkčovače</t>
  </si>
  <si>
    <t>Pol141</t>
  </si>
  <si>
    <t>Sprcha s baterií ze stolu a s ramínkem, nerezová tlaková hadice, vyrovnávací pružina, tlaková sprcha s pákovým ovladačem 150x200x1100</t>
  </si>
  <si>
    <t>Pol142</t>
  </si>
  <si>
    <t xml:space="preserve">Myčka podstolová, koš 500x500 mm, možnost připojení mycího stroje na LAN (konektor RJ 45), vyhodnocení úspor denního provozu a hlášení chyb přes internetové rozhraní, provedení myčky se zabudovanou repukerací - tj. zpětné získávání tepla z odpadních par, </t>
  </si>
  <si>
    <t>Pol143</t>
  </si>
  <si>
    <t>Podstavec pod myčku nádobí, 1x plná police pro uskladnění košů od myčky, nerezové provedení, podstavec plně kompatibilní s myčkou na poz. J3 600x600x550</t>
  </si>
  <si>
    <t>Pol144</t>
  </si>
  <si>
    <t>Automatický změkčovač vody, objemově řízená regenerace s možností přepnutí regenerace ně časově řízené, elektronické ovládání, v případě objemového nastavení možnost v rozsahu 0 99m3, objem pryskyřice 10 lt., možnost kontinuálního provozu tzn. při regener</t>
  </si>
  <si>
    <t>Pol145</t>
  </si>
  <si>
    <t>Pracovní stůl, odkapový, provedení s trnoží, horní odkapová plocha tvořena děrovanými plechy s otvory pr. 6 mm, pod odkládací plochou zapuštěná sběrná vanička výšky 35 mm s odvodem vody 650x700x900</t>
  </si>
  <si>
    <t>Pol146</t>
  </si>
  <si>
    <t>Podlahová vpusť, s protizápachovou uzávěrou k zalití do podlahy, vč. pochůzného podlahového vyjímatelného roštu</t>
  </si>
  <si>
    <t>Pol148</t>
  </si>
  <si>
    <t>Buben samonavíjecí s hadící, délka 15 m, teplotně odolná hadice až do+90°C, maximální tlak až do 10 barů, buden nerezový, pistole rozprašovací</t>
  </si>
  <si>
    <t>Pol149</t>
  </si>
  <si>
    <t>Mycí stůl, 2x vevařený lisovaný dřez, každý dřez o rozměru 600x500x300mm, prolamovaná pracovní deska, kapotáž dřezu z čela a obou boků, zadní lem, nerezové provedení</t>
  </si>
  <si>
    <t>Pol150</t>
  </si>
  <si>
    <t>Skladový regál, 4x plná police, každý police opatřena podélnými výztuhami, tuhá, pevná, svařovaná konstrukce, nerezové provedení</t>
  </si>
  <si>
    <t>8,395</t>
  </si>
  <si>
    <t>17,7</t>
  </si>
  <si>
    <t>45,9</t>
  </si>
  <si>
    <t>maz</t>
  </si>
  <si>
    <t>0,915</t>
  </si>
  <si>
    <t>NZB200</t>
  </si>
  <si>
    <t>28,39</t>
  </si>
  <si>
    <t>SO.02 - Sklad zahradního nářadí</t>
  </si>
  <si>
    <t>34,292</t>
  </si>
  <si>
    <t>ryhy</t>
  </si>
  <si>
    <t>3,392</t>
  </si>
  <si>
    <t xml:space="preserve">    751 - Vzduchotechnika</t>
  </si>
  <si>
    <t>-1946414263</t>
  </si>
  <si>
    <t>131251202</t>
  </si>
  <si>
    <t>Hloubení jam zapažených v hornině třídy těžitelnosti I skupiny 3 objem do 50 m3 strojně</t>
  </si>
  <si>
    <t>917112620</t>
  </si>
  <si>
    <t>7,65*6</t>
  </si>
  <si>
    <t>604937779</t>
  </si>
  <si>
    <t>3,2*1,06</t>
  </si>
  <si>
    <t>-2009275581</t>
  </si>
  <si>
    <t>-761657308</t>
  </si>
  <si>
    <t>-1241316047</t>
  </si>
  <si>
    <t>jamy+ryhy</t>
  </si>
  <si>
    <t>2065455259</t>
  </si>
  <si>
    <t>-633712881</t>
  </si>
  <si>
    <t>-1374246809</t>
  </si>
  <si>
    <t>507072425</t>
  </si>
  <si>
    <t>1935082151</t>
  </si>
  <si>
    <t>-151422325</t>
  </si>
  <si>
    <t>59935614</t>
  </si>
  <si>
    <t>304903552</t>
  </si>
  <si>
    <t>15,15*0,05</t>
  </si>
  <si>
    <t>273321511</t>
  </si>
  <si>
    <t>Základové desky ze ŽB bez zvýšených nároků na prostředí tř. C 25/30</t>
  </si>
  <si>
    <t>1899719169</t>
  </si>
  <si>
    <t>17,7*0,1</t>
  </si>
  <si>
    <t>-1856690707</t>
  </si>
  <si>
    <t>8,4*0,1</t>
  </si>
  <si>
    <t>273362021</t>
  </si>
  <si>
    <t>Výztuž základových desek svařovanými sítěmi Kari</t>
  </si>
  <si>
    <t>1941626257</t>
  </si>
  <si>
    <t>17,7*3,03*1,25/1000</t>
  </si>
  <si>
    <t>274313611</t>
  </si>
  <si>
    <t>Základové pásy z betonu tř. C 16/20</t>
  </si>
  <si>
    <t>1190970048</t>
  </si>
  <si>
    <t>-235190114</t>
  </si>
  <si>
    <t>8,9*0,5</t>
  </si>
  <si>
    <t>211436980</t>
  </si>
  <si>
    <t>311113132</t>
  </si>
  <si>
    <t>Nosná zeď tl přes 150 do 200 mm z hladkých tvárnic ztraceného bednění včetně výplně z betonu tř. C 16/20</t>
  </si>
  <si>
    <t>2145512394</t>
  </si>
  <si>
    <t>12,45*2,3-2,7*0,25-2,2*2,05+4,2*0,2</t>
  </si>
  <si>
    <t>8,2*0,5</t>
  </si>
  <si>
    <t>-171574583</t>
  </si>
  <si>
    <t>NZB200*16*0,64*1,05/1000</t>
  </si>
  <si>
    <t>317121103</t>
  </si>
  <si>
    <t>Montáž prefabrikovaných překladů délky přes 2200 do 4200 mm</t>
  </si>
  <si>
    <t>-373434823</t>
  </si>
  <si>
    <t>59321144</t>
  </si>
  <si>
    <t>překlad železobetonový RZP plný 2690x240x190mm</t>
  </si>
  <si>
    <t>801080457</t>
  </si>
  <si>
    <t>411121125</t>
  </si>
  <si>
    <t>Montáž prefabrikovaných ŽB stropů ze stropních panelů š 1200 mm dl přes 3800 do 7000 mm</t>
  </si>
  <si>
    <t>8962470</t>
  </si>
  <si>
    <t>59346868</t>
  </si>
  <si>
    <t>panel stropní předpjatý š 1190mm v 200mm, počet lan 7 + 0</t>
  </si>
  <si>
    <t>-924793982</t>
  </si>
  <si>
    <t>4,05*3</t>
  </si>
  <si>
    <t>411321515</t>
  </si>
  <si>
    <t>Stropy deskové ze ŽB tř. C 20/25</t>
  </si>
  <si>
    <t>989478893</t>
  </si>
  <si>
    <t>1,52*0,2</t>
  </si>
  <si>
    <t>411351011</t>
  </si>
  <si>
    <t>Zřízení bednění stropů deskových tl přes 5 do 25 cm bez podpěrné kce</t>
  </si>
  <si>
    <t>-1207960411</t>
  </si>
  <si>
    <t>1,52</t>
  </si>
  <si>
    <t>411351012</t>
  </si>
  <si>
    <t>Odstranění bednění stropů deskových tl přes 5 do 25 cm bez podpěrné kce</t>
  </si>
  <si>
    <t>-1488791055</t>
  </si>
  <si>
    <t>411354313</t>
  </si>
  <si>
    <t>Zřízení podpěrné konstrukce stropů výšky do 4 m tl přes 15 do 25 cm</t>
  </si>
  <si>
    <t>-889950676</t>
  </si>
  <si>
    <t>411354314</t>
  </si>
  <si>
    <t>Odstranění podpěrné konstrukce stropů výšky do 4 m tl přes 15 do 25 cm</t>
  </si>
  <si>
    <t>-1479162638</t>
  </si>
  <si>
    <t>-2023558021</t>
  </si>
  <si>
    <t>1,52*0,2*150/1000</t>
  </si>
  <si>
    <t>417251121</t>
  </si>
  <si>
    <t>Obezdívka věnce věncovkou z lehkého keramického betonu v do 250 mm</t>
  </si>
  <si>
    <t>-1497382428</t>
  </si>
  <si>
    <t>8,4</t>
  </si>
  <si>
    <t>417321414</t>
  </si>
  <si>
    <t>Ztužující pásy a věnce ze ŽB tř. C 20/25</t>
  </si>
  <si>
    <t>608578215</t>
  </si>
  <si>
    <t>8,4*0,045*0,2</t>
  </si>
  <si>
    <t>8,2*0,03*0,2</t>
  </si>
  <si>
    <t>-438133439</t>
  </si>
  <si>
    <t>8,4*0,045*0,2*150/1000</t>
  </si>
  <si>
    <t>430321515</t>
  </si>
  <si>
    <t>Schodišťová konstrukce a rampa ze ŽB tř. C 20/25</t>
  </si>
  <si>
    <t>1574107923</t>
  </si>
  <si>
    <t>0,37*0,15+0,37*0,15/2+0,5</t>
  </si>
  <si>
    <t>-699721209</t>
  </si>
  <si>
    <t>(0,37*0,15+0,37*0,15/2+0,5)*75/1000</t>
  </si>
  <si>
    <t>2135210750</t>
  </si>
  <si>
    <t>0,3*0,5</t>
  </si>
  <si>
    <t>-372957437</t>
  </si>
  <si>
    <t>-1880456230</t>
  </si>
  <si>
    <t>0,55*0,15*3</t>
  </si>
  <si>
    <t>1384985361</t>
  </si>
  <si>
    <t>-21058123</t>
  </si>
  <si>
    <t>6,45*2</t>
  </si>
  <si>
    <t>475714879</t>
  </si>
  <si>
    <t>12,9*1,05 'Přepočtené koeficientem množství</t>
  </si>
  <si>
    <t>631311114</t>
  </si>
  <si>
    <t>Mazanina tl přes 50 do 80 mm z betonu prostého bez zvýšených nároků na prostředí tř. C 16/20</t>
  </si>
  <si>
    <t>-2002174634</t>
  </si>
  <si>
    <t>15,25*0,06</t>
  </si>
  <si>
    <t>631319021</t>
  </si>
  <si>
    <t>Příplatek k mazanině tl přes 50 do 80 mm za přehlazení s poprášením cementem</t>
  </si>
  <si>
    <t>1082512814</t>
  </si>
  <si>
    <t>631319171</t>
  </si>
  <si>
    <t>Příplatek k mazanině tl přes 50 do 80 mm za stržení povrchu spodní vrstvy před vložením výztuže</t>
  </si>
  <si>
    <t>-199849178</t>
  </si>
  <si>
    <t>86950989</t>
  </si>
  <si>
    <t>15,25*1,25*1,35/1000</t>
  </si>
  <si>
    <t>-1972286748</t>
  </si>
  <si>
    <t>15,25</t>
  </si>
  <si>
    <t>1929715989</t>
  </si>
  <si>
    <t>1251197318</t>
  </si>
  <si>
    <t>949101111</t>
  </si>
  <si>
    <t>Lešení pomocné pro objekty pozemních staveb s lešeňovou podlahou v do 1,9 m zatížení do 150 kg/m2</t>
  </si>
  <si>
    <t>-1764727139</t>
  </si>
  <si>
    <t>4*4</t>
  </si>
  <si>
    <t>5+6+5</t>
  </si>
  <si>
    <t>998011001</t>
  </si>
  <si>
    <t>Přesun hmot pro budovy zděné v do 6 m</t>
  </si>
  <si>
    <t>1609236398</t>
  </si>
  <si>
    <t>-1921250098</t>
  </si>
  <si>
    <t>3,45</t>
  </si>
  <si>
    <t>-1728472540</t>
  </si>
  <si>
    <t>3,45*1,221 'Přepočtené koeficientem množství</t>
  </si>
  <si>
    <t>1736789781</t>
  </si>
  <si>
    <t>-1040096857</t>
  </si>
  <si>
    <t>17,7*1,1655 'Přepočtené koeficientem množství</t>
  </si>
  <si>
    <t>-768903480</t>
  </si>
  <si>
    <t>3,45+4,3*1,15</t>
  </si>
  <si>
    <t>881868497</t>
  </si>
  <si>
    <t>8,395*1,221 'Přepočtené koeficientem množství</t>
  </si>
  <si>
    <t>-666359929</t>
  </si>
  <si>
    <t>737712640</t>
  </si>
  <si>
    <t>17,7*1,05 'Přepočtené koeficientem množství</t>
  </si>
  <si>
    <t>1111717022</t>
  </si>
  <si>
    <t>2034874819</t>
  </si>
  <si>
    <t>-61065795</t>
  </si>
  <si>
    <t>1563763669</t>
  </si>
  <si>
    <t>8,395*1,05 'Přepočtené koeficientem množství</t>
  </si>
  <si>
    <t>17367006</t>
  </si>
  <si>
    <t>564233866</t>
  </si>
  <si>
    <t>998711201</t>
  </si>
  <si>
    <t>Přesun hmot procentní pro izolace proti vodě, vlhkosti a plynům v objektech v do 6 m</t>
  </si>
  <si>
    <t>-1762197477</t>
  </si>
  <si>
    <t>1863094537</t>
  </si>
  <si>
    <t>"vodorovné" 17,65</t>
  </si>
  <si>
    <t>"atiky" 8,4*0,5</t>
  </si>
  <si>
    <t>"stěny" 4*0,35</t>
  </si>
  <si>
    <t>-2076758425</t>
  </si>
  <si>
    <t>23,25*0,00032 'Přepočtené koeficientem množství</t>
  </si>
  <si>
    <t>-1447350830</t>
  </si>
  <si>
    <t>62853001</t>
  </si>
  <si>
    <t>pás asfaltový samolepicí modifikovaný SBS tl 4,0mm s vložkou ze skleněné tkaniny se spalitelnou fólií nebo jemnozrnným minerálním posypem nebo textilií na horním povrchu</t>
  </si>
  <si>
    <t>-866736511</t>
  </si>
  <si>
    <t>23,25*1,1655 'Přepočtené koeficientem množství</t>
  </si>
  <si>
    <t>-1701823873</t>
  </si>
  <si>
    <t>"atiky" 8,4*0,3</t>
  </si>
  <si>
    <t>"stěny" 4*0,25</t>
  </si>
  <si>
    <t>-2031251158</t>
  </si>
  <si>
    <t>21,17*1,1655 'Přepočtené koeficientem množství</t>
  </si>
  <si>
    <t>836310286</t>
  </si>
  <si>
    <t>4*3</t>
  </si>
  <si>
    <t>-1952057254</t>
  </si>
  <si>
    <t>4*2</t>
  </si>
  <si>
    <t>712363354</t>
  </si>
  <si>
    <t>Povlakové krytiny střech do 10° z tvarovaných poplastovaných lišt délky 2 m stěnová lišta vyhnutá rš 70 mm</t>
  </si>
  <si>
    <t>1609611909</t>
  </si>
  <si>
    <t>712363356</t>
  </si>
  <si>
    <t>Povlakové krytiny střech do 10° z tvarovaných poplastovaných lišt délky 2 m okapnice široká rš 200 mm</t>
  </si>
  <si>
    <t>-1404938325</t>
  </si>
  <si>
    <t>-1907668968</t>
  </si>
  <si>
    <t>145480587</t>
  </si>
  <si>
    <t>21,17*1,155 'Přepočtené koeficientem množství</t>
  </si>
  <si>
    <t>-469494357</t>
  </si>
  <si>
    <t>"vodorovné" 15,9</t>
  </si>
  <si>
    <t>"atiky" 8,4*0,1</t>
  </si>
  <si>
    <t>"stěny" 4*0,1</t>
  </si>
  <si>
    <t>-520788571</t>
  </si>
  <si>
    <t>17,14*1,155 'Přepočtené koeficientem množství</t>
  </si>
  <si>
    <t>123048541</t>
  </si>
  <si>
    <t>1485375401</t>
  </si>
  <si>
    <t>16*0,0825 'Přepočtené koeficientem množství</t>
  </si>
  <si>
    <t>421674721</t>
  </si>
  <si>
    <t>4*4*3</t>
  </si>
  <si>
    <t>-1991648719</t>
  </si>
  <si>
    <t>48*0,0165 'Přepočtené koeficientem množství</t>
  </si>
  <si>
    <t>960257883</t>
  </si>
  <si>
    <t>1504477947</t>
  </si>
  <si>
    <t>4*1,02 'Přepočtené koeficientem množství</t>
  </si>
  <si>
    <t>998712201</t>
  </si>
  <si>
    <t>Přesun hmot procentní pro krytiny povlakové v objektech v do 6 m</t>
  </si>
  <si>
    <t>553811925</t>
  </si>
  <si>
    <t>290039791</t>
  </si>
  <si>
    <t>-1288482179</t>
  </si>
  <si>
    <t>4*4*(0,08+0,16)/2</t>
  </si>
  <si>
    <t>998713201</t>
  </si>
  <si>
    <t>Přesun hmot procentní pro izolace tepelné v objektech v do 6 m</t>
  </si>
  <si>
    <t>-1638130078</t>
  </si>
  <si>
    <t>751</t>
  </si>
  <si>
    <t>751398022</t>
  </si>
  <si>
    <t>Montáž větrací mřížky stěnové přes 0,040 do 0,100 m2</t>
  </si>
  <si>
    <t>1121452383</t>
  </si>
  <si>
    <t>MR1</t>
  </si>
  <si>
    <t>Mřížka 250x250 dle specifikace</t>
  </si>
  <si>
    <t>-1226987429</t>
  </si>
  <si>
    <t>998751201</t>
  </si>
  <si>
    <t>Přesun hmot procentní pro vzduchotechniku v objektech výšky do 12 m</t>
  </si>
  <si>
    <t>-1351308470</t>
  </si>
  <si>
    <t>764212661x</t>
  </si>
  <si>
    <t>Oplechování rovné okapové hrany z Pz s povrchovou úpravou rš 170 mm</t>
  </si>
  <si>
    <t>-1815365728</t>
  </si>
  <si>
    <t>"K2" 8,48</t>
  </si>
  <si>
    <t>764214605</t>
  </si>
  <si>
    <t>Oplechování horních ploch a atik bez rohů z Pz s povrch úpravou mechanicky kotvené rš 400 mm</t>
  </si>
  <si>
    <t>363158599</t>
  </si>
  <si>
    <t>"K1" 8,4</t>
  </si>
  <si>
    <t>764311614x</t>
  </si>
  <si>
    <t>Lemování rovných zdí střech s krytinou skládanou z Pz s povrchovou úpravou rš 335 mm</t>
  </si>
  <si>
    <t>-1553093968</t>
  </si>
  <si>
    <t>"K5" 4</t>
  </si>
  <si>
    <t>Žlab podokapní hranatý z Pz s povrchovou úpravou rš 250mm</t>
  </si>
  <si>
    <t>-1177429682</t>
  </si>
  <si>
    <t>764511661x</t>
  </si>
  <si>
    <t>Kotlík hranatý pro podokapní žlaby z Pz s povrchovou úpravou 250/80mm</t>
  </si>
  <si>
    <t>-924745606</t>
  </si>
  <si>
    <t>764518621x</t>
  </si>
  <si>
    <t>Svody kruhové včetně objímek, kolen, odskoků z Pz s povrchovou úpravou hranatý 80/80</t>
  </si>
  <si>
    <t>-1973188376</t>
  </si>
  <si>
    <t>1,85</t>
  </si>
  <si>
    <t>998764201</t>
  </si>
  <si>
    <t>Přesun hmot procentní pro konstrukce klempířské v objektech v do 6 m</t>
  </si>
  <si>
    <t>1274904433</t>
  </si>
  <si>
    <t>-1460616558</t>
  </si>
  <si>
    <t>Vchodové dveře hliníkové 2200x2050 dle specifikace</t>
  </si>
  <si>
    <t>-1445522254</t>
  </si>
  <si>
    <t>998767201</t>
  </si>
  <si>
    <t>Přesun hmot procentní pro zámečnické konstrukce v objektech v do 6 m</t>
  </si>
  <si>
    <t>-1081109853</t>
  </si>
  <si>
    <t>1130212366</t>
  </si>
  <si>
    <t>-2126379578</t>
  </si>
  <si>
    <t>15,25+(15,65-2,2)*0,1</t>
  </si>
  <si>
    <t>783917161</t>
  </si>
  <si>
    <t>Krycí dvojnásobný syntetický nátěr betonové podlahy</t>
  </si>
  <si>
    <t>1826627810</t>
  </si>
  <si>
    <t>jamky</t>
  </si>
  <si>
    <t>28,8</t>
  </si>
  <si>
    <t>1,664</t>
  </si>
  <si>
    <t>82,72</t>
  </si>
  <si>
    <t>17,016</t>
  </si>
  <si>
    <t>14,448</t>
  </si>
  <si>
    <t>SO.03 - Oplocení a přístřešek na popelnice</t>
  </si>
  <si>
    <t xml:space="preserve">    762 - Konstrukce tesařské</t>
  </si>
  <si>
    <t>2121757683</t>
  </si>
  <si>
    <t>89*0,2</t>
  </si>
  <si>
    <t>39*1</t>
  </si>
  <si>
    <t>7,2*3,6</t>
  </si>
  <si>
    <t>131111332</t>
  </si>
  <si>
    <t>Vrtání jamek pro plotové sloupky D přes 100 do 200 mm ručně s motorovým vrtákem</t>
  </si>
  <si>
    <t>1635848445</t>
  </si>
  <si>
    <t>0,8*30+6*0,8</t>
  </si>
  <si>
    <t>-309779367</t>
  </si>
  <si>
    <t>5,2*1,6*0,2</t>
  </si>
  <si>
    <t>-1568349215</t>
  </si>
  <si>
    <t>(1,8*2+4,6)*0,4*0,6</t>
  </si>
  <si>
    <t>39*0,4*0,8</t>
  </si>
  <si>
    <t>133251101</t>
  </si>
  <si>
    <t>Hloubení šachet nezapažených v hornině třídy těžitelnosti I skupiny 3 objem do 20 m3</t>
  </si>
  <si>
    <t>-894377750</t>
  </si>
  <si>
    <t>0,2*0,2*0,5*3</t>
  </si>
  <si>
    <t>0,4*0,4*0,6</t>
  </si>
  <si>
    <t>šachty</t>
  </si>
  <si>
    <t>-885264157</t>
  </si>
  <si>
    <t>jamky*3,14*0,1*0,1</t>
  </si>
  <si>
    <t>419223411</t>
  </si>
  <si>
    <t>jámy+rýhy1</t>
  </si>
  <si>
    <t>-870178184</t>
  </si>
  <si>
    <t>-1914922475</t>
  </si>
  <si>
    <t>-717415927</t>
  </si>
  <si>
    <t>-1799965351</t>
  </si>
  <si>
    <t>-11730619</t>
  </si>
  <si>
    <t>5,2*1,6</t>
  </si>
  <si>
    <t>-1651227898</t>
  </si>
  <si>
    <t>275313611</t>
  </si>
  <si>
    <t>Základové patky z betonu tř. C 16/20</t>
  </si>
  <si>
    <t>-366157201</t>
  </si>
  <si>
    <t>338171111</t>
  </si>
  <si>
    <t>Osazování sloupků a vzpěr plotových ocelových v do 2,00 m se zalitím MC</t>
  </si>
  <si>
    <t>-381831456</t>
  </si>
  <si>
    <t>55342151</t>
  </si>
  <si>
    <t>plotový sloupek pro svařované panely profilovaný oválný 50x70mm dl 1,0-1,5m povrchová úprava Pz a komaxit</t>
  </si>
  <si>
    <t>-1255413185</t>
  </si>
  <si>
    <t>338171113</t>
  </si>
  <si>
    <t>Osazování sloupků a vzpěr plotových ocelových v do 2,00 m se zabetonováním</t>
  </si>
  <si>
    <t>1788552796</t>
  </si>
  <si>
    <t>55342260</t>
  </si>
  <si>
    <t>sloupek plotový koncový Pz a komaxitový 2000/48x1,5mm</t>
  </si>
  <si>
    <t>-1094898326</t>
  </si>
  <si>
    <t>55342272</t>
  </si>
  <si>
    <t>vzpěra plotová 38x1,5mm včetně krytky s uchem 2000mm</t>
  </si>
  <si>
    <t>293285775</t>
  </si>
  <si>
    <t>348121122</t>
  </si>
  <si>
    <t>Osazování ŽB desek plotových na MC 300x50x3000 mm</t>
  </si>
  <si>
    <t>169931319</t>
  </si>
  <si>
    <t>59232540x</t>
  </si>
  <si>
    <t>betonová podhrabová deska 3000x200x50mm se zámkem 25mm na ukotvení sloupků profilovaných oválných 70x100mm</t>
  </si>
  <si>
    <t>-225391108</t>
  </si>
  <si>
    <t>59232546</t>
  </si>
  <si>
    <t>držák podhrabové desky typ H pro sloupek D 60-70mm výšky 200mm průběžný povrchová úprava žárový zinek</t>
  </si>
  <si>
    <t>-1923837238</t>
  </si>
  <si>
    <t>348171120</t>
  </si>
  <si>
    <t>Montáž rámového oplocení v přes 1 do 1,5 m</t>
  </si>
  <si>
    <t>1688210874</t>
  </si>
  <si>
    <t>PLOT1</t>
  </si>
  <si>
    <t>Demontovatelné pletivové oplocení</t>
  </si>
  <si>
    <t>1350013213</t>
  </si>
  <si>
    <t>PLOT2</t>
  </si>
  <si>
    <t>Patka prefabrikovaná 200x200x500mm</t>
  </si>
  <si>
    <t>1499836458</t>
  </si>
  <si>
    <t>348272113</t>
  </si>
  <si>
    <t>Plotová zeď tl 190 mm z betonových tvarovek hladkých přírodních na MC včetně spárování</t>
  </si>
  <si>
    <t>-2002188165</t>
  </si>
  <si>
    <t>"přístřešek" 8,05*1,8</t>
  </si>
  <si>
    <t>"oplocení" 20*2+19*0,5</t>
  </si>
  <si>
    <t>348272515</t>
  </si>
  <si>
    <t>Plotová stříška pro zeď tl 295 mm z tvarovek hladkých nebo štípaných přírodních</t>
  </si>
  <si>
    <t>316946069</t>
  </si>
  <si>
    <t>348273902</t>
  </si>
  <si>
    <t>Držák plotových polí průběžný dl 300 mm vkládaný do ložných spár plotového sloupku</t>
  </si>
  <si>
    <t>-281550517</t>
  </si>
  <si>
    <t>348401120</t>
  </si>
  <si>
    <t>Montáž oplocení ze strojového pletiva s napínacími dráty v do 1,6 m</t>
  </si>
  <si>
    <t>-2021938234</t>
  </si>
  <si>
    <t>89-12</t>
  </si>
  <si>
    <t>31327511</t>
  </si>
  <si>
    <t>pletivo drátěné plastifikované se čtvercovými oky 55/2,5mm v 1250mm</t>
  </si>
  <si>
    <t>-774387420</t>
  </si>
  <si>
    <t>953946121</t>
  </si>
  <si>
    <t>Montáž atypických ocelových kcí hmotnosti do 1 t z profilů hmotnosti přes 13 do 30 kg/m</t>
  </si>
  <si>
    <t>-1337148117</t>
  </si>
  <si>
    <t>(128,9+24,6+42,1)/1000</t>
  </si>
  <si>
    <t>OCEL1</t>
  </si>
  <si>
    <t>Ocelová konstrukce přístřešku včetně povrchové úpravy</t>
  </si>
  <si>
    <t>359781667</t>
  </si>
  <si>
    <t>998232110</t>
  </si>
  <si>
    <t>Přesun hmot pro oplocení zděné z cihel nebo tvárnic v do 3 m</t>
  </si>
  <si>
    <t>-2147167279</t>
  </si>
  <si>
    <t>1826031988</t>
  </si>
  <si>
    <t>-704475654</t>
  </si>
  <si>
    <t>1,78*5,46</t>
  </si>
  <si>
    <t>9,719*1,1655 'Přepočtené koeficientem množství</t>
  </si>
  <si>
    <t>712363355</t>
  </si>
  <si>
    <t>Povlakové krytiny střech do 10° z tvarovaných poplastovaných lišt délky 2 m okapnice široká rš 150 mm</t>
  </si>
  <si>
    <t>-2040762232</t>
  </si>
  <si>
    <t>5,46</t>
  </si>
  <si>
    <t>712363358</t>
  </si>
  <si>
    <t>Povlakové krytiny střech do 10° z tvarovaných poplastovaných lišt délky 2 m závětrná lišta rš 250 mm</t>
  </si>
  <si>
    <t>1536656492</t>
  </si>
  <si>
    <t>1,78*2+5,46</t>
  </si>
  <si>
    <t>-1296699741</t>
  </si>
  <si>
    <t>5,46*1,78</t>
  </si>
  <si>
    <t>763409468</t>
  </si>
  <si>
    <t>9,719*1,155 'Přepočtené koeficientem množství</t>
  </si>
  <si>
    <t>1957045893</t>
  </si>
  <si>
    <t>-1617156454</t>
  </si>
  <si>
    <t>516981725</t>
  </si>
  <si>
    <t>(1,78+5,56+1,78)*0,1</t>
  </si>
  <si>
    <t>-1193093261</t>
  </si>
  <si>
    <t>0,912*0,0825 'Přepočtené koeficientem množství</t>
  </si>
  <si>
    <t>67576931</t>
  </si>
  <si>
    <t>(1,78+5,56+1,78)*0,1*5</t>
  </si>
  <si>
    <t>1014453474</t>
  </si>
  <si>
    <t>4,56*0,0165 'Přepočtené koeficientem množství</t>
  </si>
  <si>
    <t>485171777</t>
  </si>
  <si>
    <t>5,36*1,68</t>
  </si>
  <si>
    <t>1142651166</t>
  </si>
  <si>
    <t>712771401</t>
  </si>
  <si>
    <t>Provedení vegetační vrstvy ze substrátu tl do 100 mm vegetační střechy sklon do 5°</t>
  </si>
  <si>
    <t>-1626409958</t>
  </si>
  <si>
    <t>10321100</t>
  </si>
  <si>
    <t>zahradní substrát pro výsadbu VL</t>
  </si>
  <si>
    <t>1173957305</t>
  </si>
  <si>
    <t>9,005*0,05 'Přepočtené koeficientem množství</t>
  </si>
  <si>
    <t>-401317737</t>
  </si>
  <si>
    <t>1865689962</t>
  </si>
  <si>
    <t>9,005*15 'Přepočtené koeficientem množství</t>
  </si>
  <si>
    <t>-138920694</t>
  </si>
  <si>
    <t>(1,78+5,56+1,78)*2</t>
  </si>
  <si>
    <t>-393060796</t>
  </si>
  <si>
    <t>18,24*1,02 'Přepočtené koeficientem množství</t>
  </si>
  <si>
    <t>283743461</t>
  </si>
  <si>
    <t>1943203541</t>
  </si>
  <si>
    <t>28372302</t>
  </si>
  <si>
    <t>deska EPS 100 pro konstrukce s běžným zatížením λ=0,037 tl 30mm</t>
  </si>
  <si>
    <t>-1356548628</t>
  </si>
  <si>
    <t>9,719*1,02 'Přepočtené koeficientem množství</t>
  </si>
  <si>
    <t>762</t>
  </si>
  <si>
    <t>Konstrukce tesařské</t>
  </si>
  <si>
    <t>762341147</t>
  </si>
  <si>
    <t>Bednění střech rovných sklon do 60° z cementotřískových desek tl 24 mm na pero a drážku šroubovaných na rošt</t>
  </si>
  <si>
    <t>-668543665</t>
  </si>
  <si>
    <t>762395000</t>
  </si>
  <si>
    <t>Spojovací prostředky krovů, bednění, laťování, nadstřešních konstrukcí</t>
  </si>
  <si>
    <t>-1255867610</t>
  </si>
  <si>
    <t>1,78*5,46*0,024</t>
  </si>
  <si>
    <t>asfalt</t>
  </si>
  <si>
    <t>644,8</t>
  </si>
  <si>
    <t>3,588</t>
  </si>
  <si>
    <t>odkop</t>
  </si>
  <si>
    <t>629,275</t>
  </si>
  <si>
    <t>1650</t>
  </si>
  <si>
    <t>ornicen</t>
  </si>
  <si>
    <t>0,45</t>
  </si>
  <si>
    <t>753,313</t>
  </si>
  <si>
    <t>SO.04 - Zpevněné plochy, opěrné stěny, sadové úpravy</t>
  </si>
  <si>
    <t>SO.04.01 - Zpevněné plochy</t>
  </si>
  <si>
    <t>113106134</t>
  </si>
  <si>
    <t>Rozebrání dlažeb ze zámkových dlaždic komunikací pro pěší strojně pl do 50 m2</t>
  </si>
  <si>
    <t>1033515999</t>
  </si>
  <si>
    <t>14*2</t>
  </si>
  <si>
    <t>113107323</t>
  </si>
  <si>
    <t>Odstranění podkladu z kameniva drceného tl přes 200 do 300 mm strojně pl do 50 m2</t>
  </si>
  <si>
    <t>-1827518626</t>
  </si>
  <si>
    <t>-1377850682</t>
  </si>
  <si>
    <t>122151105</t>
  </si>
  <si>
    <t>Odkopávky a prokopávky nezapažené v hornině třídy těžitelnosti I skupiny 1 a 2 objem do 1000 m3 strojně</t>
  </si>
  <si>
    <t>504413943</t>
  </si>
  <si>
    <t>"P1-pochozí plocha pro pěší" (346,8+5,3+28,9+3)*0,3</t>
  </si>
  <si>
    <t>"P2 - plocha s pojezdem vozidel" (8,9+27,5)*0,52</t>
  </si>
  <si>
    <t>"P3 - plocha s pojezdem vozidel - asfalt" (243,5-73,4+373,4+101,3)*0,52</t>
  </si>
  <si>
    <t>"P4 - Plocha s pojezdem, parkování - zatravňovací dlažba" (17,2*2+122,4+81,3)*0,49</t>
  </si>
  <si>
    <t>"kačírek" (6,5+3,5+4,25+4,9)*0,3</t>
  </si>
  <si>
    <t>"obrubník 1000x150x250" (32,6+19,4+54,6+4,2+2,3+1,5+77,2+25+13,6+60,7+16,6+4,5)*0,25*0,3</t>
  </si>
  <si>
    <t>"obrubník 1000x150x250 - snížený" (4,5+4,5+12)*0,25*0,3</t>
  </si>
  <si>
    <t>"obrubník 1000x150x250 - přechodový" 7*0,25*0,3</t>
  </si>
  <si>
    <t>"obrubník 1000x100x250" (4+17,4+8,4)*0,2*0,3</t>
  </si>
  <si>
    <t>"obrubník 1000x80x250" (134)*0,2*0,3</t>
  </si>
  <si>
    <t>"obrubník 1000x50x250" (8,7+10,5+15,7)*0,2*0,3</t>
  </si>
  <si>
    <t>1227705623</t>
  </si>
  <si>
    <t>"schodiště" 2,05*1,75</t>
  </si>
  <si>
    <t>1214069863</t>
  </si>
  <si>
    <t>"schodiště" 1,5*0,15*2</t>
  </si>
  <si>
    <t>162351123</t>
  </si>
  <si>
    <t>Vodorovné přemístění přes 50 do 500 m výkopku/sypaniny z hornin třídy těžitelnosti II skupiny 4 a 5</t>
  </si>
  <si>
    <t>507899948</t>
  </si>
  <si>
    <t>ornicen*0,1</t>
  </si>
  <si>
    <t>-630801242</t>
  </si>
  <si>
    <t>(ornice-ornicen)*0,1</t>
  </si>
  <si>
    <t>-1288549544</t>
  </si>
  <si>
    <t>-96231513</t>
  </si>
  <si>
    <t>-1942368643</t>
  </si>
  <si>
    <t>180405111</t>
  </si>
  <si>
    <t>Založení trávníku ve vegetačních prefabrikátech výsevem semene v rovině a ve svahu do 1:5</t>
  </si>
  <si>
    <t>-2120831151</t>
  </si>
  <si>
    <t>"P4 - Plocha s pojezdem, parkování - zatravňovací dlažba" 17,2*2+122,4+81,3</t>
  </si>
  <si>
    <t>367745544</t>
  </si>
  <si>
    <t>238,1*0,02 'Přepočtené koeficientem množství</t>
  </si>
  <si>
    <t>399228944</t>
  </si>
  <si>
    <t>1057338490</t>
  </si>
  <si>
    <t>782314018</t>
  </si>
  <si>
    <t>"P1-pochozí plocha pro pěší" 346,8+5,3+28,9+3</t>
  </si>
  <si>
    <t>"P2 - plocha s pojezdem vozidel" 8,9+27,5</t>
  </si>
  <si>
    <t>"P3 - plocha s pojezdem vozidel - asfalt" 243,5-73,4+373,4+101,3</t>
  </si>
  <si>
    <t>"kačírek" 6,5+3,5+4,25+4,9</t>
  </si>
  <si>
    <t>"obrubník 1000x150x250" (32,6+19,4+54,6+4,2+2,3+1,5+77,2+25+13,6+60,7+16,6+4,5)*0,25</t>
  </si>
  <si>
    <t>"obrubník 1000x150x250 - snížený" (4,5+4,5+12)*0,25</t>
  </si>
  <si>
    <t>"obrubník 1000x150x250 - přechodový" 7*0,25</t>
  </si>
  <si>
    <t>"obrubník 1000x100x250" (4+17,4+8,4)*0,2</t>
  </si>
  <si>
    <t>"obrubník 1000x80x250" (134)*0,2</t>
  </si>
  <si>
    <t>"obrubník 1000x50x250" (8,7+10,5+15,7)*0,2</t>
  </si>
  <si>
    <t>"vjezdy" 28</t>
  </si>
  <si>
    <t>-512709891</t>
  </si>
  <si>
    <t>10,2*1,5*0,2</t>
  </si>
  <si>
    <t>1948946672</t>
  </si>
  <si>
    <t>1,31*1,5</t>
  </si>
  <si>
    <t>-1891111862</t>
  </si>
  <si>
    <t>1,31*1,5*100/1000</t>
  </si>
  <si>
    <t>2123686789</t>
  </si>
  <si>
    <t>1,31+(0,67+0,3)*1,5</t>
  </si>
  <si>
    <t>-1021890429</t>
  </si>
  <si>
    <t>434121426</t>
  </si>
  <si>
    <t>Osazení ŽB schodišťových stupňů na desku drsných</t>
  </si>
  <si>
    <t>637985952</t>
  </si>
  <si>
    <t>1,5*17</t>
  </si>
  <si>
    <t>59373756x</t>
  </si>
  <si>
    <t>stupeň schodišťový nosný ŽB 150x35x15cm</t>
  </si>
  <si>
    <t>-105940568</t>
  </si>
  <si>
    <t>1329604212</t>
  </si>
  <si>
    <t>1,5*5,2</t>
  </si>
  <si>
    <t>-1457358949</t>
  </si>
  <si>
    <t>564760111</t>
  </si>
  <si>
    <t>Podklad z kameniva hrubého drceného vel. 16-32 mm plochy přes 100 m2 tl 200 mm</t>
  </si>
  <si>
    <t>-468719820</t>
  </si>
  <si>
    <t>"P4 - Plocha s pojezdem, parkování - zatravňovací dlažba" (17,2*2+122,4+81,3)*2</t>
  </si>
  <si>
    <t>564762111</t>
  </si>
  <si>
    <t>Podklad z vibrovaného štěrku VŠ tl 200 mm</t>
  </si>
  <si>
    <t>-931023152</t>
  </si>
  <si>
    <t>565155111</t>
  </si>
  <si>
    <t>Asfaltový beton vrstva podkladní ACP 16 (obalované kamenivo OKS) tl 70 mm š do 3 m</t>
  </si>
  <si>
    <t>570613986</t>
  </si>
  <si>
    <t>567132115</t>
  </si>
  <si>
    <t>Podklad ze směsi stmelené cementem SC C 8/10 (KSC I) tl 200 mm</t>
  </si>
  <si>
    <t>-802656043</t>
  </si>
  <si>
    <t>573111112</t>
  </si>
  <si>
    <t>Postřik živičný infiltrační s posypem z asfaltu množství 1 kg/m2</t>
  </si>
  <si>
    <t>-1034414263</t>
  </si>
  <si>
    <t>573231108</t>
  </si>
  <si>
    <t>Postřik živičný spojovací ze silniční emulze v množství 0,50 kg/m2</t>
  </si>
  <si>
    <t>882648244</t>
  </si>
  <si>
    <t>577144211</t>
  </si>
  <si>
    <t>Asfaltový beton vrstva obrusná ACO 11 (ABS) tř. II tl 50 mm š do 3 m z nemodifikovaného asfaltu</t>
  </si>
  <si>
    <t>544526946</t>
  </si>
  <si>
    <t>593532113</t>
  </si>
  <si>
    <t>Kladení dlažby z plastových vegetačních dlaždic pozemních komunikací se zámkem tl 60 mm pl přes 100 do 300 m2</t>
  </si>
  <si>
    <t>-208877682</t>
  </si>
  <si>
    <t>56245141</t>
  </si>
  <si>
    <t>dlažba zatravňovací recyklovaný PE nosnost 350t/m2 330x330x50mm</t>
  </si>
  <si>
    <t>-1249390890</t>
  </si>
  <si>
    <t>238,1*1,01 'Přepočtené koeficientem množství</t>
  </si>
  <si>
    <t>596212210</t>
  </si>
  <si>
    <t>Kladení zámkové dlažby pozemních komunikací ručně tl 80 mm skupiny A pl do 50 m2</t>
  </si>
  <si>
    <t>-901966138</t>
  </si>
  <si>
    <t>59245203</t>
  </si>
  <si>
    <t>dlažba zámková tvaru I 196x161x80mm barevná</t>
  </si>
  <si>
    <t>-1553027355</t>
  </si>
  <si>
    <t>28*1,03 'Přepočtené koeficientem množství</t>
  </si>
  <si>
    <t>596811220</t>
  </si>
  <si>
    <t>Kladení betonové dlažby komunikací pro pěší do lože z kameniva velikosti přes 0,09 do 0,25 m2 pl do 50 m2</t>
  </si>
  <si>
    <t>-1245536635</t>
  </si>
  <si>
    <t>ZUL1</t>
  </si>
  <si>
    <t>Žulové odseky tl 100mm</t>
  </si>
  <si>
    <t>-88116266</t>
  </si>
  <si>
    <t>596811223</t>
  </si>
  <si>
    <t>Kladení betonové dlažby komunikací pro pěší do lože z kameniva velikosti přes 0,09 do 0,25 m2 pl přes 300 m2</t>
  </si>
  <si>
    <t>2028633817</t>
  </si>
  <si>
    <t>59245716x</t>
  </si>
  <si>
    <t>dlažba plošná betonová 400x400x50mm</t>
  </si>
  <si>
    <t>-1297617888</t>
  </si>
  <si>
    <t>384*1,01 'Přepočtené koeficientem množství</t>
  </si>
  <si>
    <t>59246018</t>
  </si>
  <si>
    <t>dlažba velkoformátová betonová plochy do 0,5m2 tl 80mm přírodní</t>
  </si>
  <si>
    <t>-2050279494</t>
  </si>
  <si>
    <t>36,4*1,01 'Přepočtené koeficientem množství</t>
  </si>
  <si>
    <t>915131111</t>
  </si>
  <si>
    <t>Vodorovné dopravní značení přechody pro chodce, šipky, symboly základní bílá barva</t>
  </si>
  <si>
    <t>431973245</t>
  </si>
  <si>
    <t>1,25*5+2</t>
  </si>
  <si>
    <t>915231112</t>
  </si>
  <si>
    <t>Vodorovné dopravní značení přechody pro chodce, šipky, symboly retroreflexní bílý plast</t>
  </si>
  <si>
    <t>-764630678</t>
  </si>
  <si>
    <t>915621111</t>
  </si>
  <si>
    <t>Předznačení vodorovného plošného značení</t>
  </si>
  <si>
    <t>-877305106</t>
  </si>
  <si>
    <t>916131213</t>
  </si>
  <si>
    <t>Osazení silničního obrubníku betonového stojatého s boční opěrou do lože z betonu prostého</t>
  </si>
  <si>
    <t>-1787528890</t>
  </si>
  <si>
    <t>"obrubník 1000x150x250" 32,6+19,4+54,6+4,2+2,3+1,5+77,2+25+13,6+60,7+16,6+4,5</t>
  </si>
  <si>
    <t>"obrubník 1000x150x250 - snížený" 4,5+4,5+12</t>
  </si>
  <si>
    <t>"obrubník 1000x150x250 - přechodový" 7</t>
  </si>
  <si>
    <t>"obrubník 1000x100x250" 4+17,4+8,4</t>
  </si>
  <si>
    <t>59217030</t>
  </si>
  <si>
    <t>obrubník betonový silniční přechodový 1000x150x150-250mm</t>
  </si>
  <si>
    <t>-822282779</t>
  </si>
  <si>
    <t>7*1,02 'Přepočtené koeficientem množství</t>
  </si>
  <si>
    <t>59217031</t>
  </si>
  <si>
    <t>obrubník betonový silniční 1000x150x250mm</t>
  </si>
  <si>
    <t>-1030684001</t>
  </si>
  <si>
    <t>312,2*1,02 'Přepočtené koeficientem množství</t>
  </si>
  <si>
    <t>59217029</t>
  </si>
  <si>
    <t>obrubník betonový silniční nájezdový 1000x150x150mm</t>
  </si>
  <si>
    <t>-710033807</t>
  </si>
  <si>
    <t>21*1,02 'Přepočtené koeficientem množství</t>
  </si>
  <si>
    <t>59217017</t>
  </si>
  <si>
    <t>obrubník betonový chodníkový 1000x100x250mm</t>
  </si>
  <si>
    <t>1927337538</t>
  </si>
  <si>
    <t>29,8*1,02 'Přepočtené koeficientem množství</t>
  </si>
  <si>
    <t>916231213</t>
  </si>
  <si>
    <t>Osazení chodníkového obrubníku betonového stojatého s boční opěrou do lože z betonu prostého</t>
  </si>
  <si>
    <t>2075260029</t>
  </si>
  <si>
    <t>"obrubník 1000x80x250" 134</t>
  </si>
  <si>
    <t>"obrubník 1000x50x250" 8,7+10,5+15,7</t>
  </si>
  <si>
    <t>59217016</t>
  </si>
  <si>
    <t>obrubník betonový chodníkový 1000x80x250mm</t>
  </si>
  <si>
    <t>984972941</t>
  </si>
  <si>
    <t>134*1,02 'Přepočtené koeficientem množství</t>
  </si>
  <si>
    <t>59217001</t>
  </si>
  <si>
    <t>obrubník betonový zahradní 1000x50x250mm</t>
  </si>
  <si>
    <t>-963876975</t>
  </si>
  <si>
    <t>34,9*1,02 'Přepočtené koeficientem množství</t>
  </si>
  <si>
    <t>815624504</t>
  </si>
  <si>
    <t>997221551</t>
  </si>
  <si>
    <t>Vodorovná doprava suti ze sypkých materiálů do 1 km</t>
  </si>
  <si>
    <t>-1643708227</t>
  </si>
  <si>
    <t>997221559</t>
  </si>
  <si>
    <t>Příplatek ZKD 1 km u vodorovné dopravy suti ze sypkých materiálů</t>
  </si>
  <si>
    <t>440094228</t>
  </si>
  <si>
    <t>19,6*9 'Přepočtené koeficientem množství</t>
  </si>
  <si>
    <t>997221861</t>
  </si>
  <si>
    <t>Poplatek za uložení stavebního odpadu na recyklační skládce (skládkovné) z prostého betonu pod kódem 17 01 01</t>
  </si>
  <si>
    <t>1851084597</t>
  </si>
  <si>
    <t>997221873</t>
  </si>
  <si>
    <t>Poplatek za uložení stavebního odpadu na recyklační skládce (skládkovné) zeminy a kamení zatříděného do Katalogu odpadů pod kódem 17 05 04</t>
  </si>
  <si>
    <t>-1944264890</t>
  </si>
  <si>
    <t>998225111</t>
  </si>
  <si>
    <t>Přesun hmot pro pozemní komunikace s krytem z kamene, monolitickým betonovým nebo živičným</t>
  </si>
  <si>
    <t>-2092596598</t>
  </si>
  <si>
    <t>50,975</t>
  </si>
  <si>
    <t>96,8</t>
  </si>
  <si>
    <t>40,09</t>
  </si>
  <si>
    <t>NZB300</t>
  </si>
  <si>
    <t>2,8</t>
  </si>
  <si>
    <t>49,74</t>
  </si>
  <si>
    <t>8,64</t>
  </si>
  <si>
    <t>7,22</t>
  </si>
  <si>
    <t>SO.04.02 - Opěrné stěny</t>
  </si>
  <si>
    <t>131251103</t>
  </si>
  <si>
    <t>Hloubení jam nezapažených v hornině třídy těžitelnosti I skupiny 3 objem do 100 m3 strojně</t>
  </si>
  <si>
    <t>-474346441</t>
  </si>
  <si>
    <t>5*12</t>
  </si>
  <si>
    <t>8*4,6</t>
  </si>
  <si>
    <t>-1070677259</t>
  </si>
  <si>
    <t>11,4*0,4</t>
  </si>
  <si>
    <t>6,8*0,6</t>
  </si>
  <si>
    <t>419754274</t>
  </si>
  <si>
    <t>7,22*1</t>
  </si>
  <si>
    <t>-1615105614</t>
  </si>
  <si>
    <t>-358731844</t>
  </si>
  <si>
    <t>jámy*0,35</t>
  </si>
  <si>
    <t>-41228459</t>
  </si>
  <si>
    <t>jámy*0,65</t>
  </si>
  <si>
    <t>-835276288</t>
  </si>
  <si>
    <t>1610117070</t>
  </si>
  <si>
    <t>311113142</t>
  </si>
  <si>
    <t>Nosná zeď tl přes 150 do 200 mm z hladkých tvárnic ztraceného bednění včetně výplně z betonu tř. 20/25</t>
  </si>
  <si>
    <t>635359365</t>
  </si>
  <si>
    <t>12,32*2</t>
  </si>
  <si>
    <t>6,4*0,25</t>
  </si>
  <si>
    <t>311113144</t>
  </si>
  <si>
    <t>Nosná zeď tl přes 250 do 300 mm z hladkých tvárnic ztraceného bednění včetně výplně z betonu tř. C 20/25</t>
  </si>
  <si>
    <t>1317050183</t>
  </si>
  <si>
    <t>-1066160275</t>
  </si>
  <si>
    <t>12+0,8</t>
  </si>
  <si>
    <t>975009524</t>
  </si>
  <si>
    <t>NZB200*1,05*0,64*16/1000</t>
  </si>
  <si>
    <t>NZB300*1,05*0,64*16/1000</t>
  </si>
  <si>
    <t>NZB400*1,05*0,64*16/1000</t>
  </si>
  <si>
    <t>316381116x</t>
  </si>
  <si>
    <t>Krycí desky tl přes 80 do 100 mm z betonu tř. C 12/15 až C 16/20 s přesahy do 70 mm</t>
  </si>
  <si>
    <t>-754296724</t>
  </si>
  <si>
    <t>12*0,5</t>
  </si>
  <si>
    <t>4,6*0,5</t>
  </si>
  <si>
    <t>0,75*0,5</t>
  </si>
  <si>
    <t>3,5*0,4</t>
  </si>
  <si>
    <t>3,8*0,3</t>
  </si>
  <si>
    <t>998012021</t>
  </si>
  <si>
    <t>Přesun hmot pro budovy monolitické v do 6 m</t>
  </si>
  <si>
    <t>769493361</t>
  </si>
  <si>
    <t>-202630712</t>
  </si>
  <si>
    <t>12,35+10,25</t>
  </si>
  <si>
    <t>7,8+11,9</t>
  </si>
  <si>
    <t>2,8+1,85+(4,25+3,8)*0,5</t>
  </si>
  <si>
    <t>-2116500546</t>
  </si>
  <si>
    <t>50,975*1,221 'Přepočtené koeficientem množství</t>
  </si>
  <si>
    <t>-1690991512</t>
  </si>
  <si>
    <t>1187499070</t>
  </si>
  <si>
    <t>50,975*1,05 'Přepočtené koeficientem množství</t>
  </si>
  <si>
    <t>-1795360373</t>
  </si>
  <si>
    <t>399461798</t>
  </si>
  <si>
    <t>-1003255326</t>
  </si>
  <si>
    <t>plocha keřů</t>
  </si>
  <si>
    <t>685</t>
  </si>
  <si>
    <t>T</t>
  </si>
  <si>
    <t>plocha trávníku</t>
  </si>
  <si>
    <t>1668</t>
  </si>
  <si>
    <t>SO.04.03 - Sadové úpravy</t>
  </si>
  <si>
    <t>181151311</t>
  </si>
  <si>
    <t>Plošná úprava terénu přes 500 m2 zemina skupiny 1 až 4 nerovnosti přes 50 do 100 mm v rovinně a svahu do 1:5</t>
  </si>
  <si>
    <t>-1445230859</t>
  </si>
  <si>
    <t>"trávník" 1668</t>
  </si>
  <si>
    <t>"keře" 685</t>
  </si>
  <si>
    <t>-891984461</t>
  </si>
  <si>
    <t>T+K</t>
  </si>
  <si>
    <t>-424618820</t>
  </si>
  <si>
    <t>-290877773</t>
  </si>
  <si>
    <t>1668*0,02 "Přepočtené koeficientem množství</t>
  </si>
  <si>
    <t>1794721833</t>
  </si>
  <si>
    <t>182303111</t>
  </si>
  <si>
    <t>Doplnění zeminy nebo substrátu na travnatých plochách tl do 50 mm rovina v rovinně a svahu do 1:5</t>
  </si>
  <si>
    <t>-1112791890</t>
  </si>
  <si>
    <t>10371500</t>
  </si>
  <si>
    <t>substrát pro trávníky VL</t>
  </si>
  <si>
    <t>2016319835</t>
  </si>
  <si>
    <t>2353*0,058 "Přepočtené koeficientem množství</t>
  </si>
  <si>
    <t>183101313</t>
  </si>
  <si>
    <t>Jamky pro výsadbu s výměnou 100 % půdy zeminy tř 1 až 4 obj přes 0,02 do 0,05 m3 v rovině a svahu do 1:5</t>
  </si>
  <si>
    <t>-287816855</t>
  </si>
  <si>
    <t>794719584</t>
  </si>
  <si>
    <t>464*0,05 "Přepočtené koeficientem množství</t>
  </si>
  <si>
    <t>183101315</t>
  </si>
  <si>
    <t>Jamky pro výsadbu s výměnou 100 % půdy zeminy tř 1 až 4 obj přes 0,125 do 0,4 m3 v rovině a svahu do 1:5</t>
  </si>
  <si>
    <t>11452093</t>
  </si>
  <si>
    <t>1431200675</t>
  </si>
  <si>
    <t>19*0,4 "Přepočtené koeficientem množství</t>
  </si>
  <si>
    <t>183101321</t>
  </si>
  <si>
    <t>Jamky pro výsadbu s výměnou 100 % půdy zeminy tř 1 až 4 obj přes 0,4 do 1 m3 v rovině a svahu do 1:5</t>
  </si>
  <si>
    <t>1646363699</t>
  </si>
  <si>
    <t>pro stromy</t>
  </si>
  <si>
    <t>-1857691411</t>
  </si>
  <si>
    <t>183111314</t>
  </si>
  <si>
    <t>Jamky pro výsadbu s výměnou 100 % půdy zeminy tř 1 až 4 obj přes 0,01 do 0,02 m3 v rovině a svahu do 1:5</t>
  </si>
  <si>
    <t>1760508488</t>
  </si>
  <si>
    <t>118+1851</t>
  </si>
  <si>
    <t>1189306816</t>
  </si>
  <si>
    <t>1969*0,02 "Přepočtené koeficientem množství</t>
  </si>
  <si>
    <t>183402131</t>
  </si>
  <si>
    <t>Rozrušení půdy souvislé pl přes 500 m2 hl přes 50 do 150 mm v rovině a svahu do 1:5</t>
  </si>
  <si>
    <t>-1696242193</t>
  </si>
  <si>
    <t>183211323</t>
  </si>
  <si>
    <t>Výsadba květin krytokořenných průměru kontejneru přes 120 do 250 mm</t>
  </si>
  <si>
    <t>1700432030</t>
  </si>
  <si>
    <t>R19</t>
  </si>
  <si>
    <t>Yucca filamentosa - Juka vel.10-15</t>
  </si>
  <si>
    <t>-1755381323</t>
  </si>
  <si>
    <t>R20</t>
  </si>
  <si>
    <t>Bergenia cordifolia - Bergénie vel.10-15</t>
  </si>
  <si>
    <t>-65429249</t>
  </si>
  <si>
    <t>184102111</t>
  </si>
  <si>
    <t>Výsadba dřeviny s balem D přes 0,1 do 0,2 m do jamky se zalitím v rovině a svahu do 1:5</t>
  </si>
  <si>
    <t>1361288572</t>
  </si>
  <si>
    <t>"keře" 1851</t>
  </si>
  <si>
    <t>R12</t>
  </si>
  <si>
    <t>Potentilla fruticosa ´Goldteppich´ - Mochna vel.15-20</t>
  </si>
  <si>
    <t>-1783512555</t>
  </si>
  <si>
    <t>R13</t>
  </si>
  <si>
    <t>Cotoneaster dammeri - Skalník vel.15-20</t>
  </si>
  <si>
    <t>-210805942</t>
  </si>
  <si>
    <t>R15</t>
  </si>
  <si>
    <t>Rosa ´Fairy Queen´ - Růže pokryvná vel.15-20</t>
  </si>
  <si>
    <t>2083891572</t>
  </si>
  <si>
    <t>R18</t>
  </si>
  <si>
    <t>Microbiota deccussata - Mikrobiota vel.15-20</t>
  </si>
  <si>
    <t>-1184539266</t>
  </si>
  <si>
    <t>R21</t>
  </si>
  <si>
    <t>Berberis thunbergii ´Atropurpurea nana´ - Dřišťál vel.15-20</t>
  </si>
  <si>
    <t>-985939844</t>
  </si>
  <si>
    <t>R24</t>
  </si>
  <si>
    <t>Lonicera nitida ´Maigrun´ - Zimolez vel.15-20</t>
  </si>
  <si>
    <t>-2126161641</t>
  </si>
  <si>
    <t>R26</t>
  </si>
  <si>
    <t>Rosa ´The Fairy´ - Růže pokryvná vel.15-20</t>
  </si>
  <si>
    <t>-520122824</t>
  </si>
  <si>
    <t>R27</t>
  </si>
  <si>
    <t>Potentilla fruticosa ´Abbotswood´ - Mochna vel.15-20</t>
  </si>
  <si>
    <t>273970660</t>
  </si>
  <si>
    <t>R33</t>
  </si>
  <si>
    <t>Cotoneaster salicifolius ´Parkteppich´ - Skalník vel.15-20</t>
  </si>
  <si>
    <t>-1809528455</t>
  </si>
  <si>
    <t>184102113</t>
  </si>
  <si>
    <t>Výsadba dřeviny s balem D přes 0,3 do 0,4 m do jamky se zalitím v rovině a svahu do 1:5</t>
  </si>
  <si>
    <t>-158200181</t>
  </si>
  <si>
    <t>"Keře" 464</t>
  </si>
  <si>
    <t>R14</t>
  </si>
  <si>
    <t>Spiraea japonica ´Goldflame´ - Tavolník vel.30-40</t>
  </si>
  <si>
    <t>2090772107</t>
  </si>
  <si>
    <t>R17</t>
  </si>
  <si>
    <t>Spiraea japonica ´Little Princess´ - Tavolník vel.30-40</t>
  </si>
  <si>
    <t>-1808933249</t>
  </si>
  <si>
    <t>R22</t>
  </si>
  <si>
    <t>Chaenomeles japonica ´Orange trail´ - Kdoulovec vel.30-40</t>
  </si>
  <si>
    <t>1680241783</t>
  </si>
  <si>
    <t>R23</t>
  </si>
  <si>
    <t>Physocarpus opulifolius ´Red Baron´ - Tavola vel.30-40</t>
  </si>
  <si>
    <t>-1895857492</t>
  </si>
  <si>
    <t>R25</t>
  </si>
  <si>
    <t>Pyracantha coccinea - Hlohyně vel.30-40</t>
  </si>
  <si>
    <t>1616320097</t>
  </si>
  <si>
    <t>R28</t>
  </si>
  <si>
    <t>Forsythia intermedia - Zlatice vel.30-40</t>
  </si>
  <si>
    <t>542223968</t>
  </si>
  <si>
    <t>R29</t>
  </si>
  <si>
    <t>Spiraea bumalda ´Dart´s Red´ - Tavolník vel.30-40</t>
  </si>
  <si>
    <t>913397031</t>
  </si>
  <si>
    <t>R30</t>
  </si>
  <si>
    <t>Potentilla fruticosa ´Klondike´ - Mochna vel.30-40</t>
  </si>
  <si>
    <t>-711464825</t>
  </si>
  <si>
    <t>R31</t>
  </si>
  <si>
    <t>Taxus baccata - Tis vel.30-40</t>
  </si>
  <si>
    <t>1877717699</t>
  </si>
  <si>
    <t>184102116</t>
  </si>
  <si>
    <t>Výsadba dřeviny s balem D přes 0,6 do 0,8 m do jamky se zalitím v rovině a svahu do 1:5</t>
  </si>
  <si>
    <t>2004886008</t>
  </si>
  <si>
    <t>"keře" 19</t>
  </si>
  <si>
    <t>R16</t>
  </si>
  <si>
    <t>Prunus cerasifera ´Novita´ - Bobkovišeň vel-60-80</t>
  </si>
  <si>
    <t>999090157</t>
  </si>
  <si>
    <t>R32</t>
  </si>
  <si>
    <t>Magnolia x stellata - Magnolie vel. 60-80</t>
  </si>
  <si>
    <t>-1114972280</t>
  </si>
  <si>
    <t>184102117</t>
  </si>
  <si>
    <t>Výsadba dřeviny s balem D přes 0,8 do 1 m do jamky se zalitím v rovině a svahu do 1:5</t>
  </si>
  <si>
    <t>5729392</t>
  </si>
  <si>
    <t>"stromy" 21</t>
  </si>
  <si>
    <t>R1</t>
  </si>
  <si>
    <t>Acer campestre ´Red Shine´ - Javor babyka vel. 14-16</t>
  </si>
  <si>
    <t>-1545462847</t>
  </si>
  <si>
    <t>R2</t>
  </si>
  <si>
    <t>Sorbus aria ´Magnifica´ - Jeřáb muk vel. 14-16</t>
  </si>
  <si>
    <t>3240964</t>
  </si>
  <si>
    <t>R3</t>
  </si>
  <si>
    <t>Tilia platyphyllos - Lípa velkolistá vel.14-16</t>
  </si>
  <si>
    <t>-1227080403</t>
  </si>
  <si>
    <t>R4</t>
  </si>
  <si>
    <t>Malus ´Rudolph´ - Jabloň okrasná vel.14-16</t>
  </si>
  <si>
    <t>-1650072020</t>
  </si>
  <si>
    <t>R5</t>
  </si>
  <si>
    <t>Prunus ´Burlat´ - Třešeň polokmen</t>
  </si>
  <si>
    <t>-1148435283</t>
  </si>
  <si>
    <t>R6</t>
  </si>
  <si>
    <t>Prunus ´Rivan´ - Třešeň plokmen</t>
  </si>
  <si>
    <t>-1233105371</t>
  </si>
  <si>
    <t>R7</t>
  </si>
  <si>
    <t>Malus ´Malináč´ - Jabloň polokmen</t>
  </si>
  <si>
    <t>1834151723</t>
  </si>
  <si>
    <t>R8</t>
  </si>
  <si>
    <t>Malus ´Piros´ - Jabloň polokmen</t>
  </si>
  <si>
    <t>-829083280</t>
  </si>
  <si>
    <t>R9</t>
  </si>
  <si>
    <t>Acer pseudoplatanus - Javor klen vel.14-16</t>
  </si>
  <si>
    <t>1178003983</t>
  </si>
  <si>
    <t>R10</t>
  </si>
  <si>
    <t>Pyrus ´Bohemica´ - Hrušeň polokmen</t>
  </si>
  <si>
    <t>-135999369</t>
  </si>
  <si>
    <t>R11</t>
  </si>
  <si>
    <t>Pyrus ´Dicolor´ - Hrušeň polokmen</t>
  </si>
  <si>
    <t>465637441</t>
  </si>
  <si>
    <t>184215112</t>
  </si>
  <si>
    <t>Ukotvení kmene dřevin jedním kůlem D do 0,1 m dl přes 1 do 2 m</t>
  </si>
  <si>
    <t>-947696970</t>
  </si>
  <si>
    <t>60591253</t>
  </si>
  <si>
    <t>kůl vyvazovací dřevěný impregnovaný D 8cm dl 2m</t>
  </si>
  <si>
    <t>1692189671</t>
  </si>
  <si>
    <t>184215132</t>
  </si>
  <si>
    <t>Ukotvení kmene dřevin třemi kůly D do 0,1 m dl přes 1 do 2 m</t>
  </si>
  <si>
    <t>2126265632</t>
  </si>
  <si>
    <t>395036109</t>
  </si>
  <si>
    <t>15*3,5 "Přepočtené koeficientem množství</t>
  </si>
  <si>
    <t>184215411</t>
  </si>
  <si>
    <t>Zhotovení závlahové mísy dřevin D do 0,5 m v rovině nebo na svahu do 1:5</t>
  </si>
  <si>
    <t>1789250780</t>
  </si>
  <si>
    <t>58343930</t>
  </si>
  <si>
    <t>kamenivo drcené hrubé frakce 16/32</t>
  </si>
  <si>
    <t>1384312865</t>
  </si>
  <si>
    <t>21*0,001 "Přepočtené koeficientem množství</t>
  </si>
  <si>
    <t>184802111</t>
  </si>
  <si>
    <t>Chemické odplevelení před založením kultury nad 20 m2 postřikem na široko v rovině a svahu do 1:5</t>
  </si>
  <si>
    <t>1887319034</t>
  </si>
  <si>
    <t>184911311</t>
  </si>
  <si>
    <t>Položení mulčovací textilie v rovině a svahu do 1:5</t>
  </si>
  <si>
    <t>1834119136</t>
  </si>
  <si>
    <t>69311080</t>
  </si>
  <si>
    <t>geotextilie netkaná separační, ochranná, filtrační, drenážní PES 200g/m2</t>
  </si>
  <si>
    <t>-999441563</t>
  </si>
  <si>
    <t>685*1,05 "Přepočtené koeficientem množství</t>
  </si>
  <si>
    <t>184911421</t>
  </si>
  <si>
    <t>Mulčování rostlin kůrou tl do 0,1 m v rovině a svahu do 1:5</t>
  </si>
  <si>
    <t>693297150</t>
  </si>
  <si>
    <t>vrstva tl.5cm</t>
  </si>
  <si>
    <t>10391100</t>
  </si>
  <si>
    <t>kůra mulčovací VL</t>
  </si>
  <si>
    <t>1569371323</t>
  </si>
  <si>
    <t>685*0,0503 "Přepočtené koeficientem množství</t>
  </si>
  <si>
    <t>185802113</t>
  </si>
  <si>
    <t>Hnojení půdy umělým hnojivem na široko v rovině a svahu do 1:5</t>
  </si>
  <si>
    <t>1455677450</t>
  </si>
  <si>
    <t>uvažováno dávkování 1kg na 15m2</t>
  </si>
  <si>
    <t>(T+K)/15*1/1000</t>
  </si>
  <si>
    <t>25191155</t>
  </si>
  <si>
    <t>hnojivo průmyslové</t>
  </si>
  <si>
    <t>1713787872</t>
  </si>
  <si>
    <t>0,157*1000 "Přepočtené koeficientem množství</t>
  </si>
  <si>
    <t>185803111</t>
  </si>
  <si>
    <t>Ošetření trávníku shrabáním v rovině a svahu do 1:5</t>
  </si>
  <si>
    <t>826718427</t>
  </si>
  <si>
    <t>185803211</t>
  </si>
  <si>
    <t>Uválcování trávníku v rovině a svahu do 1:5</t>
  </si>
  <si>
    <t>74196516</t>
  </si>
  <si>
    <t>185804111</t>
  </si>
  <si>
    <t>Ošetření vysazených květin v rovině a svahu do 1:5</t>
  </si>
  <si>
    <t>1925586209</t>
  </si>
  <si>
    <t>185804312</t>
  </si>
  <si>
    <t>Zalití rostlin vodou plocha přes 20 m2</t>
  </si>
  <si>
    <t>-1691290594</t>
  </si>
  <si>
    <t>uvažováno 10l na 1m2 plochy</t>
  </si>
  <si>
    <t>(T+K)*10*1/1000</t>
  </si>
  <si>
    <t>08211321</t>
  </si>
  <si>
    <t>voda pitná pro ostatní odběratele</t>
  </si>
  <si>
    <t>-715465270</t>
  </si>
  <si>
    <t>185851121</t>
  </si>
  <si>
    <t>Dovoz vody pro zálivku rostlin za vzdálenost do 1000 m</t>
  </si>
  <si>
    <t>-1755938486</t>
  </si>
  <si>
    <t>185851129</t>
  </si>
  <si>
    <t>Příplatek k dovozu vody pro zálivku rostlin do 1000 m ZKD 1000 m</t>
  </si>
  <si>
    <t>-1614698861</t>
  </si>
  <si>
    <t>23,53*20 "Přepočtené koeficientem množství</t>
  </si>
  <si>
    <t>998231311</t>
  </si>
  <si>
    <t>Přesun hmot pro sadovnické a krajinářské úpravy vodorovně do 5000 m</t>
  </si>
  <si>
    <t>-1995823360</t>
  </si>
  <si>
    <t>SO.05 - Hospodaření s dešťovou vodou</t>
  </si>
  <si>
    <t>131351204</t>
  </si>
  <si>
    <t>Hloubení jam zapažených v hornině třídy těžitelnosti II skupiny 4 objem do 500 m3 strojně</t>
  </si>
  <si>
    <t>1443195488</t>
  </si>
  <si>
    <t>28,5+68,25</t>
  </si>
  <si>
    <t>-857744628</t>
  </si>
  <si>
    <t>149*0,8*1,75</t>
  </si>
  <si>
    <t>151101202</t>
  </si>
  <si>
    <t>Zřízení příložného pažení stěn výkopu hl přes 4 do 8 m</t>
  </si>
  <si>
    <t>-306691548</t>
  </si>
  <si>
    <t>7,2*3,2*2+3,2*3,2*2</t>
  </si>
  <si>
    <t>34*2,2*2</t>
  </si>
  <si>
    <t>151101212</t>
  </si>
  <si>
    <t>Odstranění příložného pažení stěn hl přes 4 do 8 m</t>
  </si>
  <si>
    <t>642824985</t>
  </si>
  <si>
    <t>151102201</t>
  </si>
  <si>
    <t>Zřízení příložného pažení stěn do 30 m2 výkopu hl do 4 m pro překopy inženýrských sítí</t>
  </si>
  <si>
    <t>470658687</t>
  </si>
  <si>
    <t>149*2,2*2</t>
  </si>
  <si>
    <t>151102211</t>
  </si>
  <si>
    <t>Odstranění příložného pažení stěn do 30 m2 hl do 4 m při překopech inženýrských sítí</t>
  </si>
  <si>
    <t>-148005765</t>
  </si>
  <si>
    <t>162751137</t>
  </si>
  <si>
    <t>Vodorovné přemístění přes 9 000 do 10000 m výkopku/sypaniny z horniny třídy těžitelnosti II skupiny 4 a 5</t>
  </si>
  <si>
    <t>1824572594</t>
  </si>
  <si>
    <t>1396023987</t>
  </si>
  <si>
    <t>-1369001121</t>
  </si>
  <si>
    <t>2101508314</t>
  </si>
  <si>
    <t>-383975062</t>
  </si>
  <si>
    <t>1121992678</t>
  </si>
  <si>
    <t>149*0,8*0,35</t>
  </si>
  <si>
    <t>58337302</t>
  </si>
  <si>
    <t>štěrkopísek frakce 0/16</t>
  </si>
  <si>
    <t>959199997</t>
  </si>
  <si>
    <t>175151201</t>
  </si>
  <si>
    <t>Obsypání objektu nad přilehlým původním terénem sypaninou bez prohození, uloženou do 3 m strojně</t>
  </si>
  <si>
    <t>1180291692</t>
  </si>
  <si>
    <t>-1813515831</t>
  </si>
  <si>
    <t>69,564*2 "Přepočtené koeficientem množství</t>
  </si>
  <si>
    <t>451572111</t>
  </si>
  <si>
    <t>Lože pod potrubí otevřený výkop z kameniva drobného těženého</t>
  </si>
  <si>
    <t>-1552527824</t>
  </si>
  <si>
    <t>(27+27+35,4)*0,15</t>
  </si>
  <si>
    <t>149*0,8*0,1</t>
  </si>
  <si>
    <t>3,2*3,2*0,15*3</t>
  </si>
  <si>
    <t>-1631328505</t>
  </si>
  <si>
    <t>871275211</t>
  </si>
  <si>
    <t>Kanalizační potrubí z tvrdého PVC jednovrstvé tuhost třídy SN4 DN 125</t>
  </si>
  <si>
    <t>-622498304</t>
  </si>
  <si>
    <t>871315221</t>
  </si>
  <si>
    <t>Kanalizační potrubí z tvrdého PVC jednovrstvé tuhost třídy SN8 DN 160</t>
  </si>
  <si>
    <t>683866962</t>
  </si>
  <si>
    <t>877265211</t>
  </si>
  <si>
    <t>Montáž tvarovek z tvrdého PVC-systém KG nebo z polypropylenu-systém KG 2000 jednoosé DN 110</t>
  </si>
  <si>
    <t>-202733522</t>
  </si>
  <si>
    <t>28611353</t>
  </si>
  <si>
    <t>koleno kanalizační PVC KG 110x87°</t>
  </si>
  <si>
    <t>-923450108</t>
  </si>
  <si>
    <t>877265271</t>
  </si>
  <si>
    <t>Montáž lapače střešních splavenin z tvrdého PVC-systém KG DN 110</t>
  </si>
  <si>
    <t>-518168511</t>
  </si>
  <si>
    <t>56231163</t>
  </si>
  <si>
    <t>lapač střešních splavenin se zápachovou klapkou a lapacím košem DN 125/110</t>
  </si>
  <si>
    <t>1954500467</t>
  </si>
  <si>
    <t>877275211</t>
  </si>
  <si>
    <t>Montáž tvarovek z tvrdého PVC-systém KG nebo z polypropylenu-systém KG 2000 jednoosé DN 125</t>
  </si>
  <si>
    <t>-1591073395</t>
  </si>
  <si>
    <t>28611354</t>
  </si>
  <si>
    <t>koleno kanalizace PVC KG 125x15°</t>
  </si>
  <si>
    <t>-1850236448</t>
  </si>
  <si>
    <t>28611355</t>
  </si>
  <si>
    <t>koleno kanalizace PVC KG 125x30°</t>
  </si>
  <si>
    <t>-1407336202</t>
  </si>
  <si>
    <t>28611356</t>
  </si>
  <si>
    <t>koleno kanalizační PVC KG 125x45°</t>
  </si>
  <si>
    <t>1295973971</t>
  </si>
  <si>
    <t>28611358</t>
  </si>
  <si>
    <t>koleno kanalizace PVC KG 125x87°</t>
  </si>
  <si>
    <t>415876811</t>
  </si>
  <si>
    <t>28611606</t>
  </si>
  <si>
    <t>čistící kus kanalizační PVC DN 125</t>
  </si>
  <si>
    <t>1921833708</t>
  </si>
  <si>
    <t>877275221</t>
  </si>
  <si>
    <t>Montáž tvarovek z tvrdého PVC-systém KG nebo z polypropylenu-systém KG 2000 dvouosé DN 125</t>
  </si>
  <si>
    <t>516021099</t>
  </si>
  <si>
    <t>28611389</t>
  </si>
  <si>
    <t>odbočka kanalizační PVC s hrdlem 125/125/45°</t>
  </si>
  <si>
    <t>-1695115575</t>
  </si>
  <si>
    <t>877315211</t>
  </si>
  <si>
    <t>Montáž tvarovek z tvrdého PVC-systém KG nebo z polypropylenu-systém KG 2000 jednoosé DN 160</t>
  </si>
  <si>
    <t>-1749806265</t>
  </si>
  <si>
    <t>28611361</t>
  </si>
  <si>
    <t>koleno kanalizační PVC KG 160x45°</t>
  </si>
  <si>
    <t>1868596584</t>
  </si>
  <si>
    <t>OSM.222710</t>
  </si>
  <si>
    <t>KGR redukce dlouhá DN 160/125 SN8</t>
  </si>
  <si>
    <t>797140121</t>
  </si>
  <si>
    <t>877315221</t>
  </si>
  <si>
    <t>Montáž tvarovek z tvrdého PVC-systém KG nebo z polypropylenu-systém KG 2000 dvouosé DN 160</t>
  </si>
  <si>
    <t>-521762386</t>
  </si>
  <si>
    <t>28611914</t>
  </si>
  <si>
    <t>odbočka kanalizační plastová s hrdlem KG 160/125/45°</t>
  </si>
  <si>
    <t>-2107418278</t>
  </si>
  <si>
    <t>892271111</t>
  </si>
  <si>
    <t>Tlaková zkouška vodou potrubí DN 100 nebo 125</t>
  </si>
  <si>
    <t>-921445910</t>
  </si>
  <si>
    <t>892351111</t>
  </si>
  <si>
    <t>Tlaková zkouška vodou potrubí DN 150 nebo 200</t>
  </si>
  <si>
    <t>1445907225</t>
  </si>
  <si>
    <t>892372111</t>
  </si>
  <si>
    <t>Zabezpečení konců potrubí DN do 300 při tlakových zkouškách vodou</t>
  </si>
  <si>
    <t>8705865</t>
  </si>
  <si>
    <t>-915128989</t>
  </si>
  <si>
    <t>5220917783</t>
  </si>
  <si>
    <t>Jímka dešťových vod s přepadem do vsaku, objem jímky 5,9 m3, prefa bet.konstrukce + výstupní komínek</t>
  </si>
  <si>
    <t>340690431</t>
  </si>
  <si>
    <t>894811131</t>
  </si>
  <si>
    <t>Revizní šachta z PVC typ přímý, DN 400/160 tlak 12,5 t hl od 860 do 1230 mm</t>
  </si>
  <si>
    <t>-2132448989</t>
  </si>
  <si>
    <t>894811133</t>
  </si>
  <si>
    <t>Revizní šachta z PVC typ přímý, DN 400/160 tlak 12,5 t hl od 1360 do 1730 mm</t>
  </si>
  <si>
    <t>-1005920378</t>
  </si>
  <si>
    <t>894812160</t>
  </si>
  <si>
    <t>Revizní a čistící šachta z PP DN 315 poklop litinový čtvercový do teleskopické trubky pro třídu zatížení B125</t>
  </si>
  <si>
    <t>722927533</t>
  </si>
  <si>
    <t>895941111x</t>
  </si>
  <si>
    <t>Zřízení vpusti kanalizační uliční z betonových dílců typ UV-50 normální</t>
  </si>
  <si>
    <t>1768950547</t>
  </si>
  <si>
    <t>59221652</t>
  </si>
  <si>
    <t>vpusťový komplet úžlabí (drážka,drážka) s obrubníkem betonový v 70mm 400/450x500/570x1000mm</t>
  </si>
  <si>
    <t>-2030435948</t>
  </si>
  <si>
    <t>897171123</t>
  </si>
  <si>
    <t>Akumulační boxy z PP pro vsakování dešťových vod zatížené nákladními automobily objemu přes 30 do 60 m3</t>
  </si>
  <si>
    <t>143518500</t>
  </si>
  <si>
    <t>899103112</t>
  </si>
  <si>
    <t>Osazení poklopů litinových nebo ocelových včetně rámů pro třídu zatížení B125, C250</t>
  </si>
  <si>
    <t>-16769872</t>
  </si>
  <si>
    <t>28661933</t>
  </si>
  <si>
    <t>poklop šachtový litinový  DN 600 pro třídu zatížení B125</t>
  </si>
  <si>
    <t>-999071945</t>
  </si>
  <si>
    <t>899215441</t>
  </si>
  <si>
    <t xml:space="preserve">Plastová jímka s ventilem a dvojvývodem na hadici - dodávka a montáž </t>
  </si>
  <si>
    <t>-258720234</t>
  </si>
  <si>
    <t>899215447</t>
  </si>
  <si>
    <t>Odvzdušnění vsaku - ocel. stříška DN 100 - atyp</t>
  </si>
  <si>
    <t>308607163</t>
  </si>
  <si>
    <t>899722113</t>
  </si>
  <si>
    <t>Krytí potrubí z plastů výstražnou fólií z PVC 34cm</t>
  </si>
  <si>
    <t>-467780173</t>
  </si>
  <si>
    <t>935932422</t>
  </si>
  <si>
    <t>Odvodňovací plastový žlab pro zatížení D400 vnitřní š 200 mm s roštem mřížkovým z litiny</t>
  </si>
  <si>
    <t>529732624</t>
  </si>
  <si>
    <t>935932614</t>
  </si>
  <si>
    <t>Vpusť s kalovým košem pro plastový žlab vnitřní š 150 mm</t>
  </si>
  <si>
    <t>977253536</t>
  </si>
  <si>
    <t>998276128</t>
  </si>
  <si>
    <t>Příplatek k přesunu hmot pro trubní vedení z trub z plastických hmot za zvětšený přesun přes 3000 do 5000 m</t>
  </si>
  <si>
    <t>1693537415</t>
  </si>
  <si>
    <t>998276129</t>
  </si>
  <si>
    <t>Příplatek k přesunu hmot pro trubní vedení z trub z plastických hmot za zvětšený přesun ZKD 5000 m</t>
  </si>
  <si>
    <t>-783615924</t>
  </si>
  <si>
    <t>47,4</t>
  </si>
  <si>
    <t>16,495</t>
  </si>
  <si>
    <t>41,308</t>
  </si>
  <si>
    <t>27,813</t>
  </si>
  <si>
    <t>SO.06 - Plynovodní přípojka</t>
  </si>
  <si>
    <t>-1133473914</t>
  </si>
  <si>
    <t>(52,9-8)*1+2,5*1</t>
  </si>
  <si>
    <t>-1236153287</t>
  </si>
  <si>
    <t>2,5*0,8*1,5</t>
  </si>
  <si>
    <t>132351102</t>
  </si>
  <si>
    <t>Hloubení rýh nezapažených š do 800 mm v hornině třídy těžitelnosti II skupiny 4 objem do 50 m3 strojně</t>
  </si>
  <si>
    <t>-995548621</t>
  </si>
  <si>
    <t>(52,9-8)*0,8*1,15</t>
  </si>
  <si>
    <t>141720011</t>
  </si>
  <si>
    <t>Neřízený zemní protlak strojně vnějšího průměru do 50 mm v hornině třídy těžitelnosti I a II skupiny 3 a 4</t>
  </si>
  <si>
    <t>1015060866</t>
  </si>
  <si>
    <t>28613961</t>
  </si>
  <si>
    <t>trubka ochranná pro plyn PEHD 50x3,0mm</t>
  </si>
  <si>
    <t>372008564</t>
  </si>
  <si>
    <t>151101101</t>
  </si>
  <si>
    <t>Zřízení příložného pažení a rozepření stěn rýh hl do 2 m</t>
  </si>
  <si>
    <t>-1127072449</t>
  </si>
  <si>
    <t>(52,9-8)*2*1,15</t>
  </si>
  <si>
    <t>151101111</t>
  </si>
  <si>
    <t>Odstranění příložného pažení a rozepření stěn rýh hl do 2 m</t>
  </si>
  <si>
    <t>1686583592</t>
  </si>
  <si>
    <t>-455326913</t>
  </si>
  <si>
    <t>(2,5+0,8)*2*1,5</t>
  </si>
  <si>
    <t>-138025416</t>
  </si>
  <si>
    <t>-873247584</t>
  </si>
  <si>
    <t>966488981</t>
  </si>
  <si>
    <t>-298213275</t>
  </si>
  <si>
    <t>-1100840450</t>
  </si>
  <si>
    <t>-1510126653</t>
  </si>
  <si>
    <t>1202199172</t>
  </si>
  <si>
    <t>372658904</t>
  </si>
  <si>
    <t>2,5*0,8*(1,5-0,1-0,335)</t>
  </si>
  <si>
    <t>(52,9-8)*0,8*(1,15-0,1-0,335)</t>
  </si>
  <si>
    <t>-98785680</t>
  </si>
  <si>
    <t>(52,9)*0,8*0,335</t>
  </si>
  <si>
    <t>2,5*0,8*0,335</t>
  </si>
  <si>
    <t>696446638</t>
  </si>
  <si>
    <t>14,847*2 'Přepočtené koeficientem množství</t>
  </si>
  <si>
    <t>1277139105</t>
  </si>
  <si>
    <t>592144130</t>
  </si>
  <si>
    <t>-1305115536</t>
  </si>
  <si>
    <t>47,4*0,02 'Přepočtené koeficientem množství</t>
  </si>
  <si>
    <t>-51763320</t>
  </si>
  <si>
    <t>331273011x</t>
  </si>
  <si>
    <t>Dodávka a montáž pilíře HUP včetně dvířek</t>
  </si>
  <si>
    <t>-1877561014</t>
  </si>
  <si>
    <t>1862835209</t>
  </si>
  <si>
    <t>2,5*0,8*0,1</t>
  </si>
  <si>
    <t>(52,9-8)*0,8*0,1</t>
  </si>
  <si>
    <t>8-01</t>
  </si>
  <si>
    <t>Dodávka a montáž hlavního uztávěru dle specifikace</t>
  </si>
  <si>
    <t>KS</t>
  </si>
  <si>
    <t>-42206972</t>
  </si>
  <si>
    <t>8-02</t>
  </si>
  <si>
    <t>Dodávka a montáž  přechodka ISILFLO DN 25 + zátka</t>
  </si>
  <si>
    <t>1595839692</t>
  </si>
  <si>
    <t>871161141x</t>
  </si>
  <si>
    <t>Montáž potrubí z PE100 SDR 11 otevřený výkop svařovaných na tupo D 32 x 3,0 mm</t>
  </si>
  <si>
    <t>1025556312</t>
  </si>
  <si>
    <t>52,9+1,5</t>
  </si>
  <si>
    <t>28613911</t>
  </si>
  <si>
    <t>potrubí plynovodní PE 100RC SDR 11 PN 0,4MPa D 32x3,0mm</t>
  </si>
  <si>
    <t>1934973361</t>
  </si>
  <si>
    <t>54,4*1,015 'Přepočtené koeficientem množství</t>
  </si>
  <si>
    <t>877351127</t>
  </si>
  <si>
    <t>Montáž elektro navrtávacích T-kusů ventil a 360° otočná odbočka na vodovodním potrubí z PE trub d 200/32</t>
  </si>
  <si>
    <t>-1110848115</t>
  </si>
  <si>
    <t>28614060x</t>
  </si>
  <si>
    <t xml:space="preserve">tvarovka T-kus navrtávací MANIBS </t>
  </si>
  <si>
    <t>1202508404</t>
  </si>
  <si>
    <t>892312121c</t>
  </si>
  <si>
    <t xml:space="preserve">Tlaková zkouška </t>
  </si>
  <si>
    <t>1196649117</t>
  </si>
  <si>
    <t>899721111</t>
  </si>
  <si>
    <t>Signalizační vodič DN do 150 mm na potrubí</t>
  </si>
  <si>
    <t>799663643</t>
  </si>
  <si>
    <t>899722111</t>
  </si>
  <si>
    <t>Krytí potrubí z plastů výstražnou fólií z PVC 20 cm</t>
  </si>
  <si>
    <t>-1592496860</t>
  </si>
  <si>
    <t>52,9</t>
  </si>
  <si>
    <t>1888195894</t>
  </si>
  <si>
    <t>29,296</t>
  </si>
  <si>
    <t>62,546</t>
  </si>
  <si>
    <t>zásypN</t>
  </si>
  <si>
    <t>10,027</t>
  </si>
  <si>
    <t>41,25</t>
  </si>
  <si>
    <t>SO.07 - Vodovodní přípojka</t>
  </si>
  <si>
    <t>113106023</t>
  </si>
  <si>
    <t>Rozebrání dlažeb při překopech komunikací pro pěší ze zámkové dlažby ručně</t>
  </si>
  <si>
    <t>-184391454</t>
  </si>
  <si>
    <t>31,5*1</t>
  </si>
  <si>
    <t>113107423</t>
  </si>
  <si>
    <t>Odstranění podkladu z kameniva drceného tl přes 200 do 300 mm při překopech strojně pl do 15 m2</t>
  </si>
  <si>
    <t>-1207648833</t>
  </si>
  <si>
    <t>9,05*1</t>
  </si>
  <si>
    <t>113107431</t>
  </si>
  <si>
    <t>Odstranění podkladu z betonu prostého tl přes 100 do 150 mm při překopech strojně pl do 15 m2</t>
  </si>
  <si>
    <t>1862156628</t>
  </si>
  <si>
    <t>113107442</t>
  </si>
  <si>
    <t>Odstranění podkladu živičných tl přes 50 do 100 mm při překopech strojně pl do 15 m2</t>
  </si>
  <si>
    <t>-2061215642</t>
  </si>
  <si>
    <t>113107522</t>
  </si>
  <si>
    <t>Odstranění podkladu z kameniva drceného tl přes 100 do 200 mm při překopech strojně pl přes 15 m2</t>
  </si>
  <si>
    <t>-954709005</t>
  </si>
  <si>
    <t>119001421</t>
  </si>
  <si>
    <t>Dočasné zajištění kabelů a kabelových tratí ze 3 volně ložených kabelů</t>
  </si>
  <si>
    <t>776936238</t>
  </si>
  <si>
    <t>0,8*4</t>
  </si>
  <si>
    <t>4*1+2*2</t>
  </si>
  <si>
    <t>2*2*2</t>
  </si>
  <si>
    <t>132351103</t>
  </si>
  <si>
    <t>Hloubení rýh nezapažených š do 800 mm v hornině třídy těžitelnosti II skupiny 4 objem do 100 m3 strojně</t>
  </si>
  <si>
    <t>"zelené" 4*0,8*1,5</t>
  </si>
  <si>
    <t>"dlažba" 31,5*0,8*1,76</t>
  </si>
  <si>
    <t>"asfalt" 9,05*0,8*1,85</t>
  </si>
  <si>
    <t>"zelené" 4*2*1,5</t>
  </si>
  <si>
    <t>"dlažba" 31,5*2*1,76</t>
  </si>
  <si>
    <t>"asfalt" 9,05*2*1,85</t>
  </si>
  <si>
    <t>2*4*2</t>
  </si>
  <si>
    <t>"zelené" 4*0,8*(1,5-0,1-0,365)</t>
  </si>
  <si>
    <t>"dlažba" 31,5*0,8*(1,76-0,1-0,365)</t>
  </si>
  <si>
    <t>"šachta" 2*2*2-3,14*0,6*0,6*1,5-2*2*0,25</t>
  </si>
  <si>
    <t>"asfalt" 9,05*0,8*(1,85-0,1-0,365)</t>
  </si>
  <si>
    <t>58344171</t>
  </si>
  <si>
    <t>štěrkodrť frakce 0/32</t>
  </si>
  <si>
    <t>533256257</t>
  </si>
  <si>
    <t>zásypN*2,1</t>
  </si>
  <si>
    <t>"zelené" 4*0,8*0,365</t>
  </si>
  <si>
    <t>"dlažba" 31,5*0,8*0,365</t>
  </si>
  <si>
    <t>"asfalt" 9,05*0,8*0,365</t>
  </si>
  <si>
    <t>13,009*2 'Přepočtené koeficientem množství</t>
  </si>
  <si>
    <t>8*0,02 'Přepočtené koeficientem množství</t>
  </si>
  <si>
    <t>"zelené" 4*0,8</t>
  </si>
  <si>
    <t>"dlažba" 31,5*0,8</t>
  </si>
  <si>
    <t>"asfalt" 9,05*0,8</t>
  </si>
  <si>
    <t>"zelené" 4*0,8*0,1</t>
  </si>
  <si>
    <t>"dlažba" 31,5*0,8*0,1</t>
  </si>
  <si>
    <t>"šachta" 2*2*0,1</t>
  </si>
  <si>
    <t>"asfalt" 9,05*0,8*0,1</t>
  </si>
  <si>
    <t>2004236500</t>
  </si>
  <si>
    <t>-463082970</t>
  </si>
  <si>
    <t>566901133</t>
  </si>
  <si>
    <t>Vyspravení podkladu po překopech inženýrských sítí plochy do 15 m2 štěrkodrtí tl. 200 mm</t>
  </si>
  <si>
    <t>1483868697</t>
  </si>
  <si>
    <t>566901161</t>
  </si>
  <si>
    <t>Vyspravení podkladu po překopech inženýrských sítí plochy do 15 m2 obalovaným kamenivem ACP (OK) tl. 100 mm</t>
  </si>
  <si>
    <t>-936256406</t>
  </si>
  <si>
    <t>566901172</t>
  </si>
  <si>
    <t>Vyspravení podkladu po překopech inženýrských sítí plochy do 15 m2 směsí stmelenou cementem SC 20/25 tl 150 mm</t>
  </si>
  <si>
    <t>1060359113</t>
  </si>
  <si>
    <t>566901232</t>
  </si>
  <si>
    <t>Vyspravení podkladu po překopech inženýrských sítí plochy přes 15 m2 štěrkodrtí tl. 150 mm</t>
  </si>
  <si>
    <t>-1579490412</t>
  </si>
  <si>
    <t>572340111</t>
  </si>
  <si>
    <t>Vyspravení krytu komunikací po překopech pl do 15 m2 asfaltovým betonem ACO (AB) tl přes 30 do 50 mm</t>
  </si>
  <si>
    <t>-268031253</t>
  </si>
  <si>
    <t>596211110</t>
  </si>
  <si>
    <t>Kladení zámkové dlažby komunikací pro pěší ručně tl 60 mm skupiny A pl do 50 m2</t>
  </si>
  <si>
    <t>325035549</t>
  </si>
  <si>
    <t>59245015</t>
  </si>
  <si>
    <t>dlažba zámková tvaru I 200x165x60mm přírodní</t>
  </si>
  <si>
    <t>-1830515349</t>
  </si>
  <si>
    <t>31,5*0,2</t>
  </si>
  <si>
    <t>6,3*1,03 'Přepočtené koeficientem množství</t>
  </si>
  <si>
    <t>59245015x</t>
  </si>
  <si>
    <t>dlažba zámková tvaru I 200x165x60mm přírodní - stávající</t>
  </si>
  <si>
    <t>1339924690</t>
  </si>
  <si>
    <t>31,5*0,8</t>
  </si>
  <si>
    <t>25,2*1,03 'Přepočtené koeficientem množství</t>
  </si>
  <si>
    <t>871211141</t>
  </si>
  <si>
    <t>Montáž potrubí z PE100 SDR 11 otevřený výkop svařovaných na tupo D 63 x 5,8 mm</t>
  </si>
  <si>
    <t>1943928027</t>
  </si>
  <si>
    <t>28613173</t>
  </si>
  <si>
    <t>trubka vodovodní PE100 SDR11 se signalizační vrstvou 63x5,8mm</t>
  </si>
  <si>
    <t>624776613</t>
  </si>
  <si>
    <t>44,55*1,015 'Přepočtené koeficientem množství</t>
  </si>
  <si>
    <t>877241122</t>
  </si>
  <si>
    <t>Montáž elektro navrtávacích T-kusů s 360° odbočkou na vodovodním potrubí z PE trub d 90/32</t>
  </si>
  <si>
    <t>-364263471</t>
  </si>
  <si>
    <t>28614027</t>
  </si>
  <si>
    <t>tvarovka T-kus navrtávací bez vrtáku D 90-63mm</t>
  </si>
  <si>
    <t>-1415752924</t>
  </si>
  <si>
    <t>I1</t>
  </si>
  <si>
    <t>Dvojvsuvka jednoznačná 2"</t>
  </si>
  <si>
    <t>135176100</t>
  </si>
  <si>
    <t>891171324</t>
  </si>
  <si>
    <t>Montáž vodovodních šoupátek domovní přípojky s nástrčnými konci PN16 otevřený výkop DN 32</t>
  </si>
  <si>
    <t>266908920</t>
  </si>
  <si>
    <t>42223013</t>
  </si>
  <si>
    <t>šoupátko domovní přípojky litinové ISO hrdlo PN16 63x63</t>
  </si>
  <si>
    <t>-1664976317</t>
  </si>
  <si>
    <t>42291054</t>
  </si>
  <si>
    <t>souprava zemní pro navrtávací pas se šoupátkem Rd 2,0m</t>
  </si>
  <si>
    <t>757277879</t>
  </si>
  <si>
    <t>AVK.21110632</t>
  </si>
  <si>
    <t>Isiflo přechodka s vnějším závitem, typ 110, rozměr 63x2”</t>
  </si>
  <si>
    <t>-1903547598</t>
  </si>
  <si>
    <t>892233122</t>
  </si>
  <si>
    <t>Proplach a dezinfekce vodovodního potrubí DN od 40 do 70</t>
  </si>
  <si>
    <t>-438001030</t>
  </si>
  <si>
    <t>892241111</t>
  </si>
  <si>
    <t>Tlaková zkouška vodou potrubí DN do 80</t>
  </si>
  <si>
    <t>-100332355</t>
  </si>
  <si>
    <t>44,55</t>
  </si>
  <si>
    <t>893811163</t>
  </si>
  <si>
    <t>Osazení vodoměrné šachty kruhové z PP samonosné pro běžné zatížení D do 1,2 m hl přes 1,4 do 1,6 m</t>
  </si>
  <si>
    <t>1432526057</t>
  </si>
  <si>
    <t>56230595</t>
  </si>
  <si>
    <t>šachta vodoměrná samonosná kruhová 1,2/1,6 m</t>
  </si>
  <si>
    <t>515580381</t>
  </si>
  <si>
    <t>899401112</t>
  </si>
  <si>
    <t>Osazení poklopů litinových šoupátkových</t>
  </si>
  <si>
    <t>-3250472</t>
  </si>
  <si>
    <t>42291352</t>
  </si>
  <si>
    <t>poklop litinový šoupátkový pro zemní soupravy osazení do terénu a do vozovky</t>
  </si>
  <si>
    <t>562027739</t>
  </si>
  <si>
    <t>-1664568269</t>
  </si>
  <si>
    <t>919122122</t>
  </si>
  <si>
    <t>Těsnění spár zálivkou za tepla pro komůrky š 15 mm hl 30 mm s těsnicím profilem</t>
  </si>
  <si>
    <t>-384143448</t>
  </si>
  <si>
    <t>9,05*2</t>
  </si>
  <si>
    <t>919735112</t>
  </si>
  <si>
    <t>Řezání stávajícího živičného krytu hl přes 50 do 100 mm</t>
  </si>
  <si>
    <t>-478401448</t>
  </si>
  <si>
    <t>979051121</t>
  </si>
  <si>
    <t>Očištění zámkových dlaždic se spárováním z kameniva těženého při překopech inženýrských sítí</t>
  </si>
  <si>
    <t>1949632327</t>
  </si>
  <si>
    <t>957224289</t>
  </si>
  <si>
    <t>1688183743</t>
  </si>
  <si>
    <t>26,239*9 'Přepočtené koeficientem množství</t>
  </si>
  <si>
    <t>-1440197779</t>
  </si>
  <si>
    <t>2,941+1,638</t>
  </si>
  <si>
    <t>516932298</t>
  </si>
  <si>
    <t>9,135+3,982</t>
  </si>
  <si>
    <t>997221875</t>
  </si>
  <si>
    <t>Poplatek za uložení stavebního odpadu na recyklační skládce (skládkovné) asfaltového bez obsahu dehtu zatříděného do Katalogu odpadů pod kódem 17 03 02</t>
  </si>
  <si>
    <t>1720246882</t>
  </si>
  <si>
    <t>1,991</t>
  </si>
  <si>
    <t>795277398</t>
  </si>
  <si>
    <t>SO.00 -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</si>
  <si>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</si>
  <si>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</si>
  <si>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</si>
  <si>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</si>
  <si>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012002000</t>
  </si>
  <si>
    <t>Geodetické práce včetně vytyčení sítí, včetně vytyčovacího výkresu</t>
  </si>
  <si>
    <t>381350431</t>
  </si>
  <si>
    <t>012002000-1</t>
  </si>
  <si>
    <t>Geometrické plány zaměření stavby potřebné pro kolaudaci stavby i vodoprávních děl, doložit ke kolaudaci stavby</t>
  </si>
  <si>
    <t>-1151375412</t>
  </si>
  <si>
    <t>-311274683</t>
  </si>
  <si>
    <t>013264000-1</t>
  </si>
  <si>
    <t>Výrobní a dílenská dokumentace</t>
  </si>
  <si>
    <t>-824852971</t>
  </si>
  <si>
    <t>0140000003</t>
  </si>
  <si>
    <t>Náklady na DIR</t>
  </si>
  <si>
    <t>325192251</t>
  </si>
  <si>
    <t>0140000004</t>
  </si>
  <si>
    <t>Pasport a repasport</t>
  </si>
  <si>
    <t>-1996434245</t>
  </si>
  <si>
    <t>VRN3</t>
  </si>
  <si>
    <t>Zařízení staveniště</t>
  </si>
  <si>
    <t>030001000</t>
  </si>
  <si>
    <t xml:space="preserve">Zařízení staveniště </t>
  </si>
  <si>
    <t>-8155843</t>
  </si>
  <si>
    <t>030001000-1</t>
  </si>
  <si>
    <t>Oplocení staveniště</t>
  </si>
  <si>
    <t>474647634</t>
  </si>
  <si>
    <t>030001002</t>
  </si>
  <si>
    <t>Informační tabule</t>
  </si>
  <si>
    <t>-1789615790</t>
  </si>
  <si>
    <t>032503000-1</t>
  </si>
  <si>
    <t>Skládky na staveništi, skladování materiálu</t>
  </si>
  <si>
    <t>1119947774</t>
  </si>
  <si>
    <t>032903000</t>
  </si>
  <si>
    <t>Náklady na provoz a údržbu vybavení staveniště, spotřeba médií, energie pro potřeby stavby dle skutečných potřeb</t>
  </si>
  <si>
    <t>-665084560</t>
  </si>
  <si>
    <t>034002000</t>
  </si>
  <si>
    <t>Zabezpečení staveniště</t>
  </si>
  <si>
    <t>1488443119</t>
  </si>
  <si>
    <t>039002000</t>
  </si>
  <si>
    <t>Zrušení zařízení staveniště</t>
  </si>
  <si>
    <t>-2053244454</t>
  </si>
  <si>
    <t>039002000-2</t>
  </si>
  <si>
    <t>Kompletní dopravní značení dle odsouhlaseného projektu DIO a dopravně inženýrského rozhodnutí, včetně případných záborů dle porjektu DIO po celou dobu provádění stavby</t>
  </si>
  <si>
    <t>1608361362</t>
  </si>
  <si>
    <t>039002000-3</t>
  </si>
  <si>
    <t>Ostatní náklady - provizorní zábradlí, provizorní osvětlení, lešení, plošiny</t>
  </si>
  <si>
    <t>-875122580</t>
  </si>
  <si>
    <t>039002000-4</t>
  </si>
  <si>
    <t>Ostatní náklady - ochrany již provedených konstrukcí</t>
  </si>
  <si>
    <t>1797587689</t>
  </si>
  <si>
    <t>039002000-5</t>
  </si>
  <si>
    <t>Zdvihací prostředky, montáž, demontáž, nájem, energie včetně zajištění napojení dostatečné kapacity</t>
  </si>
  <si>
    <t>294354432</t>
  </si>
  <si>
    <t>039002000-6</t>
  </si>
  <si>
    <t>Vzorkování</t>
  </si>
  <si>
    <t>14624729</t>
  </si>
  <si>
    <t>039002000-7</t>
  </si>
  <si>
    <t>Zajištění napojení na vodu</t>
  </si>
  <si>
    <t>-778683255</t>
  </si>
  <si>
    <t>039002000-8</t>
  </si>
  <si>
    <t>Čištění komunikací po dobu výstavby</t>
  </si>
  <si>
    <t>-620510900</t>
  </si>
  <si>
    <t>VRN4</t>
  </si>
  <si>
    <t>Inženýrská činnost</t>
  </si>
  <si>
    <t>043002000-1</t>
  </si>
  <si>
    <t>Ostatní zkoušky a měření</t>
  </si>
  <si>
    <t>-1301938775</t>
  </si>
  <si>
    <t>043002001-1</t>
  </si>
  <si>
    <t>Kompletní zpracování podrobného provozního řádu a manuálu údržby a servisu veškerých technických a technologických zařízení</t>
  </si>
  <si>
    <t>1388624870</t>
  </si>
  <si>
    <t>043002001-3</t>
  </si>
  <si>
    <t>Kompletní zpracování veškerých dokladů, zkoušek, listin osvědčujících správnost provedení stavby a měření stanovené ve výrokové části SP a vodoprávním řízení</t>
  </si>
  <si>
    <t>-527135444</t>
  </si>
  <si>
    <t>043002001-7</t>
  </si>
  <si>
    <t>Kompletní manuály, návody k obsluze zařízení, zaškolení uživatele a kompletní doklady potřebné ke kolaudaci stavby</t>
  </si>
  <si>
    <t>678197290</t>
  </si>
  <si>
    <t>045002000</t>
  </si>
  <si>
    <t>Kompletační a koordinační činnost</t>
  </si>
  <si>
    <t>-1317983051</t>
  </si>
  <si>
    <t>VRN5</t>
  </si>
  <si>
    <t>Finanční náklady</t>
  </si>
  <si>
    <t>051002001</t>
  </si>
  <si>
    <t>Náklady spojené s pojištěním odpovědnosti za škodu, jak je uvedeno v návrhu smlouvy o dílo</t>
  </si>
  <si>
    <t>1778776468</t>
  </si>
  <si>
    <t>051002002</t>
  </si>
  <si>
    <t>Náklady spojené se zřízením bankovní záruky po dobu realizace stavby, jak je uvedeno v návrhu smlouvy o dílo</t>
  </si>
  <si>
    <t>41500553</t>
  </si>
  <si>
    <t>VRN9</t>
  </si>
  <si>
    <t>Ostatní náklady</t>
  </si>
  <si>
    <t>091003000x</t>
  </si>
  <si>
    <t>Proplach a dezinfekce inženýrských sítí</t>
  </si>
  <si>
    <t>-1270634414</t>
  </si>
  <si>
    <t>091003002x</t>
  </si>
  <si>
    <t>Ochrana inženýrských sítí</t>
  </si>
  <si>
    <t>2041966213</t>
  </si>
  <si>
    <t>SEZNAM FIGUR</t>
  </si>
  <si>
    <t>Výměra</t>
  </si>
  <si>
    <t xml:space="preserve"> SO.01</t>
  </si>
  <si>
    <t>Použití figury:</t>
  </si>
  <si>
    <t xml:space="preserve"> SO.01/ KP</t>
  </si>
  <si>
    <t xml:space="preserve"> SO.02</t>
  </si>
  <si>
    <t xml:space="preserve"> SO.03</t>
  </si>
  <si>
    <t xml:space="preserve"> SO.04/ SO.04.01</t>
  </si>
  <si>
    <t xml:space="preserve"> SO.04/ SO.04.02</t>
  </si>
  <si>
    <t xml:space="preserve"> SO.04/ SO.04.03</t>
  </si>
  <si>
    <t xml:space="preserve"> SO.06</t>
  </si>
  <si>
    <t xml:space="preserve"> SO.07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</si>
</sst>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26"/>
  <sheetViews>
    <sheetView showGridLines="0" tabSelected="1" topLeftCell="A19" workbookViewId="0"/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ht="10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7" customHeight="1"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S2" s="18" t="s">
        <v>6</v>
      </c>
      <c r="BT2" s="18" t="s">
        <v>7</v>
      </c>
    </row>
    <row r="3" spans="1:74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5" t="s">
        <v>14</v>
      </c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23"/>
      <c r="AQ5" s="23"/>
      <c r="AR5" s="21"/>
      <c r="BE5" s="312" t="s">
        <v>15</v>
      </c>
      <c r="BS5" s="18" t="s">
        <v>6</v>
      </c>
    </row>
    <row r="6" spans="1:74" s="1" customFormat="1" ht="37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7" t="s">
        <v>17</v>
      </c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23"/>
      <c r="AQ6" s="23"/>
      <c r="AR6" s="21"/>
      <c r="BE6" s="31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13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13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3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13"/>
      <c r="BS10" s="18" t="s">
        <v>6</v>
      </c>
    </row>
    <row r="11" spans="1:74" s="1" customFormat="1" ht="18.5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13"/>
      <c r="BS11" s="18" t="s">
        <v>6</v>
      </c>
    </row>
    <row r="12" spans="1:74" s="1" customFormat="1" ht="7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3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13"/>
      <c r="BS13" s="18" t="s">
        <v>6</v>
      </c>
    </row>
    <row r="14" spans="1:74" ht="12.5">
      <c r="B14" s="22"/>
      <c r="C14" s="23"/>
      <c r="D14" s="23"/>
      <c r="E14" s="318" t="s">
        <v>29</v>
      </c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13"/>
      <c r="BS14" s="18" t="s">
        <v>6</v>
      </c>
    </row>
    <row r="15" spans="1:74" s="1" customFormat="1" ht="7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3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13"/>
      <c r="BS16" s="18" t="s">
        <v>4</v>
      </c>
    </row>
    <row r="17" spans="1:71" s="1" customFormat="1" ht="18.5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13"/>
      <c r="BS17" s="18" t="s">
        <v>32</v>
      </c>
    </row>
    <row r="18" spans="1:71" s="1" customFormat="1" ht="7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3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13"/>
      <c r="BS19" s="18" t="s">
        <v>6</v>
      </c>
    </row>
    <row r="20" spans="1:71" s="1" customFormat="1" ht="18.5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13"/>
      <c r="BS20" s="18" t="s">
        <v>32</v>
      </c>
    </row>
    <row r="21" spans="1:71" s="1" customFormat="1" ht="7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3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3"/>
    </row>
    <row r="23" spans="1:71" s="1" customFormat="1" ht="16.5" customHeight="1">
      <c r="B23" s="22"/>
      <c r="C23" s="23"/>
      <c r="D23" s="23"/>
      <c r="E23" s="320" t="s">
        <v>1</v>
      </c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23"/>
      <c r="AP23" s="23"/>
      <c r="AQ23" s="23"/>
      <c r="AR23" s="21"/>
      <c r="BE23" s="313"/>
    </row>
    <row r="24" spans="1:71" s="1" customFormat="1" ht="7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3"/>
    </row>
    <row r="25" spans="1:71" s="1" customFormat="1" ht="7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3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1">
        <f>ROUND(AG94,2)</f>
        <v>0</v>
      </c>
      <c r="AL26" s="322"/>
      <c r="AM26" s="322"/>
      <c r="AN26" s="322"/>
      <c r="AO26" s="322"/>
      <c r="AP26" s="37"/>
      <c r="AQ26" s="37"/>
      <c r="AR26" s="40"/>
      <c r="BE26" s="313"/>
    </row>
    <row r="27" spans="1:71" s="2" customFormat="1" ht="7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3"/>
    </row>
    <row r="28" spans="1:71" s="2" customFormat="1" ht="12.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3" t="s">
        <v>37</v>
      </c>
      <c r="M28" s="323"/>
      <c r="N28" s="323"/>
      <c r="O28" s="323"/>
      <c r="P28" s="323"/>
      <c r="Q28" s="37"/>
      <c r="R28" s="37"/>
      <c r="S28" s="37"/>
      <c r="T28" s="37"/>
      <c r="U28" s="37"/>
      <c r="V28" s="37"/>
      <c r="W28" s="323" t="s">
        <v>38</v>
      </c>
      <c r="X28" s="323"/>
      <c r="Y28" s="323"/>
      <c r="Z28" s="323"/>
      <c r="AA28" s="323"/>
      <c r="AB28" s="323"/>
      <c r="AC28" s="323"/>
      <c r="AD28" s="323"/>
      <c r="AE28" s="323"/>
      <c r="AF28" s="37"/>
      <c r="AG28" s="37"/>
      <c r="AH28" s="37"/>
      <c r="AI28" s="37"/>
      <c r="AJ28" s="37"/>
      <c r="AK28" s="323" t="s">
        <v>39</v>
      </c>
      <c r="AL28" s="323"/>
      <c r="AM28" s="323"/>
      <c r="AN28" s="323"/>
      <c r="AO28" s="323"/>
      <c r="AP28" s="37"/>
      <c r="AQ28" s="37"/>
      <c r="AR28" s="40"/>
      <c r="BE28" s="313"/>
    </row>
    <row r="29" spans="1:71" s="3" customFormat="1" ht="14.4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26">
        <v>0.21</v>
      </c>
      <c r="M29" s="325"/>
      <c r="N29" s="325"/>
      <c r="O29" s="325"/>
      <c r="P29" s="325"/>
      <c r="Q29" s="42"/>
      <c r="R29" s="42"/>
      <c r="S29" s="42"/>
      <c r="T29" s="42"/>
      <c r="U29" s="42"/>
      <c r="V29" s="42"/>
      <c r="W29" s="324">
        <f>ROUND(AZ94, 2)</f>
        <v>0</v>
      </c>
      <c r="X29" s="325"/>
      <c r="Y29" s="325"/>
      <c r="Z29" s="325"/>
      <c r="AA29" s="325"/>
      <c r="AB29" s="325"/>
      <c r="AC29" s="325"/>
      <c r="AD29" s="325"/>
      <c r="AE29" s="325"/>
      <c r="AF29" s="42"/>
      <c r="AG29" s="42"/>
      <c r="AH29" s="42"/>
      <c r="AI29" s="42"/>
      <c r="AJ29" s="42"/>
      <c r="AK29" s="324">
        <f>ROUND(AV94, 2)</f>
        <v>0</v>
      </c>
      <c r="AL29" s="325"/>
      <c r="AM29" s="325"/>
      <c r="AN29" s="325"/>
      <c r="AO29" s="325"/>
      <c r="AP29" s="42"/>
      <c r="AQ29" s="42"/>
      <c r="AR29" s="43"/>
      <c r="BE29" s="314"/>
    </row>
    <row r="30" spans="1:71" s="3" customFormat="1" ht="14.4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26">
        <v>0.15</v>
      </c>
      <c r="M30" s="325"/>
      <c r="N30" s="325"/>
      <c r="O30" s="325"/>
      <c r="P30" s="325"/>
      <c r="Q30" s="42"/>
      <c r="R30" s="42"/>
      <c r="S30" s="42"/>
      <c r="T30" s="42"/>
      <c r="U30" s="42"/>
      <c r="V30" s="42"/>
      <c r="W30" s="324">
        <f>ROUND(BA94, 2)</f>
        <v>0</v>
      </c>
      <c r="X30" s="325"/>
      <c r="Y30" s="325"/>
      <c r="Z30" s="325"/>
      <c r="AA30" s="325"/>
      <c r="AB30" s="325"/>
      <c r="AC30" s="325"/>
      <c r="AD30" s="325"/>
      <c r="AE30" s="325"/>
      <c r="AF30" s="42"/>
      <c r="AG30" s="42"/>
      <c r="AH30" s="42"/>
      <c r="AI30" s="42"/>
      <c r="AJ30" s="42"/>
      <c r="AK30" s="324">
        <f>ROUND(AW94, 2)</f>
        <v>0</v>
      </c>
      <c r="AL30" s="325"/>
      <c r="AM30" s="325"/>
      <c r="AN30" s="325"/>
      <c r="AO30" s="325"/>
      <c r="AP30" s="42"/>
      <c r="AQ30" s="42"/>
      <c r="AR30" s="43"/>
      <c r="BE30" s="314"/>
    </row>
    <row r="31" spans="1:71" s="3" customFormat="1" ht="14.4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26">
        <v>0.21</v>
      </c>
      <c r="M31" s="325"/>
      <c r="N31" s="325"/>
      <c r="O31" s="325"/>
      <c r="P31" s="325"/>
      <c r="Q31" s="42"/>
      <c r="R31" s="42"/>
      <c r="S31" s="42"/>
      <c r="T31" s="42"/>
      <c r="U31" s="42"/>
      <c r="V31" s="42"/>
      <c r="W31" s="324">
        <f>ROUND(BB94, 2)</f>
        <v>0</v>
      </c>
      <c r="X31" s="325"/>
      <c r="Y31" s="325"/>
      <c r="Z31" s="325"/>
      <c r="AA31" s="325"/>
      <c r="AB31" s="325"/>
      <c r="AC31" s="325"/>
      <c r="AD31" s="325"/>
      <c r="AE31" s="325"/>
      <c r="AF31" s="42"/>
      <c r="AG31" s="42"/>
      <c r="AH31" s="42"/>
      <c r="AI31" s="42"/>
      <c r="AJ31" s="42"/>
      <c r="AK31" s="324">
        <v>0</v>
      </c>
      <c r="AL31" s="325"/>
      <c r="AM31" s="325"/>
      <c r="AN31" s="325"/>
      <c r="AO31" s="325"/>
      <c r="AP31" s="42"/>
      <c r="AQ31" s="42"/>
      <c r="AR31" s="43"/>
      <c r="BE31" s="314"/>
    </row>
    <row r="32" spans="1:71" s="3" customFormat="1" ht="14.4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26">
        <v>0.15</v>
      </c>
      <c r="M32" s="325"/>
      <c r="N32" s="325"/>
      <c r="O32" s="325"/>
      <c r="P32" s="325"/>
      <c r="Q32" s="42"/>
      <c r="R32" s="42"/>
      <c r="S32" s="42"/>
      <c r="T32" s="42"/>
      <c r="U32" s="42"/>
      <c r="V32" s="42"/>
      <c r="W32" s="324">
        <f>ROUND(BC94, 2)</f>
        <v>0</v>
      </c>
      <c r="X32" s="325"/>
      <c r="Y32" s="325"/>
      <c r="Z32" s="325"/>
      <c r="AA32" s="325"/>
      <c r="AB32" s="325"/>
      <c r="AC32" s="325"/>
      <c r="AD32" s="325"/>
      <c r="AE32" s="325"/>
      <c r="AF32" s="42"/>
      <c r="AG32" s="42"/>
      <c r="AH32" s="42"/>
      <c r="AI32" s="42"/>
      <c r="AJ32" s="42"/>
      <c r="AK32" s="324">
        <v>0</v>
      </c>
      <c r="AL32" s="325"/>
      <c r="AM32" s="325"/>
      <c r="AN32" s="325"/>
      <c r="AO32" s="325"/>
      <c r="AP32" s="42"/>
      <c r="AQ32" s="42"/>
      <c r="AR32" s="43"/>
      <c r="BE32" s="314"/>
    </row>
    <row r="33" spans="1:57" s="3" customFormat="1" ht="14.4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26">
        <v>0</v>
      </c>
      <c r="M33" s="325"/>
      <c r="N33" s="325"/>
      <c r="O33" s="325"/>
      <c r="P33" s="325"/>
      <c r="Q33" s="42"/>
      <c r="R33" s="42"/>
      <c r="S33" s="42"/>
      <c r="T33" s="42"/>
      <c r="U33" s="42"/>
      <c r="V33" s="42"/>
      <c r="W33" s="324">
        <f>ROUND(BD94, 2)</f>
        <v>0</v>
      </c>
      <c r="X33" s="325"/>
      <c r="Y33" s="325"/>
      <c r="Z33" s="325"/>
      <c r="AA33" s="325"/>
      <c r="AB33" s="325"/>
      <c r="AC33" s="325"/>
      <c r="AD33" s="325"/>
      <c r="AE33" s="325"/>
      <c r="AF33" s="42"/>
      <c r="AG33" s="42"/>
      <c r="AH33" s="42"/>
      <c r="AI33" s="42"/>
      <c r="AJ33" s="42"/>
      <c r="AK33" s="324">
        <v>0</v>
      </c>
      <c r="AL33" s="325"/>
      <c r="AM33" s="325"/>
      <c r="AN33" s="325"/>
      <c r="AO33" s="325"/>
      <c r="AP33" s="42"/>
      <c r="AQ33" s="42"/>
      <c r="AR33" s="43"/>
      <c r="BE33" s="314"/>
    </row>
    <row r="34" spans="1:57" s="2" customFormat="1" ht="7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13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30" t="s">
        <v>48</v>
      </c>
      <c r="Y35" s="328"/>
      <c r="Z35" s="328"/>
      <c r="AA35" s="328"/>
      <c r="AB35" s="328"/>
      <c r="AC35" s="46"/>
      <c r="AD35" s="46"/>
      <c r="AE35" s="46"/>
      <c r="AF35" s="46"/>
      <c r="AG35" s="46"/>
      <c r="AH35" s="46"/>
      <c r="AI35" s="46"/>
      <c r="AJ35" s="46"/>
      <c r="AK35" s="327">
        <f>SUM(AK26:AK33)</f>
        <v>0</v>
      </c>
      <c r="AL35" s="328"/>
      <c r="AM35" s="328"/>
      <c r="AN35" s="328"/>
      <c r="AO35" s="329"/>
      <c r="AP35" s="44"/>
      <c r="AQ35" s="44"/>
      <c r="AR35" s="40"/>
      <c r="BE35" s="35"/>
    </row>
    <row r="36" spans="1:57" s="2" customFormat="1" ht="7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0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0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0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0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0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0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0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0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0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0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0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0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0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0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0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0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0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0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0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0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0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0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7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7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SK21061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7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94" t="str">
        <f>K6</f>
        <v>Lůžkový hospic Mezi stromy na pozemku č. parc 785/1 v k.ú. Havlíčkův Brod</v>
      </c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64"/>
      <c r="AQ85" s="64"/>
      <c r="AR85" s="65"/>
    </row>
    <row r="86" spans="1:91" s="2" customFormat="1" ht="7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99" t="str">
        <f>IF(AN8= "","",AN8)</f>
        <v>25. 4. 2022</v>
      </c>
      <c r="AN87" s="299"/>
      <c r="AO87" s="37"/>
      <c r="AP87" s="37"/>
      <c r="AQ87" s="37"/>
      <c r="AR87" s="40"/>
      <c r="BE87" s="35"/>
    </row>
    <row r="88" spans="1:91" s="2" customFormat="1" ht="7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15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Spolek pro lůžkový hospic Mezi Stromy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300" t="str">
        <f>IF(E17="","",E17)</f>
        <v>PROJEKT II, v.o.s.</v>
      </c>
      <c r="AN89" s="301"/>
      <c r="AO89" s="301"/>
      <c r="AP89" s="301"/>
      <c r="AQ89" s="37"/>
      <c r="AR89" s="40"/>
      <c r="AS89" s="302" t="s">
        <v>56</v>
      </c>
      <c r="AT89" s="303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15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300" t="str">
        <f>IF(E20="","",E20)</f>
        <v>Martin Škrabal</v>
      </c>
      <c r="AN90" s="301"/>
      <c r="AO90" s="301"/>
      <c r="AP90" s="301"/>
      <c r="AQ90" s="37"/>
      <c r="AR90" s="40"/>
      <c r="AS90" s="304"/>
      <c r="AT90" s="305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7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06"/>
      <c r="AT91" s="307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6" t="s">
        <v>57</v>
      </c>
      <c r="D92" s="297"/>
      <c r="E92" s="297"/>
      <c r="F92" s="297"/>
      <c r="G92" s="297"/>
      <c r="H92" s="74"/>
      <c r="I92" s="298" t="s">
        <v>58</v>
      </c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309" t="s">
        <v>59</v>
      </c>
      <c r="AH92" s="297"/>
      <c r="AI92" s="297"/>
      <c r="AJ92" s="297"/>
      <c r="AK92" s="297"/>
      <c r="AL92" s="297"/>
      <c r="AM92" s="297"/>
      <c r="AN92" s="298" t="s">
        <v>60</v>
      </c>
      <c r="AO92" s="297"/>
      <c r="AP92" s="308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7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10">
        <f>ROUND(AG95+SUM(AG115:AG117)+SUM(AG121:AG124),2)</f>
        <v>0</v>
      </c>
      <c r="AH94" s="310"/>
      <c r="AI94" s="310"/>
      <c r="AJ94" s="310"/>
      <c r="AK94" s="310"/>
      <c r="AL94" s="310"/>
      <c r="AM94" s="310"/>
      <c r="AN94" s="311">
        <f t="shared" ref="AN94:AN124" si="0">SUM(AG94,AT94)</f>
        <v>0</v>
      </c>
      <c r="AO94" s="311"/>
      <c r="AP94" s="311"/>
      <c r="AQ94" s="86" t="s">
        <v>1</v>
      </c>
      <c r="AR94" s="87"/>
      <c r="AS94" s="88">
        <f>ROUND(AS95+SUM(AS115:AS117)+SUM(AS121:AS124),2)</f>
        <v>0</v>
      </c>
      <c r="AT94" s="89">
        <f t="shared" ref="AT94:AT124" si="1">ROUND(SUM(AV94:AW94),2)</f>
        <v>0</v>
      </c>
      <c r="AU94" s="90">
        <f>ROUND(AU95+SUM(AU115:AU117)+SUM(AU121:AU124),5)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ROUND(AZ95+SUM(AZ115:AZ117)+SUM(AZ121:AZ124),2)</f>
        <v>0</v>
      </c>
      <c r="BA94" s="89">
        <f>ROUND(BA95+SUM(BA115:BA117)+SUM(BA121:BA124),2)</f>
        <v>0</v>
      </c>
      <c r="BB94" s="89">
        <f>ROUND(BB95+SUM(BB115:BB117)+SUM(BB121:BB124),2)</f>
        <v>0</v>
      </c>
      <c r="BC94" s="89">
        <f>ROUND(BC95+SUM(BC115:BC117)+SUM(BC121:BC124),2)</f>
        <v>0</v>
      </c>
      <c r="BD94" s="91">
        <f>ROUND(BD95+SUM(BD115:BD117)+SUM(BD121:BD124),2)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B95" s="94"/>
      <c r="C95" s="95"/>
      <c r="D95" s="287" t="s">
        <v>80</v>
      </c>
      <c r="E95" s="287"/>
      <c r="F95" s="287"/>
      <c r="G95" s="287"/>
      <c r="H95" s="287"/>
      <c r="I95" s="96"/>
      <c r="J95" s="287" t="s">
        <v>81</v>
      </c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  <c r="X95" s="287"/>
      <c r="Y95" s="287"/>
      <c r="Z95" s="287"/>
      <c r="AA95" s="287"/>
      <c r="AB95" s="287"/>
      <c r="AC95" s="287"/>
      <c r="AD95" s="287"/>
      <c r="AE95" s="287"/>
      <c r="AF95" s="287"/>
      <c r="AG95" s="293">
        <f>ROUND(AG96+SUM(AG97:AG101)+AG106+AG114,2)</f>
        <v>0</v>
      </c>
      <c r="AH95" s="292"/>
      <c r="AI95" s="292"/>
      <c r="AJ95" s="292"/>
      <c r="AK95" s="292"/>
      <c r="AL95" s="292"/>
      <c r="AM95" s="292"/>
      <c r="AN95" s="291">
        <f t="shared" si="0"/>
        <v>0</v>
      </c>
      <c r="AO95" s="292"/>
      <c r="AP95" s="292"/>
      <c r="AQ95" s="97" t="s">
        <v>82</v>
      </c>
      <c r="AR95" s="98"/>
      <c r="AS95" s="99">
        <f>ROUND(AS96+SUM(AS97:AS101)+AS106+AS114,2)</f>
        <v>0</v>
      </c>
      <c r="AT95" s="100">
        <f t="shared" si="1"/>
        <v>0</v>
      </c>
      <c r="AU95" s="101">
        <f>ROUND(AU96+SUM(AU97:AU101)+AU106+AU114,5)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ROUND(AZ96+SUM(AZ97:AZ101)+AZ106+AZ114,2)</f>
        <v>0</v>
      </c>
      <c r="BA95" s="100">
        <f>ROUND(BA96+SUM(BA97:BA101)+BA106+BA114,2)</f>
        <v>0</v>
      </c>
      <c r="BB95" s="100">
        <f>ROUND(BB96+SUM(BB97:BB101)+BB106+BB114,2)</f>
        <v>0</v>
      </c>
      <c r="BC95" s="100">
        <f>ROUND(BC96+SUM(BC97:BC101)+BC106+BC114,2)</f>
        <v>0</v>
      </c>
      <c r="BD95" s="102">
        <f>ROUND(BD96+SUM(BD97:BD101)+BD106+BD114,2)</f>
        <v>0</v>
      </c>
      <c r="BS95" s="103" t="s">
        <v>75</v>
      </c>
      <c r="BT95" s="103" t="s">
        <v>83</v>
      </c>
      <c r="BV95" s="103" t="s">
        <v>78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4" customFormat="1" ht="16.5" customHeight="1">
      <c r="A96" s="104" t="s">
        <v>86</v>
      </c>
      <c r="B96" s="59"/>
      <c r="C96" s="105"/>
      <c r="D96" s="105"/>
      <c r="E96" s="286" t="s">
        <v>80</v>
      </c>
      <c r="F96" s="286"/>
      <c r="G96" s="286"/>
      <c r="H96" s="286"/>
      <c r="I96" s="286"/>
      <c r="J96" s="105"/>
      <c r="K96" s="286" t="s">
        <v>81</v>
      </c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8">
        <f>'SO.01 - Hospic'!J30</f>
        <v>0</v>
      </c>
      <c r="AH96" s="289"/>
      <c r="AI96" s="289"/>
      <c r="AJ96" s="289"/>
      <c r="AK96" s="289"/>
      <c r="AL96" s="289"/>
      <c r="AM96" s="289"/>
      <c r="AN96" s="288">
        <f t="shared" si="0"/>
        <v>0</v>
      </c>
      <c r="AO96" s="289"/>
      <c r="AP96" s="289"/>
      <c r="AQ96" s="106" t="s">
        <v>87</v>
      </c>
      <c r="AR96" s="61"/>
      <c r="AS96" s="107">
        <v>0</v>
      </c>
      <c r="AT96" s="108">
        <f t="shared" si="1"/>
        <v>0</v>
      </c>
      <c r="AU96" s="109">
        <f>'SO.01 - Hospic'!P143</f>
        <v>0</v>
      </c>
      <c r="AV96" s="108">
        <f>'SO.01 - Hospic'!J33</f>
        <v>0</v>
      </c>
      <c r="AW96" s="108">
        <f>'SO.01 - Hospic'!J34</f>
        <v>0</v>
      </c>
      <c r="AX96" s="108">
        <f>'SO.01 - Hospic'!J35</f>
        <v>0</v>
      </c>
      <c r="AY96" s="108">
        <f>'SO.01 - Hospic'!J36</f>
        <v>0</v>
      </c>
      <c r="AZ96" s="108">
        <f>'SO.01 - Hospic'!F33</f>
        <v>0</v>
      </c>
      <c r="BA96" s="108">
        <f>'SO.01 - Hospic'!F34</f>
        <v>0</v>
      </c>
      <c r="BB96" s="108">
        <f>'SO.01 - Hospic'!F35</f>
        <v>0</v>
      </c>
      <c r="BC96" s="108">
        <f>'SO.01 - Hospic'!F36</f>
        <v>0</v>
      </c>
      <c r="BD96" s="110">
        <f>'SO.01 - Hospic'!F37</f>
        <v>0</v>
      </c>
      <c r="BT96" s="111" t="s">
        <v>85</v>
      </c>
      <c r="BU96" s="111" t="s">
        <v>88</v>
      </c>
      <c r="BV96" s="111" t="s">
        <v>78</v>
      </c>
      <c r="BW96" s="111" t="s">
        <v>84</v>
      </c>
      <c r="BX96" s="111" t="s">
        <v>5</v>
      </c>
      <c r="CL96" s="111" t="s">
        <v>1</v>
      </c>
      <c r="CM96" s="111" t="s">
        <v>85</v>
      </c>
    </row>
    <row r="97" spans="1:90" s="4" customFormat="1" ht="16.5" customHeight="1">
      <c r="A97" s="104" t="s">
        <v>86</v>
      </c>
      <c r="B97" s="59"/>
      <c r="C97" s="105"/>
      <c r="D97" s="105"/>
      <c r="E97" s="286" t="s">
        <v>89</v>
      </c>
      <c r="F97" s="286"/>
      <c r="G97" s="286"/>
      <c r="H97" s="286"/>
      <c r="I97" s="286"/>
      <c r="J97" s="105"/>
      <c r="K97" s="286" t="s">
        <v>90</v>
      </c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8">
        <f>'ZTI - Zdravotechnika a plyn'!J32</f>
        <v>0</v>
      </c>
      <c r="AH97" s="289"/>
      <c r="AI97" s="289"/>
      <c r="AJ97" s="289"/>
      <c r="AK97" s="289"/>
      <c r="AL97" s="289"/>
      <c r="AM97" s="289"/>
      <c r="AN97" s="288">
        <f t="shared" si="0"/>
        <v>0</v>
      </c>
      <c r="AO97" s="289"/>
      <c r="AP97" s="289"/>
      <c r="AQ97" s="106" t="s">
        <v>87</v>
      </c>
      <c r="AR97" s="61"/>
      <c r="AS97" s="107">
        <v>0</v>
      </c>
      <c r="AT97" s="108">
        <f t="shared" si="1"/>
        <v>0</v>
      </c>
      <c r="AU97" s="109">
        <f>'ZTI - Zdravotechnika a plyn'!P130</f>
        <v>0</v>
      </c>
      <c r="AV97" s="108">
        <f>'ZTI - Zdravotechnika a plyn'!J35</f>
        <v>0</v>
      </c>
      <c r="AW97" s="108">
        <f>'ZTI - Zdravotechnika a plyn'!J36</f>
        <v>0</v>
      </c>
      <c r="AX97" s="108">
        <f>'ZTI - Zdravotechnika a plyn'!J37</f>
        <v>0</v>
      </c>
      <c r="AY97" s="108">
        <f>'ZTI - Zdravotechnika a plyn'!J38</f>
        <v>0</v>
      </c>
      <c r="AZ97" s="108">
        <f>'ZTI - Zdravotechnika a plyn'!F35</f>
        <v>0</v>
      </c>
      <c r="BA97" s="108">
        <f>'ZTI - Zdravotechnika a plyn'!F36</f>
        <v>0</v>
      </c>
      <c r="BB97" s="108">
        <f>'ZTI - Zdravotechnika a plyn'!F37</f>
        <v>0</v>
      </c>
      <c r="BC97" s="108">
        <f>'ZTI - Zdravotechnika a plyn'!F38</f>
        <v>0</v>
      </c>
      <c r="BD97" s="110">
        <f>'ZTI - Zdravotechnika a plyn'!F39</f>
        <v>0</v>
      </c>
      <c r="BT97" s="111" t="s">
        <v>85</v>
      </c>
      <c r="BV97" s="111" t="s">
        <v>78</v>
      </c>
      <c r="BW97" s="111" t="s">
        <v>91</v>
      </c>
      <c r="BX97" s="111" t="s">
        <v>84</v>
      </c>
      <c r="CL97" s="111" t="s">
        <v>1</v>
      </c>
    </row>
    <row r="98" spans="1:90" s="4" customFormat="1" ht="16.5" customHeight="1">
      <c r="A98" s="104" t="s">
        <v>86</v>
      </c>
      <c r="B98" s="59"/>
      <c r="C98" s="105"/>
      <c r="D98" s="105"/>
      <c r="E98" s="286" t="s">
        <v>92</v>
      </c>
      <c r="F98" s="286"/>
      <c r="G98" s="286"/>
      <c r="H98" s="286"/>
      <c r="I98" s="286"/>
      <c r="J98" s="105"/>
      <c r="K98" s="286" t="s">
        <v>93</v>
      </c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  <c r="AA98" s="286"/>
      <c r="AB98" s="286"/>
      <c r="AC98" s="286"/>
      <c r="AD98" s="286"/>
      <c r="AE98" s="286"/>
      <c r="AF98" s="286"/>
      <c r="AG98" s="288">
        <f>'UT - Ústřední vytápění'!J32</f>
        <v>0</v>
      </c>
      <c r="AH98" s="289"/>
      <c r="AI98" s="289"/>
      <c r="AJ98" s="289"/>
      <c r="AK98" s="289"/>
      <c r="AL98" s="289"/>
      <c r="AM98" s="289"/>
      <c r="AN98" s="288">
        <f t="shared" si="0"/>
        <v>0</v>
      </c>
      <c r="AO98" s="289"/>
      <c r="AP98" s="289"/>
      <c r="AQ98" s="106" t="s">
        <v>87</v>
      </c>
      <c r="AR98" s="61"/>
      <c r="AS98" s="107">
        <v>0</v>
      </c>
      <c r="AT98" s="108">
        <f t="shared" si="1"/>
        <v>0</v>
      </c>
      <c r="AU98" s="109">
        <f>'UT - Ústřední vytápění'!P129</f>
        <v>0</v>
      </c>
      <c r="AV98" s="108">
        <f>'UT - Ústřední vytápění'!J35</f>
        <v>0</v>
      </c>
      <c r="AW98" s="108">
        <f>'UT - Ústřední vytápění'!J36</f>
        <v>0</v>
      </c>
      <c r="AX98" s="108">
        <f>'UT - Ústřední vytápění'!J37</f>
        <v>0</v>
      </c>
      <c r="AY98" s="108">
        <f>'UT - Ústřední vytápění'!J38</f>
        <v>0</v>
      </c>
      <c r="AZ98" s="108">
        <f>'UT - Ústřední vytápění'!F35</f>
        <v>0</v>
      </c>
      <c r="BA98" s="108">
        <f>'UT - Ústřední vytápění'!F36</f>
        <v>0</v>
      </c>
      <c r="BB98" s="108">
        <f>'UT - Ústřední vytápění'!F37</f>
        <v>0</v>
      </c>
      <c r="BC98" s="108">
        <f>'UT - Ústřední vytápění'!F38</f>
        <v>0</v>
      </c>
      <c r="BD98" s="110">
        <f>'UT - Ústřední vytápění'!F39</f>
        <v>0</v>
      </c>
      <c r="BT98" s="111" t="s">
        <v>85</v>
      </c>
      <c r="BV98" s="111" t="s">
        <v>78</v>
      </c>
      <c r="BW98" s="111" t="s">
        <v>94</v>
      </c>
      <c r="BX98" s="111" t="s">
        <v>84</v>
      </c>
      <c r="CL98" s="111" t="s">
        <v>1</v>
      </c>
    </row>
    <row r="99" spans="1:90" s="4" customFormat="1" ht="16.5" customHeight="1">
      <c r="A99" s="104" t="s">
        <v>86</v>
      </c>
      <c r="B99" s="59"/>
      <c r="C99" s="105"/>
      <c r="D99" s="105"/>
      <c r="E99" s="286" t="s">
        <v>95</v>
      </c>
      <c r="F99" s="286"/>
      <c r="G99" s="286"/>
      <c r="H99" s="286"/>
      <c r="I99" s="286"/>
      <c r="J99" s="105"/>
      <c r="K99" s="286" t="s">
        <v>96</v>
      </c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  <c r="AA99" s="286"/>
      <c r="AB99" s="286"/>
      <c r="AC99" s="286"/>
      <c r="AD99" s="286"/>
      <c r="AE99" s="286"/>
      <c r="AF99" s="286"/>
      <c r="AG99" s="288">
        <f>'KP - Kanalizační přípojka'!J32</f>
        <v>0</v>
      </c>
      <c r="AH99" s="289"/>
      <c r="AI99" s="289"/>
      <c r="AJ99" s="289"/>
      <c r="AK99" s="289"/>
      <c r="AL99" s="289"/>
      <c r="AM99" s="289"/>
      <c r="AN99" s="288">
        <f t="shared" si="0"/>
        <v>0</v>
      </c>
      <c r="AO99" s="289"/>
      <c r="AP99" s="289"/>
      <c r="AQ99" s="106" t="s">
        <v>87</v>
      </c>
      <c r="AR99" s="61"/>
      <c r="AS99" s="107">
        <v>0</v>
      </c>
      <c r="AT99" s="108">
        <f t="shared" si="1"/>
        <v>0</v>
      </c>
      <c r="AU99" s="109">
        <f>'KP - Kanalizační přípojka'!P126</f>
        <v>0</v>
      </c>
      <c r="AV99" s="108">
        <f>'KP - Kanalizační přípojka'!J35</f>
        <v>0</v>
      </c>
      <c r="AW99" s="108">
        <f>'KP - Kanalizační přípojka'!J36</f>
        <v>0</v>
      </c>
      <c r="AX99" s="108">
        <f>'KP - Kanalizační přípojka'!J37</f>
        <v>0</v>
      </c>
      <c r="AY99" s="108">
        <f>'KP - Kanalizační přípojka'!J38</f>
        <v>0</v>
      </c>
      <c r="AZ99" s="108">
        <f>'KP - Kanalizační přípojka'!F35</f>
        <v>0</v>
      </c>
      <c r="BA99" s="108">
        <f>'KP - Kanalizační přípojka'!F36</f>
        <v>0</v>
      </c>
      <c r="BB99" s="108">
        <f>'KP - Kanalizační přípojka'!F37</f>
        <v>0</v>
      </c>
      <c r="BC99" s="108">
        <f>'KP - Kanalizační přípojka'!F38</f>
        <v>0</v>
      </c>
      <c r="BD99" s="110">
        <f>'KP - Kanalizační přípojka'!F39</f>
        <v>0</v>
      </c>
      <c r="BT99" s="111" t="s">
        <v>85</v>
      </c>
      <c r="BV99" s="111" t="s">
        <v>78</v>
      </c>
      <c r="BW99" s="111" t="s">
        <v>97</v>
      </c>
      <c r="BX99" s="111" t="s">
        <v>84</v>
      </c>
      <c r="CL99" s="111" t="s">
        <v>1</v>
      </c>
    </row>
    <row r="100" spans="1:90" s="4" customFormat="1" ht="16.5" customHeight="1">
      <c r="A100" s="104" t="s">
        <v>86</v>
      </c>
      <c r="B100" s="59"/>
      <c r="C100" s="105"/>
      <c r="D100" s="105"/>
      <c r="E100" s="286" t="s">
        <v>98</v>
      </c>
      <c r="F100" s="286"/>
      <c r="G100" s="286"/>
      <c r="H100" s="286"/>
      <c r="I100" s="286"/>
      <c r="J100" s="105"/>
      <c r="K100" s="286" t="s">
        <v>99</v>
      </c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  <c r="AA100" s="286"/>
      <c r="AB100" s="286"/>
      <c r="AC100" s="286"/>
      <c r="AD100" s="286"/>
      <c r="AE100" s="286"/>
      <c r="AF100" s="286"/>
      <c r="AG100" s="288">
        <f>'VZT - Vzduchotechnika'!J32</f>
        <v>0</v>
      </c>
      <c r="AH100" s="289"/>
      <c r="AI100" s="289"/>
      <c r="AJ100" s="289"/>
      <c r="AK100" s="289"/>
      <c r="AL100" s="289"/>
      <c r="AM100" s="289"/>
      <c r="AN100" s="288">
        <f t="shared" si="0"/>
        <v>0</v>
      </c>
      <c r="AO100" s="289"/>
      <c r="AP100" s="289"/>
      <c r="AQ100" s="106" t="s">
        <v>87</v>
      </c>
      <c r="AR100" s="61"/>
      <c r="AS100" s="107">
        <v>0</v>
      </c>
      <c r="AT100" s="108">
        <f t="shared" si="1"/>
        <v>0</v>
      </c>
      <c r="AU100" s="109">
        <f>'VZT - Vzduchotechnika'!P144</f>
        <v>0</v>
      </c>
      <c r="AV100" s="108">
        <f>'VZT - Vzduchotechnika'!J35</f>
        <v>0</v>
      </c>
      <c r="AW100" s="108">
        <f>'VZT - Vzduchotechnika'!J36</f>
        <v>0</v>
      </c>
      <c r="AX100" s="108">
        <f>'VZT - Vzduchotechnika'!J37</f>
        <v>0</v>
      </c>
      <c r="AY100" s="108">
        <f>'VZT - Vzduchotechnika'!J38</f>
        <v>0</v>
      </c>
      <c r="AZ100" s="108">
        <f>'VZT - Vzduchotechnika'!F35</f>
        <v>0</v>
      </c>
      <c r="BA100" s="108">
        <f>'VZT - Vzduchotechnika'!F36</f>
        <v>0</v>
      </c>
      <c r="BB100" s="108">
        <f>'VZT - Vzduchotechnika'!F37</f>
        <v>0</v>
      </c>
      <c r="BC100" s="108">
        <f>'VZT - Vzduchotechnika'!F38</f>
        <v>0</v>
      </c>
      <c r="BD100" s="110">
        <f>'VZT - Vzduchotechnika'!F39</f>
        <v>0</v>
      </c>
      <c r="BT100" s="111" t="s">
        <v>85</v>
      </c>
      <c r="BV100" s="111" t="s">
        <v>78</v>
      </c>
      <c r="BW100" s="111" t="s">
        <v>100</v>
      </c>
      <c r="BX100" s="111" t="s">
        <v>84</v>
      </c>
      <c r="CL100" s="111" t="s">
        <v>1</v>
      </c>
    </row>
    <row r="101" spans="1:90" s="4" customFormat="1" ht="16.5" customHeight="1">
      <c r="B101" s="59"/>
      <c r="C101" s="105"/>
      <c r="D101" s="105"/>
      <c r="E101" s="286" t="s">
        <v>101</v>
      </c>
      <c r="F101" s="286"/>
      <c r="G101" s="286"/>
      <c r="H101" s="286"/>
      <c r="I101" s="286"/>
      <c r="J101" s="105"/>
      <c r="K101" s="286" t="s">
        <v>102</v>
      </c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  <c r="AA101" s="286"/>
      <c r="AB101" s="286"/>
      <c r="AC101" s="286"/>
      <c r="AD101" s="286"/>
      <c r="AE101" s="286"/>
      <c r="AF101" s="286"/>
      <c r="AG101" s="290">
        <f>ROUND(SUM(AG102:AG105),2)</f>
        <v>0</v>
      </c>
      <c r="AH101" s="289"/>
      <c r="AI101" s="289"/>
      <c r="AJ101" s="289"/>
      <c r="AK101" s="289"/>
      <c r="AL101" s="289"/>
      <c r="AM101" s="289"/>
      <c r="AN101" s="288">
        <f t="shared" si="0"/>
        <v>0</v>
      </c>
      <c r="AO101" s="289"/>
      <c r="AP101" s="289"/>
      <c r="AQ101" s="106" t="s">
        <v>87</v>
      </c>
      <c r="AR101" s="61"/>
      <c r="AS101" s="107">
        <f>ROUND(SUM(AS102:AS105),2)</f>
        <v>0</v>
      </c>
      <c r="AT101" s="108">
        <f t="shared" si="1"/>
        <v>0</v>
      </c>
      <c r="AU101" s="109">
        <f>ROUND(SUM(AU102:AU105),5)</f>
        <v>0</v>
      </c>
      <c r="AV101" s="108">
        <f>ROUND(AZ101*L29,2)</f>
        <v>0</v>
      </c>
      <c r="AW101" s="108">
        <f>ROUND(BA101*L30,2)</f>
        <v>0</v>
      </c>
      <c r="AX101" s="108">
        <f>ROUND(BB101*L29,2)</f>
        <v>0</v>
      </c>
      <c r="AY101" s="108">
        <f>ROUND(BC101*L30,2)</f>
        <v>0</v>
      </c>
      <c r="AZ101" s="108">
        <f>ROUND(SUM(AZ102:AZ105),2)</f>
        <v>0</v>
      </c>
      <c r="BA101" s="108">
        <f>ROUND(SUM(BA102:BA105),2)</f>
        <v>0</v>
      </c>
      <c r="BB101" s="108">
        <f>ROUND(SUM(BB102:BB105),2)</f>
        <v>0</v>
      </c>
      <c r="BC101" s="108">
        <f>ROUND(SUM(BC102:BC105),2)</f>
        <v>0</v>
      </c>
      <c r="BD101" s="110">
        <f>ROUND(SUM(BD102:BD105),2)</f>
        <v>0</v>
      </c>
      <c r="BS101" s="111" t="s">
        <v>75</v>
      </c>
      <c r="BT101" s="111" t="s">
        <v>85</v>
      </c>
      <c r="BU101" s="111" t="s">
        <v>77</v>
      </c>
      <c r="BV101" s="111" t="s">
        <v>78</v>
      </c>
      <c r="BW101" s="111" t="s">
        <v>103</v>
      </c>
      <c r="BX101" s="111" t="s">
        <v>84</v>
      </c>
      <c r="CL101" s="111" t="s">
        <v>1</v>
      </c>
    </row>
    <row r="102" spans="1:90" s="4" customFormat="1" ht="16.5" customHeight="1">
      <c r="A102" s="104" t="s">
        <v>86</v>
      </c>
      <c r="B102" s="59"/>
      <c r="C102" s="105"/>
      <c r="D102" s="105"/>
      <c r="E102" s="105"/>
      <c r="F102" s="286" t="s">
        <v>104</v>
      </c>
      <c r="G102" s="286"/>
      <c r="H102" s="286"/>
      <c r="I102" s="286"/>
      <c r="J102" s="286"/>
      <c r="K102" s="105"/>
      <c r="L102" s="286" t="s">
        <v>105</v>
      </c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  <c r="AA102" s="286"/>
      <c r="AB102" s="286"/>
      <c r="AC102" s="286"/>
      <c r="AD102" s="286"/>
      <c r="AE102" s="286"/>
      <c r="AF102" s="286"/>
      <c r="AG102" s="288">
        <f>'SIL.1 - Elektroinstalace'!J34</f>
        <v>0</v>
      </c>
      <c r="AH102" s="289"/>
      <c r="AI102" s="289"/>
      <c r="AJ102" s="289"/>
      <c r="AK102" s="289"/>
      <c r="AL102" s="289"/>
      <c r="AM102" s="289"/>
      <c r="AN102" s="288">
        <f t="shared" si="0"/>
        <v>0</v>
      </c>
      <c r="AO102" s="289"/>
      <c r="AP102" s="289"/>
      <c r="AQ102" s="106" t="s">
        <v>87</v>
      </c>
      <c r="AR102" s="61"/>
      <c r="AS102" s="107">
        <v>0</v>
      </c>
      <c r="AT102" s="108">
        <f t="shared" si="1"/>
        <v>0</v>
      </c>
      <c r="AU102" s="109">
        <f>'SIL.1 - Elektroinstalace'!P137</f>
        <v>0</v>
      </c>
      <c r="AV102" s="108">
        <f>'SIL.1 - Elektroinstalace'!J37</f>
        <v>0</v>
      </c>
      <c r="AW102" s="108">
        <f>'SIL.1 - Elektroinstalace'!J38</f>
        <v>0</v>
      </c>
      <c r="AX102" s="108">
        <f>'SIL.1 - Elektroinstalace'!J39</f>
        <v>0</v>
      </c>
      <c r="AY102" s="108">
        <f>'SIL.1 - Elektroinstalace'!J40</f>
        <v>0</v>
      </c>
      <c r="AZ102" s="108">
        <f>'SIL.1 - Elektroinstalace'!F37</f>
        <v>0</v>
      </c>
      <c r="BA102" s="108">
        <f>'SIL.1 - Elektroinstalace'!F38</f>
        <v>0</v>
      </c>
      <c r="BB102" s="108">
        <f>'SIL.1 - Elektroinstalace'!F39</f>
        <v>0</v>
      </c>
      <c r="BC102" s="108">
        <f>'SIL.1 - Elektroinstalace'!F40</f>
        <v>0</v>
      </c>
      <c r="BD102" s="110">
        <f>'SIL.1 - Elektroinstalace'!F41</f>
        <v>0</v>
      </c>
      <c r="BT102" s="111" t="s">
        <v>106</v>
      </c>
      <c r="BV102" s="111" t="s">
        <v>78</v>
      </c>
      <c r="BW102" s="111" t="s">
        <v>107</v>
      </c>
      <c r="BX102" s="111" t="s">
        <v>103</v>
      </c>
      <c r="CL102" s="111" t="s">
        <v>1</v>
      </c>
    </row>
    <row r="103" spans="1:90" s="4" customFormat="1" ht="16.5" customHeight="1">
      <c r="A103" s="104" t="s">
        <v>86</v>
      </c>
      <c r="B103" s="59"/>
      <c r="C103" s="105"/>
      <c r="D103" s="105"/>
      <c r="E103" s="105"/>
      <c r="F103" s="286" t="s">
        <v>108</v>
      </c>
      <c r="G103" s="286"/>
      <c r="H103" s="286"/>
      <c r="I103" s="286"/>
      <c r="J103" s="286"/>
      <c r="K103" s="105"/>
      <c r="L103" s="286" t="s">
        <v>109</v>
      </c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  <c r="AA103" s="286"/>
      <c r="AB103" s="286"/>
      <c r="AC103" s="286"/>
      <c r="AD103" s="286"/>
      <c r="AE103" s="286"/>
      <c r="AF103" s="286"/>
      <c r="AG103" s="288">
        <f>'SIL.2 - Hromosvod a uzemnění'!J34</f>
        <v>0</v>
      </c>
      <c r="AH103" s="289"/>
      <c r="AI103" s="289"/>
      <c r="AJ103" s="289"/>
      <c r="AK103" s="289"/>
      <c r="AL103" s="289"/>
      <c r="AM103" s="289"/>
      <c r="AN103" s="288">
        <f t="shared" si="0"/>
        <v>0</v>
      </c>
      <c r="AO103" s="289"/>
      <c r="AP103" s="289"/>
      <c r="AQ103" s="106" t="s">
        <v>87</v>
      </c>
      <c r="AR103" s="61"/>
      <c r="AS103" s="107">
        <v>0</v>
      </c>
      <c r="AT103" s="108">
        <f t="shared" si="1"/>
        <v>0</v>
      </c>
      <c r="AU103" s="109">
        <f>'SIL.2 - Hromosvod a uzemnění'!P128</f>
        <v>0</v>
      </c>
      <c r="AV103" s="108">
        <f>'SIL.2 - Hromosvod a uzemnění'!J37</f>
        <v>0</v>
      </c>
      <c r="AW103" s="108">
        <f>'SIL.2 - Hromosvod a uzemnění'!J38</f>
        <v>0</v>
      </c>
      <c r="AX103" s="108">
        <f>'SIL.2 - Hromosvod a uzemnění'!J39</f>
        <v>0</v>
      </c>
      <c r="AY103" s="108">
        <f>'SIL.2 - Hromosvod a uzemnění'!J40</f>
        <v>0</v>
      </c>
      <c r="AZ103" s="108">
        <f>'SIL.2 - Hromosvod a uzemnění'!F37</f>
        <v>0</v>
      </c>
      <c r="BA103" s="108">
        <f>'SIL.2 - Hromosvod a uzemnění'!F38</f>
        <v>0</v>
      </c>
      <c r="BB103" s="108">
        <f>'SIL.2 - Hromosvod a uzemnění'!F39</f>
        <v>0</v>
      </c>
      <c r="BC103" s="108">
        <f>'SIL.2 - Hromosvod a uzemnění'!F40</f>
        <v>0</v>
      </c>
      <c r="BD103" s="110">
        <f>'SIL.2 - Hromosvod a uzemnění'!F41</f>
        <v>0</v>
      </c>
      <c r="BT103" s="111" t="s">
        <v>106</v>
      </c>
      <c r="BV103" s="111" t="s">
        <v>78</v>
      </c>
      <c r="BW103" s="111" t="s">
        <v>110</v>
      </c>
      <c r="BX103" s="111" t="s">
        <v>103</v>
      </c>
      <c r="CL103" s="111" t="s">
        <v>1</v>
      </c>
    </row>
    <row r="104" spans="1:90" s="4" customFormat="1" ht="16.5" customHeight="1">
      <c r="A104" s="104" t="s">
        <v>86</v>
      </c>
      <c r="B104" s="59"/>
      <c r="C104" s="105"/>
      <c r="D104" s="105"/>
      <c r="E104" s="105"/>
      <c r="F104" s="286" t="s">
        <v>111</v>
      </c>
      <c r="G104" s="286"/>
      <c r="H104" s="286"/>
      <c r="I104" s="286"/>
      <c r="J104" s="286"/>
      <c r="K104" s="105"/>
      <c r="L104" s="286" t="s">
        <v>112</v>
      </c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  <c r="X104" s="286"/>
      <c r="Y104" s="286"/>
      <c r="Z104" s="286"/>
      <c r="AA104" s="286"/>
      <c r="AB104" s="286"/>
      <c r="AC104" s="286"/>
      <c r="AD104" s="286"/>
      <c r="AE104" s="286"/>
      <c r="AF104" s="286"/>
      <c r="AG104" s="288">
        <f>'SIL.3 - Žaluzie'!J34</f>
        <v>0</v>
      </c>
      <c r="AH104" s="289"/>
      <c r="AI104" s="289"/>
      <c r="AJ104" s="289"/>
      <c r="AK104" s="289"/>
      <c r="AL104" s="289"/>
      <c r="AM104" s="289"/>
      <c r="AN104" s="288">
        <f t="shared" si="0"/>
        <v>0</v>
      </c>
      <c r="AO104" s="289"/>
      <c r="AP104" s="289"/>
      <c r="AQ104" s="106" t="s">
        <v>87</v>
      </c>
      <c r="AR104" s="61"/>
      <c r="AS104" s="107">
        <v>0</v>
      </c>
      <c r="AT104" s="108">
        <f t="shared" si="1"/>
        <v>0</v>
      </c>
      <c r="AU104" s="109">
        <f>'SIL.3 - Žaluzie'!P132</f>
        <v>0</v>
      </c>
      <c r="AV104" s="108">
        <f>'SIL.3 - Žaluzie'!J37</f>
        <v>0</v>
      </c>
      <c r="AW104" s="108">
        <f>'SIL.3 - Žaluzie'!J38</f>
        <v>0</v>
      </c>
      <c r="AX104" s="108">
        <f>'SIL.3 - Žaluzie'!J39</f>
        <v>0</v>
      </c>
      <c r="AY104" s="108">
        <f>'SIL.3 - Žaluzie'!J40</f>
        <v>0</v>
      </c>
      <c r="AZ104" s="108">
        <f>'SIL.3 - Žaluzie'!F37</f>
        <v>0</v>
      </c>
      <c r="BA104" s="108">
        <f>'SIL.3 - Žaluzie'!F38</f>
        <v>0</v>
      </c>
      <c r="BB104" s="108">
        <f>'SIL.3 - Žaluzie'!F39</f>
        <v>0</v>
      </c>
      <c r="BC104" s="108">
        <f>'SIL.3 - Žaluzie'!F40</f>
        <v>0</v>
      </c>
      <c r="BD104" s="110">
        <f>'SIL.3 - Žaluzie'!F41</f>
        <v>0</v>
      </c>
      <c r="BT104" s="111" t="s">
        <v>106</v>
      </c>
      <c r="BV104" s="111" t="s">
        <v>78</v>
      </c>
      <c r="BW104" s="111" t="s">
        <v>113</v>
      </c>
      <c r="BX104" s="111" t="s">
        <v>103</v>
      </c>
      <c r="CL104" s="111" t="s">
        <v>1</v>
      </c>
    </row>
    <row r="105" spans="1:90" s="4" customFormat="1" ht="16.5" customHeight="1">
      <c r="A105" s="104" t="s">
        <v>86</v>
      </c>
      <c r="B105" s="59"/>
      <c r="C105" s="105"/>
      <c r="D105" s="105"/>
      <c r="E105" s="105"/>
      <c r="F105" s="286" t="s">
        <v>114</v>
      </c>
      <c r="G105" s="286"/>
      <c r="H105" s="286"/>
      <c r="I105" s="286"/>
      <c r="J105" s="286"/>
      <c r="K105" s="105"/>
      <c r="L105" s="286" t="s">
        <v>115</v>
      </c>
      <c r="M105" s="286"/>
      <c r="N105" s="286"/>
      <c r="O105" s="286"/>
      <c r="P105" s="286"/>
      <c r="Q105" s="286"/>
      <c r="R105" s="286"/>
      <c r="S105" s="286"/>
      <c r="T105" s="286"/>
      <c r="U105" s="286"/>
      <c r="V105" s="286"/>
      <c r="W105" s="286"/>
      <c r="X105" s="286"/>
      <c r="Y105" s="286"/>
      <c r="Z105" s="286"/>
      <c r="AA105" s="286"/>
      <c r="AB105" s="286"/>
      <c r="AC105" s="286"/>
      <c r="AD105" s="286"/>
      <c r="AE105" s="286"/>
      <c r="AF105" s="286"/>
      <c r="AG105" s="288">
        <f>'SIL.4 - Venkovní rozvody'!J34</f>
        <v>0</v>
      </c>
      <c r="AH105" s="289"/>
      <c r="AI105" s="289"/>
      <c r="AJ105" s="289"/>
      <c r="AK105" s="289"/>
      <c r="AL105" s="289"/>
      <c r="AM105" s="289"/>
      <c r="AN105" s="288">
        <f t="shared" si="0"/>
        <v>0</v>
      </c>
      <c r="AO105" s="289"/>
      <c r="AP105" s="289"/>
      <c r="AQ105" s="106" t="s">
        <v>87</v>
      </c>
      <c r="AR105" s="61"/>
      <c r="AS105" s="107">
        <v>0</v>
      </c>
      <c r="AT105" s="108">
        <f t="shared" si="1"/>
        <v>0</v>
      </c>
      <c r="AU105" s="109">
        <f>'SIL.4 - Venkovní rozvody'!P133</f>
        <v>0</v>
      </c>
      <c r="AV105" s="108">
        <f>'SIL.4 - Venkovní rozvody'!J37</f>
        <v>0</v>
      </c>
      <c r="AW105" s="108">
        <f>'SIL.4 - Venkovní rozvody'!J38</f>
        <v>0</v>
      </c>
      <c r="AX105" s="108">
        <f>'SIL.4 - Venkovní rozvody'!J39</f>
        <v>0</v>
      </c>
      <c r="AY105" s="108">
        <f>'SIL.4 - Venkovní rozvody'!J40</f>
        <v>0</v>
      </c>
      <c r="AZ105" s="108">
        <f>'SIL.4 - Venkovní rozvody'!F37</f>
        <v>0</v>
      </c>
      <c r="BA105" s="108">
        <f>'SIL.4 - Venkovní rozvody'!F38</f>
        <v>0</v>
      </c>
      <c r="BB105" s="108">
        <f>'SIL.4 - Venkovní rozvody'!F39</f>
        <v>0</v>
      </c>
      <c r="BC105" s="108">
        <f>'SIL.4 - Venkovní rozvody'!F40</f>
        <v>0</v>
      </c>
      <c r="BD105" s="110">
        <f>'SIL.4 - Venkovní rozvody'!F41</f>
        <v>0</v>
      </c>
      <c r="BT105" s="111" t="s">
        <v>106</v>
      </c>
      <c r="BV105" s="111" t="s">
        <v>78</v>
      </c>
      <c r="BW105" s="111" t="s">
        <v>116</v>
      </c>
      <c r="BX105" s="111" t="s">
        <v>103</v>
      </c>
      <c r="CL105" s="111" t="s">
        <v>1</v>
      </c>
    </row>
    <row r="106" spans="1:90" s="4" customFormat="1" ht="16.5" customHeight="1">
      <c r="B106" s="59"/>
      <c r="C106" s="105"/>
      <c r="D106" s="105"/>
      <c r="E106" s="286" t="s">
        <v>117</v>
      </c>
      <c r="F106" s="286"/>
      <c r="G106" s="286"/>
      <c r="H106" s="286"/>
      <c r="I106" s="286"/>
      <c r="J106" s="105"/>
      <c r="K106" s="286" t="s">
        <v>118</v>
      </c>
      <c r="L106" s="286"/>
      <c r="M106" s="286"/>
      <c r="N106" s="286"/>
      <c r="O106" s="286"/>
      <c r="P106" s="286"/>
      <c r="Q106" s="286"/>
      <c r="R106" s="286"/>
      <c r="S106" s="286"/>
      <c r="T106" s="286"/>
      <c r="U106" s="286"/>
      <c r="V106" s="286"/>
      <c r="W106" s="286"/>
      <c r="X106" s="286"/>
      <c r="Y106" s="286"/>
      <c r="Z106" s="286"/>
      <c r="AA106" s="286"/>
      <c r="AB106" s="286"/>
      <c r="AC106" s="286"/>
      <c r="AD106" s="286"/>
      <c r="AE106" s="286"/>
      <c r="AF106" s="286"/>
      <c r="AG106" s="290">
        <f>ROUND(SUM(AG107:AG113),2)</f>
        <v>0</v>
      </c>
      <c r="AH106" s="289"/>
      <c r="AI106" s="289"/>
      <c r="AJ106" s="289"/>
      <c r="AK106" s="289"/>
      <c r="AL106" s="289"/>
      <c r="AM106" s="289"/>
      <c r="AN106" s="288">
        <f t="shared" si="0"/>
        <v>0</v>
      </c>
      <c r="AO106" s="289"/>
      <c r="AP106" s="289"/>
      <c r="AQ106" s="106" t="s">
        <v>87</v>
      </c>
      <c r="AR106" s="61"/>
      <c r="AS106" s="107">
        <f>ROUND(SUM(AS107:AS113),2)</f>
        <v>0</v>
      </c>
      <c r="AT106" s="108">
        <f t="shared" si="1"/>
        <v>0</v>
      </c>
      <c r="AU106" s="109">
        <f>ROUND(SUM(AU107:AU113),5)</f>
        <v>0</v>
      </c>
      <c r="AV106" s="108">
        <f>ROUND(AZ106*L29,2)</f>
        <v>0</v>
      </c>
      <c r="AW106" s="108">
        <f>ROUND(BA106*L30,2)</f>
        <v>0</v>
      </c>
      <c r="AX106" s="108">
        <f>ROUND(BB106*L29,2)</f>
        <v>0</v>
      </c>
      <c r="AY106" s="108">
        <f>ROUND(BC106*L30,2)</f>
        <v>0</v>
      </c>
      <c r="AZ106" s="108">
        <f>ROUND(SUM(AZ107:AZ113),2)</f>
        <v>0</v>
      </c>
      <c r="BA106" s="108">
        <f>ROUND(SUM(BA107:BA113),2)</f>
        <v>0</v>
      </c>
      <c r="BB106" s="108">
        <f>ROUND(SUM(BB107:BB113),2)</f>
        <v>0</v>
      </c>
      <c r="BC106" s="108">
        <f>ROUND(SUM(BC107:BC113),2)</f>
        <v>0</v>
      </c>
      <c r="BD106" s="110">
        <f>ROUND(SUM(BD107:BD113),2)</f>
        <v>0</v>
      </c>
      <c r="BS106" s="111" t="s">
        <v>75</v>
      </c>
      <c r="BT106" s="111" t="s">
        <v>85</v>
      </c>
      <c r="BU106" s="111" t="s">
        <v>77</v>
      </c>
      <c r="BV106" s="111" t="s">
        <v>78</v>
      </c>
      <c r="BW106" s="111" t="s">
        <v>119</v>
      </c>
      <c r="BX106" s="111" t="s">
        <v>84</v>
      </c>
      <c r="CL106" s="111" t="s">
        <v>1</v>
      </c>
    </row>
    <row r="107" spans="1:90" s="4" customFormat="1" ht="16.5" customHeight="1">
      <c r="A107" s="104" t="s">
        <v>86</v>
      </c>
      <c r="B107" s="59"/>
      <c r="C107" s="105"/>
      <c r="D107" s="105"/>
      <c r="E107" s="105"/>
      <c r="F107" s="286" t="s">
        <v>120</v>
      </c>
      <c r="G107" s="286"/>
      <c r="H107" s="286"/>
      <c r="I107" s="286"/>
      <c r="J107" s="286"/>
      <c r="K107" s="105"/>
      <c r="L107" s="286" t="s">
        <v>121</v>
      </c>
      <c r="M107" s="286"/>
      <c r="N107" s="286"/>
      <c r="O107" s="286"/>
      <c r="P107" s="286"/>
      <c r="Q107" s="286"/>
      <c r="R107" s="286"/>
      <c r="S107" s="286"/>
      <c r="T107" s="286"/>
      <c r="U107" s="286"/>
      <c r="V107" s="286"/>
      <c r="W107" s="286"/>
      <c r="X107" s="286"/>
      <c r="Y107" s="286"/>
      <c r="Z107" s="286"/>
      <c r="AA107" s="286"/>
      <c r="AB107" s="286"/>
      <c r="AC107" s="286"/>
      <c r="AD107" s="286"/>
      <c r="AE107" s="286"/>
      <c r="AF107" s="286"/>
      <c r="AG107" s="288">
        <f>'SLB.1 - Společné trasy'!J34</f>
        <v>0</v>
      </c>
      <c r="AH107" s="289"/>
      <c r="AI107" s="289"/>
      <c r="AJ107" s="289"/>
      <c r="AK107" s="289"/>
      <c r="AL107" s="289"/>
      <c r="AM107" s="289"/>
      <c r="AN107" s="288">
        <f t="shared" si="0"/>
        <v>0</v>
      </c>
      <c r="AO107" s="289"/>
      <c r="AP107" s="289"/>
      <c r="AQ107" s="106" t="s">
        <v>87</v>
      </c>
      <c r="AR107" s="61"/>
      <c r="AS107" s="107">
        <v>0</v>
      </c>
      <c r="AT107" s="108">
        <f t="shared" si="1"/>
        <v>0</v>
      </c>
      <c r="AU107" s="109">
        <f>'SLB.1 - Společné trasy'!P125</f>
        <v>0</v>
      </c>
      <c r="AV107" s="108">
        <f>'SLB.1 - Společné trasy'!J37</f>
        <v>0</v>
      </c>
      <c r="AW107" s="108">
        <f>'SLB.1 - Společné trasy'!J38</f>
        <v>0</v>
      </c>
      <c r="AX107" s="108">
        <f>'SLB.1 - Společné trasy'!J39</f>
        <v>0</v>
      </c>
      <c r="AY107" s="108">
        <f>'SLB.1 - Společné trasy'!J40</f>
        <v>0</v>
      </c>
      <c r="AZ107" s="108">
        <f>'SLB.1 - Společné trasy'!F37</f>
        <v>0</v>
      </c>
      <c r="BA107" s="108">
        <f>'SLB.1 - Společné trasy'!F38</f>
        <v>0</v>
      </c>
      <c r="BB107" s="108">
        <f>'SLB.1 - Společné trasy'!F39</f>
        <v>0</v>
      </c>
      <c r="BC107" s="108">
        <f>'SLB.1 - Společné trasy'!F40</f>
        <v>0</v>
      </c>
      <c r="BD107" s="110">
        <f>'SLB.1 - Společné trasy'!F41</f>
        <v>0</v>
      </c>
      <c r="BT107" s="111" t="s">
        <v>106</v>
      </c>
      <c r="BV107" s="111" t="s">
        <v>78</v>
      </c>
      <c r="BW107" s="111" t="s">
        <v>122</v>
      </c>
      <c r="BX107" s="111" t="s">
        <v>119</v>
      </c>
      <c r="CL107" s="111" t="s">
        <v>1</v>
      </c>
    </row>
    <row r="108" spans="1:90" s="4" customFormat="1" ht="16.5" customHeight="1">
      <c r="A108" s="104" t="s">
        <v>86</v>
      </c>
      <c r="B108" s="59"/>
      <c r="C108" s="105"/>
      <c r="D108" s="105"/>
      <c r="E108" s="105"/>
      <c r="F108" s="286" t="s">
        <v>123</v>
      </c>
      <c r="G108" s="286"/>
      <c r="H108" s="286"/>
      <c r="I108" s="286"/>
      <c r="J108" s="286"/>
      <c r="K108" s="105"/>
      <c r="L108" s="286" t="s">
        <v>124</v>
      </c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6"/>
      <c r="Y108" s="286"/>
      <c r="Z108" s="286"/>
      <c r="AA108" s="286"/>
      <c r="AB108" s="286"/>
      <c r="AC108" s="286"/>
      <c r="AD108" s="286"/>
      <c r="AE108" s="286"/>
      <c r="AF108" s="286"/>
      <c r="AG108" s="288">
        <f>'SLB.2 - Zabezpečovací systém'!J34</f>
        <v>0</v>
      </c>
      <c r="AH108" s="289"/>
      <c r="AI108" s="289"/>
      <c r="AJ108" s="289"/>
      <c r="AK108" s="289"/>
      <c r="AL108" s="289"/>
      <c r="AM108" s="289"/>
      <c r="AN108" s="288">
        <f t="shared" si="0"/>
        <v>0</v>
      </c>
      <c r="AO108" s="289"/>
      <c r="AP108" s="289"/>
      <c r="AQ108" s="106" t="s">
        <v>87</v>
      </c>
      <c r="AR108" s="61"/>
      <c r="AS108" s="107">
        <v>0</v>
      </c>
      <c r="AT108" s="108">
        <f t="shared" si="1"/>
        <v>0</v>
      </c>
      <c r="AU108" s="109">
        <f>'SLB.2 - Zabezpečovací systém'!P125</f>
        <v>0</v>
      </c>
      <c r="AV108" s="108">
        <f>'SLB.2 - Zabezpečovací systém'!J37</f>
        <v>0</v>
      </c>
      <c r="AW108" s="108">
        <f>'SLB.2 - Zabezpečovací systém'!J38</f>
        <v>0</v>
      </c>
      <c r="AX108" s="108">
        <f>'SLB.2 - Zabezpečovací systém'!J39</f>
        <v>0</v>
      </c>
      <c r="AY108" s="108">
        <f>'SLB.2 - Zabezpečovací systém'!J40</f>
        <v>0</v>
      </c>
      <c r="AZ108" s="108">
        <f>'SLB.2 - Zabezpečovací systém'!F37</f>
        <v>0</v>
      </c>
      <c r="BA108" s="108">
        <f>'SLB.2 - Zabezpečovací systém'!F38</f>
        <v>0</v>
      </c>
      <c r="BB108" s="108">
        <f>'SLB.2 - Zabezpečovací systém'!F39</f>
        <v>0</v>
      </c>
      <c r="BC108" s="108">
        <f>'SLB.2 - Zabezpečovací systém'!F40</f>
        <v>0</v>
      </c>
      <c r="BD108" s="110">
        <f>'SLB.2 - Zabezpečovací systém'!F41</f>
        <v>0</v>
      </c>
      <c r="BT108" s="111" t="s">
        <v>106</v>
      </c>
      <c r="BV108" s="111" t="s">
        <v>78</v>
      </c>
      <c r="BW108" s="111" t="s">
        <v>125</v>
      </c>
      <c r="BX108" s="111" t="s">
        <v>119</v>
      </c>
      <c r="CL108" s="111" t="s">
        <v>1</v>
      </c>
    </row>
    <row r="109" spans="1:90" s="4" customFormat="1" ht="16.5" customHeight="1">
      <c r="A109" s="104" t="s">
        <v>86</v>
      </c>
      <c r="B109" s="59"/>
      <c r="C109" s="105"/>
      <c r="D109" s="105"/>
      <c r="E109" s="105"/>
      <c r="F109" s="286" t="s">
        <v>126</v>
      </c>
      <c r="G109" s="286"/>
      <c r="H109" s="286"/>
      <c r="I109" s="286"/>
      <c r="J109" s="286"/>
      <c r="K109" s="105"/>
      <c r="L109" s="286" t="s">
        <v>127</v>
      </c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Z109" s="286"/>
      <c r="AA109" s="286"/>
      <c r="AB109" s="286"/>
      <c r="AC109" s="286"/>
      <c r="AD109" s="286"/>
      <c r="AE109" s="286"/>
      <c r="AF109" s="286"/>
      <c r="AG109" s="288">
        <f>'SLB.3 - Počítačová síť'!J34</f>
        <v>0</v>
      </c>
      <c r="AH109" s="289"/>
      <c r="AI109" s="289"/>
      <c r="AJ109" s="289"/>
      <c r="AK109" s="289"/>
      <c r="AL109" s="289"/>
      <c r="AM109" s="289"/>
      <c r="AN109" s="288">
        <f t="shared" si="0"/>
        <v>0</v>
      </c>
      <c r="AO109" s="289"/>
      <c r="AP109" s="289"/>
      <c r="AQ109" s="106" t="s">
        <v>87</v>
      </c>
      <c r="AR109" s="61"/>
      <c r="AS109" s="107">
        <v>0</v>
      </c>
      <c r="AT109" s="108">
        <f t="shared" si="1"/>
        <v>0</v>
      </c>
      <c r="AU109" s="109">
        <f>'SLB.3 - Počítačová síť'!P125</f>
        <v>0</v>
      </c>
      <c r="AV109" s="108">
        <f>'SLB.3 - Počítačová síť'!J37</f>
        <v>0</v>
      </c>
      <c r="AW109" s="108">
        <f>'SLB.3 - Počítačová síť'!J38</f>
        <v>0</v>
      </c>
      <c r="AX109" s="108">
        <f>'SLB.3 - Počítačová síť'!J39</f>
        <v>0</v>
      </c>
      <c r="AY109" s="108">
        <f>'SLB.3 - Počítačová síť'!J40</f>
        <v>0</v>
      </c>
      <c r="AZ109" s="108">
        <f>'SLB.3 - Počítačová síť'!F37</f>
        <v>0</v>
      </c>
      <c r="BA109" s="108">
        <f>'SLB.3 - Počítačová síť'!F38</f>
        <v>0</v>
      </c>
      <c r="BB109" s="108">
        <f>'SLB.3 - Počítačová síť'!F39</f>
        <v>0</v>
      </c>
      <c r="BC109" s="108">
        <f>'SLB.3 - Počítačová síť'!F40</f>
        <v>0</v>
      </c>
      <c r="BD109" s="110">
        <f>'SLB.3 - Počítačová síť'!F41</f>
        <v>0</v>
      </c>
      <c r="BT109" s="111" t="s">
        <v>106</v>
      </c>
      <c r="BV109" s="111" t="s">
        <v>78</v>
      </c>
      <c r="BW109" s="111" t="s">
        <v>128</v>
      </c>
      <c r="BX109" s="111" t="s">
        <v>119</v>
      </c>
      <c r="CL109" s="111" t="s">
        <v>1</v>
      </c>
    </row>
    <row r="110" spans="1:90" s="4" customFormat="1" ht="16.5" customHeight="1">
      <c r="A110" s="104" t="s">
        <v>86</v>
      </c>
      <c r="B110" s="59"/>
      <c r="C110" s="105"/>
      <c r="D110" s="105"/>
      <c r="E110" s="105"/>
      <c r="F110" s="286" t="s">
        <v>129</v>
      </c>
      <c r="G110" s="286"/>
      <c r="H110" s="286"/>
      <c r="I110" s="286"/>
      <c r="J110" s="286"/>
      <c r="K110" s="105"/>
      <c r="L110" s="286" t="s">
        <v>130</v>
      </c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  <c r="AA110" s="286"/>
      <c r="AB110" s="286"/>
      <c r="AC110" s="286"/>
      <c r="AD110" s="286"/>
      <c r="AE110" s="286"/>
      <c r="AF110" s="286"/>
      <c r="AG110" s="288">
        <f>'SLB.4 - Přístupový systém'!J34</f>
        <v>0</v>
      </c>
      <c r="AH110" s="289"/>
      <c r="AI110" s="289"/>
      <c r="AJ110" s="289"/>
      <c r="AK110" s="289"/>
      <c r="AL110" s="289"/>
      <c r="AM110" s="289"/>
      <c r="AN110" s="288">
        <f t="shared" si="0"/>
        <v>0</v>
      </c>
      <c r="AO110" s="289"/>
      <c r="AP110" s="289"/>
      <c r="AQ110" s="106" t="s">
        <v>87</v>
      </c>
      <c r="AR110" s="61"/>
      <c r="AS110" s="107">
        <v>0</v>
      </c>
      <c r="AT110" s="108">
        <f t="shared" si="1"/>
        <v>0</v>
      </c>
      <c r="AU110" s="109">
        <f>'SLB.4 - Přístupový systém'!P126</f>
        <v>0</v>
      </c>
      <c r="AV110" s="108">
        <f>'SLB.4 - Přístupový systém'!J37</f>
        <v>0</v>
      </c>
      <c r="AW110" s="108">
        <f>'SLB.4 - Přístupový systém'!J38</f>
        <v>0</v>
      </c>
      <c r="AX110" s="108">
        <f>'SLB.4 - Přístupový systém'!J39</f>
        <v>0</v>
      </c>
      <c r="AY110" s="108">
        <f>'SLB.4 - Přístupový systém'!J40</f>
        <v>0</v>
      </c>
      <c r="AZ110" s="108">
        <f>'SLB.4 - Přístupový systém'!F37</f>
        <v>0</v>
      </c>
      <c r="BA110" s="108">
        <f>'SLB.4 - Přístupový systém'!F38</f>
        <v>0</v>
      </c>
      <c r="BB110" s="108">
        <f>'SLB.4 - Přístupový systém'!F39</f>
        <v>0</v>
      </c>
      <c r="BC110" s="108">
        <f>'SLB.4 - Přístupový systém'!F40</f>
        <v>0</v>
      </c>
      <c r="BD110" s="110">
        <f>'SLB.4 - Přístupový systém'!F41</f>
        <v>0</v>
      </c>
      <c r="BT110" s="111" t="s">
        <v>106</v>
      </c>
      <c r="BV110" s="111" t="s">
        <v>78</v>
      </c>
      <c r="BW110" s="111" t="s">
        <v>131</v>
      </c>
      <c r="BX110" s="111" t="s">
        <v>119</v>
      </c>
      <c r="CL110" s="111" t="s">
        <v>1</v>
      </c>
    </row>
    <row r="111" spans="1:90" s="4" customFormat="1" ht="16.5" customHeight="1">
      <c r="A111" s="104" t="s">
        <v>86</v>
      </c>
      <c r="B111" s="59"/>
      <c r="C111" s="105"/>
      <c r="D111" s="105"/>
      <c r="E111" s="105"/>
      <c r="F111" s="286" t="s">
        <v>132</v>
      </c>
      <c r="G111" s="286"/>
      <c r="H111" s="286"/>
      <c r="I111" s="286"/>
      <c r="J111" s="286"/>
      <c r="K111" s="105"/>
      <c r="L111" s="286" t="s">
        <v>82</v>
      </c>
      <c r="M111" s="286"/>
      <c r="N111" s="286"/>
      <c r="O111" s="286"/>
      <c r="P111" s="286"/>
      <c r="Q111" s="286"/>
      <c r="R111" s="286"/>
      <c r="S111" s="286"/>
      <c r="T111" s="286"/>
      <c r="U111" s="286"/>
      <c r="V111" s="286"/>
      <c r="W111" s="286"/>
      <c r="X111" s="286"/>
      <c r="Y111" s="286"/>
      <c r="Z111" s="286"/>
      <c r="AA111" s="286"/>
      <c r="AB111" s="286"/>
      <c r="AC111" s="286"/>
      <c r="AD111" s="286"/>
      <c r="AE111" s="286"/>
      <c r="AF111" s="286"/>
      <c r="AG111" s="288">
        <f>'SLB.5 - STA'!J34</f>
        <v>0</v>
      </c>
      <c r="AH111" s="289"/>
      <c r="AI111" s="289"/>
      <c r="AJ111" s="289"/>
      <c r="AK111" s="289"/>
      <c r="AL111" s="289"/>
      <c r="AM111" s="289"/>
      <c r="AN111" s="288">
        <f t="shared" si="0"/>
        <v>0</v>
      </c>
      <c r="AO111" s="289"/>
      <c r="AP111" s="289"/>
      <c r="AQ111" s="106" t="s">
        <v>87</v>
      </c>
      <c r="AR111" s="61"/>
      <c r="AS111" s="107">
        <v>0</v>
      </c>
      <c r="AT111" s="108">
        <f t="shared" si="1"/>
        <v>0</v>
      </c>
      <c r="AU111" s="109">
        <f>'SLB.5 - STA'!P125</f>
        <v>0</v>
      </c>
      <c r="AV111" s="108">
        <f>'SLB.5 - STA'!J37</f>
        <v>0</v>
      </c>
      <c r="AW111" s="108">
        <f>'SLB.5 - STA'!J38</f>
        <v>0</v>
      </c>
      <c r="AX111" s="108">
        <f>'SLB.5 - STA'!J39</f>
        <v>0</v>
      </c>
      <c r="AY111" s="108">
        <f>'SLB.5 - STA'!J40</f>
        <v>0</v>
      </c>
      <c r="AZ111" s="108">
        <f>'SLB.5 - STA'!F37</f>
        <v>0</v>
      </c>
      <c r="BA111" s="108">
        <f>'SLB.5 - STA'!F38</f>
        <v>0</v>
      </c>
      <c r="BB111" s="108">
        <f>'SLB.5 - STA'!F39</f>
        <v>0</v>
      </c>
      <c r="BC111" s="108">
        <f>'SLB.5 - STA'!F40</f>
        <v>0</v>
      </c>
      <c r="BD111" s="110">
        <f>'SLB.5 - STA'!F41</f>
        <v>0</v>
      </c>
      <c r="BT111" s="111" t="s">
        <v>106</v>
      </c>
      <c r="BV111" s="111" t="s">
        <v>78</v>
      </c>
      <c r="BW111" s="111" t="s">
        <v>133</v>
      </c>
      <c r="BX111" s="111" t="s">
        <v>119</v>
      </c>
      <c r="CL111" s="111" t="s">
        <v>1</v>
      </c>
    </row>
    <row r="112" spans="1:90" s="4" customFormat="1" ht="16.5" customHeight="1">
      <c r="A112" s="104" t="s">
        <v>86</v>
      </c>
      <c r="B112" s="59"/>
      <c r="C112" s="105"/>
      <c r="D112" s="105"/>
      <c r="E112" s="105"/>
      <c r="F112" s="286" t="s">
        <v>134</v>
      </c>
      <c r="G112" s="286"/>
      <c r="H112" s="286"/>
      <c r="I112" s="286"/>
      <c r="J112" s="286"/>
      <c r="K112" s="105"/>
      <c r="L112" s="286" t="s">
        <v>135</v>
      </c>
      <c r="M112" s="286"/>
      <c r="N112" s="286"/>
      <c r="O112" s="286"/>
      <c r="P112" s="286"/>
      <c r="Q112" s="286"/>
      <c r="R112" s="286"/>
      <c r="S112" s="286"/>
      <c r="T112" s="286"/>
      <c r="U112" s="286"/>
      <c r="V112" s="286"/>
      <c r="W112" s="286"/>
      <c r="X112" s="286"/>
      <c r="Y112" s="286"/>
      <c r="Z112" s="286"/>
      <c r="AA112" s="286"/>
      <c r="AB112" s="286"/>
      <c r="AC112" s="286"/>
      <c r="AD112" s="286"/>
      <c r="AE112" s="286"/>
      <c r="AF112" s="286"/>
      <c r="AG112" s="288">
        <f>'SLB.6 - Kamerový systém'!J34</f>
        <v>0</v>
      </c>
      <c r="AH112" s="289"/>
      <c r="AI112" s="289"/>
      <c r="AJ112" s="289"/>
      <c r="AK112" s="289"/>
      <c r="AL112" s="289"/>
      <c r="AM112" s="289"/>
      <c r="AN112" s="288">
        <f t="shared" si="0"/>
        <v>0</v>
      </c>
      <c r="AO112" s="289"/>
      <c r="AP112" s="289"/>
      <c r="AQ112" s="106" t="s">
        <v>87</v>
      </c>
      <c r="AR112" s="61"/>
      <c r="AS112" s="107">
        <v>0</v>
      </c>
      <c r="AT112" s="108">
        <f t="shared" si="1"/>
        <v>0</v>
      </c>
      <c r="AU112" s="109">
        <f>'SLB.6 - Kamerový systém'!P125</f>
        <v>0</v>
      </c>
      <c r="AV112" s="108">
        <f>'SLB.6 - Kamerový systém'!J37</f>
        <v>0</v>
      </c>
      <c r="AW112" s="108">
        <f>'SLB.6 - Kamerový systém'!J38</f>
        <v>0</v>
      </c>
      <c r="AX112" s="108">
        <f>'SLB.6 - Kamerový systém'!J39</f>
        <v>0</v>
      </c>
      <c r="AY112" s="108">
        <f>'SLB.6 - Kamerový systém'!J40</f>
        <v>0</v>
      </c>
      <c r="AZ112" s="108">
        <f>'SLB.6 - Kamerový systém'!F37</f>
        <v>0</v>
      </c>
      <c r="BA112" s="108">
        <f>'SLB.6 - Kamerový systém'!F38</f>
        <v>0</v>
      </c>
      <c r="BB112" s="108">
        <f>'SLB.6 - Kamerový systém'!F39</f>
        <v>0</v>
      </c>
      <c r="BC112" s="108">
        <f>'SLB.6 - Kamerový systém'!F40</f>
        <v>0</v>
      </c>
      <c r="BD112" s="110">
        <f>'SLB.6 - Kamerový systém'!F41</f>
        <v>0</v>
      </c>
      <c r="BT112" s="111" t="s">
        <v>106</v>
      </c>
      <c r="BV112" s="111" t="s">
        <v>78</v>
      </c>
      <c r="BW112" s="111" t="s">
        <v>136</v>
      </c>
      <c r="BX112" s="111" t="s">
        <v>119</v>
      </c>
      <c r="CL112" s="111" t="s">
        <v>1</v>
      </c>
    </row>
    <row r="113" spans="1:91" s="4" customFormat="1" ht="16.5" customHeight="1">
      <c r="A113" s="104" t="s">
        <v>86</v>
      </c>
      <c r="B113" s="59"/>
      <c r="C113" s="105"/>
      <c r="D113" s="105"/>
      <c r="E113" s="105"/>
      <c r="F113" s="286" t="s">
        <v>137</v>
      </c>
      <c r="G113" s="286"/>
      <c r="H113" s="286"/>
      <c r="I113" s="286"/>
      <c r="J113" s="286"/>
      <c r="K113" s="105"/>
      <c r="L113" s="286" t="s">
        <v>138</v>
      </c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6"/>
      <c r="X113" s="286"/>
      <c r="Y113" s="286"/>
      <c r="Z113" s="286"/>
      <c r="AA113" s="286"/>
      <c r="AB113" s="286"/>
      <c r="AC113" s="286"/>
      <c r="AD113" s="286"/>
      <c r="AE113" s="286"/>
      <c r="AF113" s="286"/>
      <c r="AG113" s="288">
        <f>'SLB.7 - Pacient sestra'!J34</f>
        <v>0</v>
      </c>
      <c r="AH113" s="289"/>
      <c r="AI113" s="289"/>
      <c r="AJ113" s="289"/>
      <c r="AK113" s="289"/>
      <c r="AL113" s="289"/>
      <c r="AM113" s="289"/>
      <c r="AN113" s="288">
        <f t="shared" si="0"/>
        <v>0</v>
      </c>
      <c r="AO113" s="289"/>
      <c r="AP113" s="289"/>
      <c r="AQ113" s="106" t="s">
        <v>87</v>
      </c>
      <c r="AR113" s="61"/>
      <c r="AS113" s="107">
        <v>0</v>
      </c>
      <c r="AT113" s="108">
        <f t="shared" si="1"/>
        <v>0</v>
      </c>
      <c r="AU113" s="109">
        <f>'SLB.7 - Pacient sestra'!P125</f>
        <v>0</v>
      </c>
      <c r="AV113" s="108">
        <f>'SLB.7 - Pacient sestra'!J37</f>
        <v>0</v>
      </c>
      <c r="AW113" s="108">
        <f>'SLB.7 - Pacient sestra'!J38</f>
        <v>0</v>
      </c>
      <c r="AX113" s="108">
        <f>'SLB.7 - Pacient sestra'!J39</f>
        <v>0</v>
      </c>
      <c r="AY113" s="108">
        <f>'SLB.7 - Pacient sestra'!J40</f>
        <v>0</v>
      </c>
      <c r="AZ113" s="108">
        <f>'SLB.7 - Pacient sestra'!F37</f>
        <v>0</v>
      </c>
      <c r="BA113" s="108">
        <f>'SLB.7 - Pacient sestra'!F38</f>
        <v>0</v>
      </c>
      <c r="BB113" s="108">
        <f>'SLB.7 - Pacient sestra'!F39</f>
        <v>0</v>
      </c>
      <c r="BC113" s="108">
        <f>'SLB.7 - Pacient sestra'!F40</f>
        <v>0</v>
      </c>
      <c r="BD113" s="110">
        <f>'SLB.7 - Pacient sestra'!F41</f>
        <v>0</v>
      </c>
      <c r="BT113" s="111" t="s">
        <v>106</v>
      </c>
      <c r="BV113" s="111" t="s">
        <v>78</v>
      </c>
      <c r="BW113" s="111" t="s">
        <v>139</v>
      </c>
      <c r="BX113" s="111" t="s">
        <v>119</v>
      </c>
      <c r="CL113" s="111" t="s">
        <v>1</v>
      </c>
    </row>
    <row r="114" spans="1:91" s="4" customFormat="1" ht="16.5" customHeight="1">
      <c r="A114" s="104" t="s">
        <v>86</v>
      </c>
      <c r="B114" s="59"/>
      <c r="C114" s="105"/>
      <c r="D114" s="105"/>
      <c r="E114" s="286" t="s">
        <v>140</v>
      </c>
      <c r="F114" s="286"/>
      <c r="G114" s="286"/>
      <c r="H114" s="286"/>
      <c r="I114" s="286"/>
      <c r="J114" s="105"/>
      <c r="K114" s="286" t="s">
        <v>141</v>
      </c>
      <c r="L114" s="286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  <c r="W114" s="286"/>
      <c r="X114" s="286"/>
      <c r="Y114" s="286"/>
      <c r="Z114" s="286"/>
      <c r="AA114" s="286"/>
      <c r="AB114" s="286"/>
      <c r="AC114" s="286"/>
      <c r="AD114" s="286"/>
      <c r="AE114" s="286"/>
      <c r="AF114" s="286"/>
      <c r="AG114" s="288">
        <f>'GAS - Gastro'!J32</f>
        <v>0</v>
      </c>
      <c r="AH114" s="289"/>
      <c r="AI114" s="289"/>
      <c r="AJ114" s="289"/>
      <c r="AK114" s="289"/>
      <c r="AL114" s="289"/>
      <c r="AM114" s="289"/>
      <c r="AN114" s="288">
        <f t="shared" si="0"/>
        <v>0</v>
      </c>
      <c r="AO114" s="289"/>
      <c r="AP114" s="289"/>
      <c r="AQ114" s="106" t="s">
        <v>87</v>
      </c>
      <c r="AR114" s="61"/>
      <c r="AS114" s="107">
        <v>0</v>
      </c>
      <c r="AT114" s="108">
        <f t="shared" si="1"/>
        <v>0</v>
      </c>
      <c r="AU114" s="109">
        <f>'GAS - Gastro'!P129</f>
        <v>0</v>
      </c>
      <c r="AV114" s="108">
        <f>'GAS - Gastro'!J35</f>
        <v>0</v>
      </c>
      <c r="AW114" s="108">
        <f>'GAS - Gastro'!J36</f>
        <v>0</v>
      </c>
      <c r="AX114" s="108">
        <f>'GAS - Gastro'!J37</f>
        <v>0</v>
      </c>
      <c r="AY114" s="108">
        <f>'GAS - Gastro'!J38</f>
        <v>0</v>
      </c>
      <c r="AZ114" s="108">
        <f>'GAS - Gastro'!F35</f>
        <v>0</v>
      </c>
      <c r="BA114" s="108">
        <f>'GAS - Gastro'!F36</f>
        <v>0</v>
      </c>
      <c r="BB114" s="108">
        <f>'GAS - Gastro'!F37</f>
        <v>0</v>
      </c>
      <c r="BC114" s="108">
        <f>'GAS - Gastro'!F38</f>
        <v>0</v>
      </c>
      <c r="BD114" s="110">
        <f>'GAS - Gastro'!F39</f>
        <v>0</v>
      </c>
      <c r="BT114" s="111" t="s">
        <v>85</v>
      </c>
      <c r="BV114" s="111" t="s">
        <v>78</v>
      </c>
      <c r="BW114" s="111" t="s">
        <v>142</v>
      </c>
      <c r="BX114" s="111" t="s">
        <v>84</v>
      </c>
      <c r="CL114" s="111" t="s">
        <v>1</v>
      </c>
    </row>
    <row r="115" spans="1:91" s="7" customFormat="1" ht="16.5" customHeight="1">
      <c r="A115" s="104" t="s">
        <v>86</v>
      </c>
      <c r="B115" s="94"/>
      <c r="C115" s="95"/>
      <c r="D115" s="287" t="s">
        <v>143</v>
      </c>
      <c r="E115" s="287"/>
      <c r="F115" s="287"/>
      <c r="G115" s="287"/>
      <c r="H115" s="287"/>
      <c r="I115" s="96"/>
      <c r="J115" s="287" t="s">
        <v>144</v>
      </c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  <c r="X115" s="287"/>
      <c r="Y115" s="287"/>
      <c r="Z115" s="287"/>
      <c r="AA115" s="287"/>
      <c r="AB115" s="287"/>
      <c r="AC115" s="287"/>
      <c r="AD115" s="287"/>
      <c r="AE115" s="287"/>
      <c r="AF115" s="287"/>
      <c r="AG115" s="291">
        <f>'SO.02 - Sklad zahradního ...'!J30</f>
        <v>0</v>
      </c>
      <c r="AH115" s="292"/>
      <c r="AI115" s="292"/>
      <c r="AJ115" s="292"/>
      <c r="AK115" s="292"/>
      <c r="AL115" s="292"/>
      <c r="AM115" s="292"/>
      <c r="AN115" s="291">
        <f t="shared" si="0"/>
        <v>0</v>
      </c>
      <c r="AO115" s="292"/>
      <c r="AP115" s="292"/>
      <c r="AQ115" s="97" t="s">
        <v>82</v>
      </c>
      <c r="AR115" s="98"/>
      <c r="AS115" s="99">
        <v>0</v>
      </c>
      <c r="AT115" s="100">
        <f t="shared" si="1"/>
        <v>0</v>
      </c>
      <c r="AU115" s="101">
        <f>'SO.02 - Sklad zahradního ...'!P132</f>
        <v>0</v>
      </c>
      <c r="AV115" s="100">
        <f>'SO.02 - Sklad zahradního ...'!J33</f>
        <v>0</v>
      </c>
      <c r="AW115" s="100">
        <f>'SO.02 - Sklad zahradního ...'!J34</f>
        <v>0</v>
      </c>
      <c r="AX115" s="100">
        <f>'SO.02 - Sklad zahradního ...'!J35</f>
        <v>0</v>
      </c>
      <c r="AY115" s="100">
        <f>'SO.02 - Sklad zahradního ...'!J36</f>
        <v>0</v>
      </c>
      <c r="AZ115" s="100">
        <f>'SO.02 - Sklad zahradního ...'!F33</f>
        <v>0</v>
      </c>
      <c r="BA115" s="100">
        <f>'SO.02 - Sklad zahradního ...'!F34</f>
        <v>0</v>
      </c>
      <c r="BB115" s="100">
        <f>'SO.02 - Sklad zahradního ...'!F35</f>
        <v>0</v>
      </c>
      <c r="BC115" s="100">
        <f>'SO.02 - Sklad zahradního ...'!F36</f>
        <v>0</v>
      </c>
      <c r="BD115" s="102">
        <f>'SO.02 - Sklad zahradního ...'!F37</f>
        <v>0</v>
      </c>
      <c r="BT115" s="103" t="s">
        <v>83</v>
      </c>
      <c r="BV115" s="103" t="s">
        <v>78</v>
      </c>
      <c r="BW115" s="103" t="s">
        <v>145</v>
      </c>
      <c r="BX115" s="103" t="s">
        <v>5</v>
      </c>
      <c r="CL115" s="103" t="s">
        <v>1</v>
      </c>
      <c r="CM115" s="103" t="s">
        <v>85</v>
      </c>
    </row>
    <row r="116" spans="1:91" s="7" customFormat="1" ht="16.5" customHeight="1">
      <c r="A116" s="104" t="s">
        <v>86</v>
      </c>
      <c r="B116" s="94"/>
      <c r="C116" s="95"/>
      <c r="D116" s="287" t="s">
        <v>146</v>
      </c>
      <c r="E116" s="287"/>
      <c r="F116" s="287"/>
      <c r="G116" s="287"/>
      <c r="H116" s="287"/>
      <c r="I116" s="96"/>
      <c r="J116" s="287" t="s">
        <v>147</v>
      </c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  <c r="X116" s="287"/>
      <c r="Y116" s="287"/>
      <c r="Z116" s="287"/>
      <c r="AA116" s="287"/>
      <c r="AB116" s="287"/>
      <c r="AC116" s="287"/>
      <c r="AD116" s="287"/>
      <c r="AE116" s="287"/>
      <c r="AF116" s="287"/>
      <c r="AG116" s="291">
        <f>'SO.03 - Oplocení a přístř...'!J30</f>
        <v>0</v>
      </c>
      <c r="AH116" s="292"/>
      <c r="AI116" s="292"/>
      <c r="AJ116" s="292"/>
      <c r="AK116" s="292"/>
      <c r="AL116" s="292"/>
      <c r="AM116" s="292"/>
      <c r="AN116" s="291">
        <f t="shared" si="0"/>
        <v>0</v>
      </c>
      <c r="AO116" s="292"/>
      <c r="AP116" s="292"/>
      <c r="AQ116" s="97" t="s">
        <v>82</v>
      </c>
      <c r="AR116" s="98"/>
      <c r="AS116" s="99">
        <v>0</v>
      </c>
      <c r="AT116" s="100">
        <f t="shared" si="1"/>
        <v>0</v>
      </c>
      <c r="AU116" s="101">
        <f>'SO.03 - Oplocení a přístř...'!P126</f>
        <v>0</v>
      </c>
      <c r="AV116" s="100">
        <f>'SO.03 - Oplocení a přístř...'!J33</f>
        <v>0</v>
      </c>
      <c r="AW116" s="100">
        <f>'SO.03 - Oplocení a přístř...'!J34</f>
        <v>0</v>
      </c>
      <c r="AX116" s="100">
        <f>'SO.03 - Oplocení a přístř...'!J35</f>
        <v>0</v>
      </c>
      <c r="AY116" s="100">
        <f>'SO.03 - Oplocení a přístř...'!J36</f>
        <v>0</v>
      </c>
      <c r="AZ116" s="100">
        <f>'SO.03 - Oplocení a přístř...'!F33</f>
        <v>0</v>
      </c>
      <c r="BA116" s="100">
        <f>'SO.03 - Oplocení a přístř...'!F34</f>
        <v>0</v>
      </c>
      <c r="BB116" s="100">
        <f>'SO.03 - Oplocení a přístř...'!F35</f>
        <v>0</v>
      </c>
      <c r="BC116" s="100">
        <f>'SO.03 - Oplocení a přístř...'!F36</f>
        <v>0</v>
      </c>
      <c r="BD116" s="102">
        <f>'SO.03 - Oplocení a přístř...'!F37</f>
        <v>0</v>
      </c>
      <c r="BT116" s="103" t="s">
        <v>83</v>
      </c>
      <c r="BV116" s="103" t="s">
        <v>78</v>
      </c>
      <c r="BW116" s="103" t="s">
        <v>148</v>
      </c>
      <c r="BX116" s="103" t="s">
        <v>5</v>
      </c>
      <c r="CL116" s="103" t="s">
        <v>1</v>
      </c>
      <c r="CM116" s="103" t="s">
        <v>85</v>
      </c>
    </row>
    <row r="117" spans="1:91" s="7" customFormat="1" ht="24.75" customHeight="1">
      <c r="B117" s="94"/>
      <c r="C117" s="95"/>
      <c r="D117" s="287" t="s">
        <v>149</v>
      </c>
      <c r="E117" s="287"/>
      <c r="F117" s="287"/>
      <c r="G117" s="287"/>
      <c r="H117" s="287"/>
      <c r="I117" s="96"/>
      <c r="J117" s="287" t="s">
        <v>150</v>
      </c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  <c r="X117" s="287"/>
      <c r="Y117" s="287"/>
      <c r="Z117" s="287"/>
      <c r="AA117" s="287"/>
      <c r="AB117" s="287"/>
      <c r="AC117" s="287"/>
      <c r="AD117" s="287"/>
      <c r="AE117" s="287"/>
      <c r="AF117" s="287"/>
      <c r="AG117" s="293">
        <f>ROUND(SUM(AG118:AG120),2)</f>
        <v>0</v>
      </c>
      <c r="AH117" s="292"/>
      <c r="AI117" s="292"/>
      <c r="AJ117" s="292"/>
      <c r="AK117" s="292"/>
      <c r="AL117" s="292"/>
      <c r="AM117" s="292"/>
      <c r="AN117" s="291">
        <f t="shared" si="0"/>
        <v>0</v>
      </c>
      <c r="AO117" s="292"/>
      <c r="AP117" s="292"/>
      <c r="AQ117" s="97" t="s">
        <v>82</v>
      </c>
      <c r="AR117" s="98"/>
      <c r="AS117" s="99">
        <f>ROUND(SUM(AS118:AS120),2)</f>
        <v>0</v>
      </c>
      <c r="AT117" s="100">
        <f t="shared" si="1"/>
        <v>0</v>
      </c>
      <c r="AU117" s="101">
        <f>ROUND(SUM(AU118:AU120),5)</f>
        <v>0</v>
      </c>
      <c r="AV117" s="100">
        <f>ROUND(AZ117*L29,2)</f>
        <v>0</v>
      </c>
      <c r="AW117" s="100">
        <f>ROUND(BA117*L30,2)</f>
        <v>0</v>
      </c>
      <c r="AX117" s="100">
        <f>ROUND(BB117*L29,2)</f>
        <v>0</v>
      </c>
      <c r="AY117" s="100">
        <f>ROUND(BC117*L30,2)</f>
        <v>0</v>
      </c>
      <c r="AZ117" s="100">
        <f>ROUND(SUM(AZ118:AZ120),2)</f>
        <v>0</v>
      </c>
      <c r="BA117" s="100">
        <f>ROUND(SUM(BA118:BA120),2)</f>
        <v>0</v>
      </c>
      <c r="BB117" s="100">
        <f>ROUND(SUM(BB118:BB120),2)</f>
        <v>0</v>
      </c>
      <c r="BC117" s="100">
        <f>ROUND(SUM(BC118:BC120),2)</f>
        <v>0</v>
      </c>
      <c r="BD117" s="102">
        <f>ROUND(SUM(BD118:BD120),2)</f>
        <v>0</v>
      </c>
      <c r="BS117" s="103" t="s">
        <v>75</v>
      </c>
      <c r="BT117" s="103" t="s">
        <v>83</v>
      </c>
      <c r="BU117" s="103" t="s">
        <v>77</v>
      </c>
      <c r="BV117" s="103" t="s">
        <v>78</v>
      </c>
      <c r="BW117" s="103" t="s">
        <v>151</v>
      </c>
      <c r="BX117" s="103" t="s">
        <v>5</v>
      </c>
      <c r="CL117" s="103" t="s">
        <v>1</v>
      </c>
      <c r="CM117" s="103" t="s">
        <v>85</v>
      </c>
    </row>
    <row r="118" spans="1:91" s="4" customFormat="1" ht="16.5" customHeight="1">
      <c r="A118" s="104" t="s">
        <v>86</v>
      </c>
      <c r="B118" s="59"/>
      <c r="C118" s="105"/>
      <c r="D118" s="105"/>
      <c r="E118" s="286" t="s">
        <v>152</v>
      </c>
      <c r="F118" s="286"/>
      <c r="G118" s="286"/>
      <c r="H118" s="286"/>
      <c r="I118" s="286"/>
      <c r="J118" s="105"/>
      <c r="K118" s="286" t="s">
        <v>153</v>
      </c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C118" s="286"/>
      <c r="AD118" s="286"/>
      <c r="AE118" s="286"/>
      <c r="AF118" s="286"/>
      <c r="AG118" s="288">
        <f>'SO.04.01 - Zpevněné plochy'!J32</f>
        <v>0</v>
      </c>
      <c r="AH118" s="289"/>
      <c r="AI118" s="289"/>
      <c r="AJ118" s="289"/>
      <c r="AK118" s="289"/>
      <c r="AL118" s="289"/>
      <c r="AM118" s="289"/>
      <c r="AN118" s="288">
        <f t="shared" si="0"/>
        <v>0</v>
      </c>
      <c r="AO118" s="289"/>
      <c r="AP118" s="289"/>
      <c r="AQ118" s="106" t="s">
        <v>87</v>
      </c>
      <c r="AR118" s="61"/>
      <c r="AS118" s="107">
        <v>0</v>
      </c>
      <c r="AT118" s="108">
        <f t="shared" si="1"/>
        <v>0</v>
      </c>
      <c r="AU118" s="109">
        <f>'SO.04.01 - Zpevněné plochy'!P128</f>
        <v>0</v>
      </c>
      <c r="AV118" s="108">
        <f>'SO.04.01 - Zpevněné plochy'!J35</f>
        <v>0</v>
      </c>
      <c r="AW118" s="108">
        <f>'SO.04.01 - Zpevněné plochy'!J36</f>
        <v>0</v>
      </c>
      <c r="AX118" s="108">
        <f>'SO.04.01 - Zpevněné plochy'!J37</f>
        <v>0</v>
      </c>
      <c r="AY118" s="108">
        <f>'SO.04.01 - Zpevněné plochy'!J38</f>
        <v>0</v>
      </c>
      <c r="AZ118" s="108">
        <f>'SO.04.01 - Zpevněné plochy'!F35</f>
        <v>0</v>
      </c>
      <c r="BA118" s="108">
        <f>'SO.04.01 - Zpevněné plochy'!F36</f>
        <v>0</v>
      </c>
      <c r="BB118" s="108">
        <f>'SO.04.01 - Zpevněné plochy'!F37</f>
        <v>0</v>
      </c>
      <c r="BC118" s="108">
        <f>'SO.04.01 - Zpevněné plochy'!F38</f>
        <v>0</v>
      </c>
      <c r="BD118" s="110">
        <f>'SO.04.01 - Zpevněné plochy'!F39</f>
        <v>0</v>
      </c>
      <c r="BT118" s="111" t="s">
        <v>85</v>
      </c>
      <c r="BV118" s="111" t="s">
        <v>78</v>
      </c>
      <c r="BW118" s="111" t="s">
        <v>154</v>
      </c>
      <c r="BX118" s="111" t="s">
        <v>151</v>
      </c>
      <c r="CL118" s="111" t="s">
        <v>1</v>
      </c>
    </row>
    <row r="119" spans="1:91" s="4" customFormat="1" ht="16.5" customHeight="1">
      <c r="A119" s="104" t="s">
        <v>86</v>
      </c>
      <c r="B119" s="59"/>
      <c r="C119" s="105"/>
      <c r="D119" s="105"/>
      <c r="E119" s="286" t="s">
        <v>155</v>
      </c>
      <c r="F119" s="286"/>
      <c r="G119" s="286"/>
      <c r="H119" s="286"/>
      <c r="I119" s="286"/>
      <c r="J119" s="105"/>
      <c r="K119" s="286" t="s">
        <v>156</v>
      </c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  <c r="X119" s="286"/>
      <c r="Y119" s="286"/>
      <c r="Z119" s="286"/>
      <c r="AA119" s="286"/>
      <c r="AB119" s="286"/>
      <c r="AC119" s="286"/>
      <c r="AD119" s="286"/>
      <c r="AE119" s="286"/>
      <c r="AF119" s="286"/>
      <c r="AG119" s="288">
        <f>'SO.04.02 - Opěrné stěny'!J32</f>
        <v>0</v>
      </c>
      <c r="AH119" s="289"/>
      <c r="AI119" s="289"/>
      <c r="AJ119" s="289"/>
      <c r="AK119" s="289"/>
      <c r="AL119" s="289"/>
      <c r="AM119" s="289"/>
      <c r="AN119" s="288">
        <f t="shared" si="0"/>
        <v>0</v>
      </c>
      <c r="AO119" s="289"/>
      <c r="AP119" s="289"/>
      <c r="AQ119" s="106" t="s">
        <v>87</v>
      </c>
      <c r="AR119" s="61"/>
      <c r="AS119" s="107">
        <v>0</v>
      </c>
      <c r="AT119" s="108">
        <f t="shared" si="1"/>
        <v>0</v>
      </c>
      <c r="AU119" s="109">
        <f>'SO.04.02 - Opěrné stěny'!P127</f>
        <v>0</v>
      </c>
      <c r="AV119" s="108">
        <f>'SO.04.02 - Opěrné stěny'!J35</f>
        <v>0</v>
      </c>
      <c r="AW119" s="108">
        <f>'SO.04.02 - Opěrné stěny'!J36</f>
        <v>0</v>
      </c>
      <c r="AX119" s="108">
        <f>'SO.04.02 - Opěrné stěny'!J37</f>
        <v>0</v>
      </c>
      <c r="AY119" s="108">
        <f>'SO.04.02 - Opěrné stěny'!J38</f>
        <v>0</v>
      </c>
      <c r="AZ119" s="108">
        <f>'SO.04.02 - Opěrné stěny'!F35</f>
        <v>0</v>
      </c>
      <c r="BA119" s="108">
        <f>'SO.04.02 - Opěrné stěny'!F36</f>
        <v>0</v>
      </c>
      <c r="BB119" s="108">
        <f>'SO.04.02 - Opěrné stěny'!F37</f>
        <v>0</v>
      </c>
      <c r="BC119" s="108">
        <f>'SO.04.02 - Opěrné stěny'!F38</f>
        <v>0</v>
      </c>
      <c r="BD119" s="110">
        <f>'SO.04.02 - Opěrné stěny'!F39</f>
        <v>0</v>
      </c>
      <c r="BT119" s="111" t="s">
        <v>85</v>
      </c>
      <c r="BV119" s="111" t="s">
        <v>78</v>
      </c>
      <c r="BW119" s="111" t="s">
        <v>157</v>
      </c>
      <c r="BX119" s="111" t="s">
        <v>151</v>
      </c>
      <c r="CL119" s="111" t="s">
        <v>1</v>
      </c>
    </row>
    <row r="120" spans="1:91" s="4" customFormat="1" ht="16.5" customHeight="1">
      <c r="A120" s="104" t="s">
        <v>86</v>
      </c>
      <c r="B120" s="59"/>
      <c r="C120" s="105"/>
      <c r="D120" s="105"/>
      <c r="E120" s="286" t="s">
        <v>158</v>
      </c>
      <c r="F120" s="286"/>
      <c r="G120" s="286"/>
      <c r="H120" s="286"/>
      <c r="I120" s="286"/>
      <c r="J120" s="105"/>
      <c r="K120" s="286" t="s">
        <v>159</v>
      </c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  <c r="AA120" s="286"/>
      <c r="AB120" s="286"/>
      <c r="AC120" s="286"/>
      <c r="AD120" s="286"/>
      <c r="AE120" s="286"/>
      <c r="AF120" s="286"/>
      <c r="AG120" s="288">
        <f>'SO.04.03 - Sadové úpravy'!J32</f>
        <v>0</v>
      </c>
      <c r="AH120" s="289"/>
      <c r="AI120" s="289"/>
      <c r="AJ120" s="289"/>
      <c r="AK120" s="289"/>
      <c r="AL120" s="289"/>
      <c r="AM120" s="289"/>
      <c r="AN120" s="288">
        <f t="shared" si="0"/>
        <v>0</v>
      </c>
      <c r="AO120" s="289"/>
      <c r="AP120" s="289"/>
      <c r="AQ120" s="106" t="s">
        <v>87</v>
      </c>
      <c r="AR120" s="61"/>
      <c r="AS120" s="107">
        <v>0</v>
      </c>
      <c r="AT120" s="108">
        <f t="shared" si="1"/>
        <v>0</v>
      </c>
      <c r="AU120" s="109">
        <f>'SO.04.03 - Sadové úpravy'!P123</f>
        <v>0</v>
      </c>
      <c r="AV120" s="108">
        <f>'SO.04.03 - Sadové úpravy'!J35</f>
        <v>0</v>
      </c>
      <c r="AW120" s="108">
        <f>'SO.04.03 - Sadové úpravy'!J36</f>
        <v>0</v>
      </c>
      <c r="AX120" s="108">
        <f>'SO.04.03 - Sadové úpravy'!J37</f>
        <v>0</v>
      </c>
      <c r="AY120" s="108">
        <f>'SO.04.03 - Sadové úpravy'!J38</f>
        <v>0</v>
      </c>
      <c r="AZ120" s="108">
        <f>'SO.04.03 - Sadové úpravy'!F35</f>
        <v>0</v>
      </c>
      <c r="BA120" s="108">
        <f>'SO.04.03 - Sadové úpravy'!F36</f>
        <v>0</v>
      </c>
      <c r="BB120" s="108">
        <f>'SO.04.03 - Sadové úpravy'!F37</f>
        <v>0</v>
      </c>
      <c r="BC120" s="108">
        <f>'SO.04.03 - Sadové úpravy'!F38</f>
        <v>0</v>
      </c>
      <c r="BD120" s="110">
        <f>'SO.04.03 - Sadové úpravy'!F39</f>
        <v>0</v>
      </c>
      <c r="BT120" s="111" t="s">
        <v>85</v>
      </c>
      <c r="BV120" s="111" t="s">
        <v>78</v>
      </c>
      <c r="BW120" s="111" t="s">
        <v>160</v>
      </c>
      <c r="BX120" s="111" t="s">
        <v>151</v>
      </c>
      <c r="CL120" s="111" t="s">
        <v>1</v>
      </c>
    </row>
    <row r="121" spans="1:91" s="7" customFormat="1" ht="16.5" customHeight="1">
      <c r="A121" s="104" t="s">
        <v>86</v>
      </c>
      <c r="B121" s="94"/>
      <c r="C121" s="95"/>
      <c r="D121" s="287" t="s">
        <v>161</v>
      </c>
      <c r="E121" s="287"/>
      <c r="F121" s="287"/>
      <c r="G121" s="287"/>
      <c r="H121" s="287"/>
      <c r="I121" s="96"/>
      <c r="J121" s="287" t="s">
        <v>162</v>
      </c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  <c r="AF121" s="287"/>
      <c r="AG121" s="291">
        <f>'SO.05 - Hospodaření s deš...'!J30</f>
        <v>0</v>
      </c>
      <c r="AH121" s="292"/>
      <c r="AI121" s="292"/>
      <c r="AJ121" s="292"/>
      <c r="AK121" s="292"/>
      <c r="AL121" s="292"/>
      <c r="AM121" s="292"/>
      <c r="AN121" s="291">
        <f t="shared" si="0"/>
        <v>0</v>
      </c>
      <c r="AO121" s="292"/>
      <c r="AP121" s="292"/>
      <c r="AQ121" s="97" t="s">
        <v>82</v>
      </c>
      <c r="AR121" s="98"/>
      <c r="AS121" s="99">
        <v>0</v>
      </c>
      <c r="AT121" s="100">
        <f t="shared" si="1"/>
        <v>0</v>
      </c>
      <c r="AU121" s="101">
        <f>'SO.05 - Hospodaření s deš...'!P122</f>
        <v>0</v>
      </c>
      <c r="AV121" s="100">
        <f>'SO.05 - Hospodaření s deš...'!J33</f>
        <v>0</v>
      </c>
      <c r="AW121" s="100">
        <f>'SO.05 - Hospodaření s deš...'!J34</f>
        <v>0</v>
      </c>
      <c r="AX121" s="100">
        <f>'SO.05 - Hospodaření s deš...'!J35</f>
        <v>0</v>
      </c>
      <c r="AY121" s="100">
        <f>'SO.05 - Hospodaření s deš...'!J36</f>
        <v>0</v>
      </c>
      <c r="AZ121" s="100">
        <f>'SO.05 - Hospodaření s deš...'!F33</f>
        <v>0</v>
      </c>
      <c r="BA121" s="100">
        <f>'SO.05 - Hospodaření s deš...'!F34</f>
        <v>0</v>
      </c>
      <c r="BB121" s="100">
        <f>'SO.05 - Hospodaření s deš...'!F35</f>
        <v>0</v>
      </c>
      <c r="BC121" s="100">
        <f>'SO.05 - Hospodaření s deš...'!F36</f>
        <v>0</v>
      </c>
      <c r="BD121" s="102">
        <f>'SO.05 - Hospodaření s deš...'!F37</f>
        <v>0</v>
      </c>
      <c r="BT121" s="103" t="s">
        <v>83</v>
      </c>
      <c r="BV121" s="103" t="s">
        <v>78</v>
      </c>
      <c r="BW121" s="103" t="s">
        <v>163</v>
      </c>
      <c r="BX121" s="103" t="s">
        <v>5</v>
      </c>
      <c r="CL121" s="103" t="s">
        <v>1</v>
      </c>
      <c r="CM121" s="103" t="s">
        <v>83</v>
      </c>
    </row>
    <row r="122" spans="1:91" s="7" customFormat="1" ht="16.5" customHeight="1">
      <c r="A122" s="104" t="s">
        <v>86</v>
      </c>
      <c r="B122" s="94"/>
      <c r="C122" s="95"/>
      <c r="D122" s="287" t="s">
        <v>164</v>
      </c>
      <c r="E122" s="287"/>
      <c r="F122" s="287"/>
      <c r="G122" s="287"/>
      <c r="H122" s="287"/>
      <c r="I122" s="96"/>
      <c r="J122" s="287" t="s">
        <v>165</v>
      </c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7"/>
      <c r="AF122" s="287"/>
      <c r="AG122" s="291">
        <f>'SO.06 - Plynovodní přípojka'!J30</f>
        <v>0</v>
      </c>
      <c r="AH122" s="292"/>
      <c r="AI122" s="292"/>
      <c r="AJ122" s="292"/>
      <c r="AK122" s="292"/>
      <c r="AL122" s="292"/>
      <c r="AM122" s="292"/>
      <c r="AN122" s="291">
        <f t="shared" si="0"/>
        <v>0</v>
      </c>
      <c r="AO122" s="292"/>
      <c r="AP122" s="292"/>
      <c r="AQ122" s="97" t="s">
        <v>82</v>
      </c>
      <c r="AR122" s="98"/>
      <c r="AS122" s="99">
        <v>0</v>
      </c>
      <c r="AT122" s="100">
        <f t="shared" si="1"/>
        <v>0</v>
      </c>
      <c r="AU122" s="101">
        <f>'SO.06 - Plynovodní přípojka'!P122</f>
        <v>0</v>
      </c>
      <c r="AV122" s="100">
        <f>'SO.06 - Plynovodní přípojka'!J33</f>
        <v>0</v>
      </c>
      <c r="AW122" s="100">
        <f>'SO.06 - Plynovodní přípojka'!J34</f>
        <v>0</v>
      </c>
      <c r="AX122" s="100">
        <f>'SO.06 - Plynovodní přípojka'!J35</f>
        <v>0</v>
      </c>
      <c r="AY122" s="100">
        <f>'SO.06 - Plynovodní přípojka'!J36</f>
        <v>0</v>
      </c>
      <c r="AZ122" s="100">
        <f>'SO.06 - Plynovodní přípojka'!F33</f>
        <v>0</v>
      </c>
      <c r="BA122" s="100">
        <f>'SO.06 - Plynovodní přípojka'!F34</f>
        <v>0</v>
      </c>
      <c r="BB122" s="100">
        <f>'SO.06 - Plynovodní přípojka'!F35</f>
        <v>0</v>
      </c>
      <c r="BC122" s="100">
        <f>'SO.06 - Plynovodní přípojka'!F36</f>
        <v>0</v>
      </c>
      <c r="BD122" s="102">
        <f>'SO.06 - Plynovodní přípojka'!F37</f>
        <v>0</v>
      </c>
      <c r="BT122" s="103" t="s">
        <v>83</v>
      </c>
      <c r="BV122" s="103" t="s">
        <v>78</v>
      </c>
      <c r="BW122" s="103" t="s">
        <v>166</v>
      </c>
      <c r="BX122" s="103" t="s">
        <v>5</v>
      </c>
      <c r="CL122" s="103" t="s">
        <v>1</v>
      </c>
      <c r="CM122" s="103" t="s">
        <v>85</v>
      </c>
    </row>
    <row r="123" spans="1:91" s="7" customFormat="1" ht="16.5" customHeight="1">
      <c r="A123" s="104" t="s">
        <v>86</v>
      </c>
      <c r="B123" s="94"/>
      <c r="C123" s="95"/>
      <c r="D123" s="287" t="s">
        <v>167</v>
      </c>
      <c r="E123" s="287"/>
      <c r="F123" s="287"/>
      <c r="G123" s="287"/>
      <c r="H123" s="287"/>
      <c r="I123" s="96"/>
      <c r="J123" s="287" t="s">
        <v>168</v>
      </c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  <c r="X123" s="287"/>
      <c r="Y123" s="287"/>
      <c r="Z123" s="287"/>
      <c r="AA123" s="287"/>
      <c r="AB123" s="287"/>
      <c r="AC123" s="287"/>
      <c r="AD123" s="287"/>
      <c r="AE123" s="287"/>
      <c r="AF123" s="287"/>
      <c r="AG123" s="291">
        <f>'SO.07 - Vodovodní přípojka'!J30</f>
        <v>0</v>
      </c>
      <c r="AH123" s="292"/>
      <c r="AI123" s="292"/>
      <c r="AJ123" s="292"/>
      <c r="AK123" s="292"/>
      <c r="AL123" s="292"/>
      <c r="AM123" s="292"/>
      <c r="AN123" s="291">
        <f t="shared" si="0"/>
        <v>0</v>
      </c>
      <c r="AO123" s="292"/>
      <c r="AP123" s="292"/>
      <c r="AQ123" s="97" t="s">
        <v>82</v>
      </c>
      <c r="AR123" s="98"/>
      <c r="AS123" s="99">
        <v>0</v>
      </c>
      <c r="AT123" s="100">
        <f t="shared" si="1"/>
        <v>0</v>
      </c>
      <c r="AU123" s="101">
        <f>'SO.07 - Vodovodní přípojka'!P126</f>
        <v>0</v>
      </c>
      <c r="AV123" s="100">
        <f>'SO.07 - Vodovodní přípojka'!J33</f>
        <v>0</v>
      </c>
      <c r="AW123" s="100">
        <f>'SO.07 - Vodovodní přípojka'!J34</f>
        <v>0</v>
      </c>
      <c r="AX123" s="100">
        <f>'SO.07 - Vodovodní přípojka'!J35</f>
        <v>0</v>
      </c>
      <c r="AY123" s="100">
        <f>'SO.07 - Vodovodní přípojka'!J36</f>
        <v>0</v>
      </c>
      <c r="AZ123" s="100">
        <f>'SO.07 - Vodovodní přípojka'!F33</f>
        <v>0</v>
      </c>
      <c r="BA123" s="100">
        <f>'SO.07 - Vodovodní přípojka'!F34</f>
        <v>0</v>
      </c>
      <c r="BB123" s="100">
        <f>'SO.07 - Vodovodní přípojka'!F35</f>
        <v>0</v>
      </c>
      <c r="BC123" s="100">
        <f>'SO.07 - Vodovodní přípojka'!F36</f>
        <v>0</v>
      </c>
      <c r="BD123" s="102">
        <f>'SO.07 - Vodovodní přípojka'!F37</f>
        <v>0</v>
      </c>
      <c r="BT123" s="103" t="s">
        <v>83</v>
      </c>
      <c r="BV123" s="103" t="s">
        <v>78</v>
      </c>
      <c r="BW123" s="103" t="s">
        <v>169</v>
      </c>
      <c r="BX123" s="103" t="s">
        <v>5</v>
      </c>
      <c r="CL123" s="103" t="s">
        <v>1</v>
      </c>
      <c r="CM123" s="103" t="s">
        <v>85</v>
      </c>
    </row>
    <row r="124" spans="1:91" s="7" customFormat="1" ht="16.5" customHeight="1">
      <c r="A124" s="104" t="s">
        <v>86</v>
      </c>
      <c r="B124" s="94"/>
      <c r="C124" s="95"/>
      <c r="D124" s="287" t="s">
        <v>170</v>
      </c>
      <c r="E124" s="287"/>
      <c r="F124" s="287"/>
      <c r="G124" s="287"/>
      <c r="H124" s="287"/>
      <c r="I124" s="96"/>
      <c r="J124" s="287" t="s">
        <v>171</v>
      </c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  <c r="X124" s="287"/>
      <c r="Y124" s="287"/>
      <c r="Z124" s="287"/>
      <c r="AA124" s="287"/>
      <c r="AB124" s="287"/>
      <c r="AC124" s="287"/>
      <c r="AD124" s="287"/>
      <c r="AE124" s="287"/>
      <c r="AF124" s="287"/>
      <c r="AG124" s="291">
        <f>'SO.00 - Vedlejší rozpočto...'!J30</f>
        <v>0</v>
      </c>
      <c r="AH124" s="292"/>
      <c r="AI124" s="292"/>
      <c r="AJ124" s="292"/>
      <c r="AK124" s="292"/>
      <c r="AL124" s="292"/>
      <c r="AM124" s="292"/>
      <c r="AN124" s="291">
        <f t="shared" si="0"/>
        <v>0</v>
      </c>
      <c r="AO124" s="292"/>
      <c r="AP124" s="292"/>
      <c r="AQ124" s="97" t="s">
        <v>82</v>
      </c>
      <c r="AR124" s="98"/>
      <c r="AS124" s="112">
        <v>0</v>
      </c>
      <c r="AT124" s="113">
        <f t="shared" si="1"/>
        <v>0</v>
      </c>
      <c r="AU124" s="114">
        <f>'SO.00 - Vedlejší rozpočto...'!P122</f>
        <v>0</v>
      </c>
      <c r="AV124" s="113">
        <f>'SO.00 - Vedlejší rozpočto...'!J33</f>
        <v>0</v>
      </c>
      <c r="AW124" s="113">
        <f>'SO.00 - Vedlejší rozpočto...'!J34</f>
        <v>0</v>
      </c>
      <c r="AX124" s="113">
        <f>'SO.00 - Vedlejší rozpočto...'!J35</f>
        <v>0</v>
      </c>
      <c r="AY124" s="113">
        <f>'SO.00 - Vedlejší rozpočto...'!J36</f>
        <v>0</v>
      </c>
      <c r="AZ124" s="113">
        <f>'SO.00 - Vedlejší rozpočto...'!F33</f>
        <v>0</v>
      </c>
      <c r="BA124" s="113">
        <f>'SO.00 - Vedlejší rozpočto...'!F34</f>
        <v>0</v>
      </c>
      <c r="BB124" s="113">
        <f>'SO.00 - Vedlejší rozpočto...'!F35</f>
        <v>0</v>
      </c>
      <c r="BC124" s="113">
        <f>'SO.00 - Vedlejší rozpočto...'!F36</f>
        <v>0</v>
      </c>
      <c r="BD124" s="115">
        <f>'SO.00 - Vedlejší rozpočto...'!F37</f>
        <v>0</v>
      </c>
      <c r="BT124" s="103" t="s">
        <v>83</v>
      </c>
      <c r="BV124" s="103" t="s">
        <v>78</v>
      </c>
      <c r="BW124" s="103" t="s">
        <v>172</v>
      </c>
      <c r="BX124" s="103" t="s">
        <v>5</v>
      </c>
      <c r="CL124" s="103" t="s">
        <v>1</v>
      </c>
      <c r="CM124" s="103" t="s">
        <v>85</v>
      </c>
    </row>
    <row r="125" spans="1:91" s="2" customFormat="1" ht="30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40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</row>
    <row r="126" spans="1:91" s="2" customFormat="1" ht="7" customHeight="1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40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</row>
  </sheetData>
  <sheetProtection algorithmName="SHA-512" hashValue="vg6XXcrjtMlVNsbnAqQmPFtH74AMsnZE+0x/pJpOtFKel5pECM1u01/ihLDjGvZ5x8dicQhd17Ss/ecBYrdD7g==" saltValue="Bxqtm7Y7YCS2LCUdeMmGnpZMYaPH9t1gooMURBTMwhVTvZQrX/RXwJCZ1UO7XdPht7PK+ndh+RaFzrEjkdVfYw==" spinCount="100000" sheet="1" objects="1" scenarios="1" formatColumns="0" formatRows="0"/>
  <mergeCells count="158">
    <mergeCell ref="AK35:AO35"/>
    <mergeCell ref="X35:AB35"/>
    <mergeCell ref="AR2:BE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F102:J102"/>
    <mergeCell ref="F103:J103"/>
    <mergeCell ref="L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AN122:AP122"/>
    <mergeCell ref="AG122:AM122"/>
    <mergeCell ref="AN123:AP123"/>
    <mergeCell ref="AG123:AM123"/>
    <mergeCell ref="AN124:AP124"/>
    <mergeCell ref="AG124:AM124"/>
    <mergeCell ref="L85:AO85"/>
    <mergeCell ref="C92:G92"/>
    <mergeCell ref="I92:AF92"/>
    <mergeCell ref="D95:H95"/>
    <mergeCell ref="J95:AF95"/>
    <mergeCell ref="E96:I96"/>
    <mergeCell ref="K96:AF96"/>
    <mergeCell ref="E97:I97"/>
    <mergeCell ref="K97:AF97"/>
    <mergeCell ref="K98:AF98"/>
    <mergeCell ref="E98:I98"/>
    <mergeCell ref="K99:AF99"/>
    <mergeCell ref="E99:I99"/>
    <mergeCell ref="E100:I100"/>
    <mergeCell ref="K100:AF100"/>
    <mergeCell ref="E101:I101"/>
    <mergeCell ref="K101:AF101"/>
    <mergeCell ref="L102:AF102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D124:H124"/>
    <mergeCell ref="J124:AF124"/>
    <mergeCell ref="AN101:AP101"/>
    <mergeCell ref="AG101:AM101"/>
    <mergeCell ref="AG102:AM102"/>
    <mergeCell ref="AN102:AP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E119:I119"/>
    <mergeCell ref="K119:AF119"/>
    <mergeCell ref="E120:I120"/>
    <mergeCell ref="K120:AF120"/>
    <mergeCell ref="D121:H121"/>
    <mergeCell ref="J121:AF121"/>
    <mergeCell ref="D122:H122"/>
    <mergeCell ref="J122:AF122"/>
    <mergeCell ref="D123:H123"/>
    <mergeCell ref="J123:AF123"/>
    <mergeCell ref="E114:I114"/>
    <mergeCell ref="K114:AF114"/>
    <mergeCell ref="J115:AF115"/>
    <mergeCell ref="D115:H115"/>
    <mergeCell ref="D116:H116"/>
    <mergeCell ref="J116:AF116"/>
    <mergeCell ref="D117:H117"/>
    <mergeCell ref="J117:AF117"/>
    <mergeCell ref="E118:I118"/>
    <mergeCell ref="K118:AF118"/>
    <mergeCell ref="L109:AF109"/>
    <mergeCell ref="F109:J109"/>
    <mergeCell ref="F110:J110"/>
    <mergeCell ref="L110:AF110"/>
    <mergeCell ref="L111:AF111"/>
    <mergeCell ref="F111:J111"/>
    <mergeCell ref="F112:J112"/>
    <mergeCell ref="L112:AF112"/>
    <mergeCell ref="F113:J113"/>
    <mergeCell ref="L113:AF113"/>
    <mergeCell ref="F104:J104"/>
    <mergeCell ref="L104:AF104"/>
    <mergeCell ref="F105:J105"/>
    <mergeCell ref="L105:AF105"/>
    <mergeCell ref="K106:AF106"/>
    <mergeCell ref="E106:I106"/>
    <mergeCell ref="F107:J107"/>
    <mergeCell ref="L107:AF107"/>
    <mergeCell ref="L108:AF108"/>
    <mergeCell ref="F108:J108"/>
  </mergeCells>
  <hyperlinks>
    <hyperlink ref="A96" location="'SO.01 - Hospic'!C2" display="/"/>
    <hyperlink ref="A97" location="'ZTI - Zdravotechnika a plyn'!C2" display="/"/>
    <hyperlink ref="A98" location="'UT - Ústřední vytápění'!C2" display="/"/>
    <hyperlink ref="A99" location="'KP - Kanalizační přípojka'!C2" display="/"/>
    <hyperlink ref="A100" location="'VZT - Vzduchotechnika'!C2" display="/"/>
    <hyperlink ref="A102" location="'SIL.1 - Elektroinstalace'!C2" display="/"/>
    <hyperlink ref="A103" location="'SIL.2 - Hromosvod a uzemnění'!C2" display="/"/>
    <hyperlink ref="A104" location="'SIL.3 - Žaluzie'!C2" display="/"/>
    <hyperlink ref="A105" location="'SIL.4 - Venkovní rozvody'!C2" display="/"/>
    <hyperlink ref="A107" location="'SLB.1 - Společné trasy'!C2" display="/"/>
    <hyperlink ref="A108" location="'SLB.2 - Zabezpečovací systém'!C2" display="/"/>
    <hyperlink ref="A109" location="'SLB.3 - Počítačová síť'!C2" display="/"/>
    <hyperlink ref="A110" location="'SLB.4 - Přístupový systém'!C2" display="/"/>
    <hyperlink ref="A111" location="'SLB.5 - STA'!C2" display="/"/>
    <hyperlink ref="A112" location="'SLB.6 - Kamerový systém'!C2" display="/"/>
    <hyperlink ref="A113" location="'SLB.7 - Pacient sestra'!C2" display="/"/>
    <hyperlink ref="A114" location="'GAS - Gastro'!C2" display="/"/>
    <hyperlink ref="A115" location="'SO.02 - Sklad zahradního ...'!C2" display="/"/>
    <hyperlink ref="A116" location="'SO.03 - Oplocení a přístř...'!C2" display="/"/>
    <hyperlink ref="A118" location="'SO.04.01 - Zpevněné plochy'!C2" display="/"/>
    <hyperlink ref="A119" location="'SO.04.02 - Opěrné stěny'!C2" display="/"/>
    <hyperlink ref="A120" location="'SO.04.03 - Sadové úpravy'!C2" display="/"/>
    <hyperlink ref="A121" location="'SO.05 - Hospodaření s deš...'!C2" display="/"/>
    <hyperlink ref="A122" location="'SO.06 - Plynovodní přípojka'!C2" display="/"/>
    <hyperlink ref="A123" location="'SO.07 - Vodovodní přípojka'!C2" display="/"/>
    <hyperlink ref="A124" location="'SO.00 - Vedlejší rozpočt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13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84</v>
      </c>
      <c r="AZ2" s="116" t="s">
        <v>173</v>
      </c>
      <c r="BA2" s="116" t="s">
        <v>1</v>
      </c>
      <c r="BB2" s="116" t="s">
        <v>1</v>
      </c>
      <c r="BC2" s="116" t="s">
        <v>174</v>
      </c>
      <c r="BD2" s="116" t="s">
        <v>85</v>
      </c>
    </row>
    <row r="3" spans="1:56" s="1" customFormat="1" ht="7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175</v>
      </c>
      <c r="BA3" s="116" t="s">
        <v>1</v>
      </c>
      <c r="BB3" s="116" t="s">
        <v>1</v>
      </c>
      <c r="BC3" s="116" t="s">
        <v>176</v>
      </c>
      <c r="BD3" s="116" t="s">
        <v>85</v>
      </c>
    </row>
    <row r="4" spans="1:56" s="1" customFormat="1" ht="25" customHeight="1">
      <c r="B4" s="21"/>
      <c r="D4" s="119" t="s">
        <v>177</v>
      </c>
      <c r="L4" s="21"/>
      <c r="M4" s="120" t="s">
        <v>10</v>
      </c>
      <c r="AT4" s="18" t="s">
        <v>4</v>
      </c>
      <c r="AZ4" s="116" t="s">
        <v>178</v>
      </c>
      <c r="BA4" s="116" t="s">
        <v>1</v>
      </c>
      <c r="BB4" s="116" t="s">
        <v>1</v>
      </c>
      <c r="BC4" s="116" t="s">
        <v>179</v>
      </c>
      <c r="BD4" s="116" t="s">
        <v>85</v>
      </c>
    </row>
    <row r="5" spans="1:56" s="1" customFormat="1" ht="7" customHeight="1">
      <c r="B5" s="21"/>
      <c r="L5" s="21"/>
      <c r="AZ5" s="116" t="s">
        <v>180</v>
      </c>
      <c r="BA5" s="116" t="s">
        <v>1</v>
      </c>
      <c r="BB5" s="116" t="s">
        <v>1</v>
      </c>
      <c r="BC5" s="116" t="s">
        <v>181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182</v>
      </c>
      <c r="BA6" s="116" t="s">
        <v>1</v>
      </c>
      <c r="BB6" s="116" t="s">
        <v>1</v>
      </c>
      <c r="BC6" s="116" t="s">
        <v>183</v>
      </c>
      <c r="BD6" s="116" t="s">
        <v>85</v>
      </c>
    </row>
    <row r="7" spans="1:56" s="1" customFormat="1" ht="26.25" customHeight="1">
      <c r="B7" s="21"/>
      <c r="E7" s="332" t="str">
        <f>'Rekapitulace stavby'!K6</f>
        <v>Lůžkový hospic Mezi stromy na pozemku č. parc 785/1 v k.ú. Havlíčkův Brod</v>
      </c>
      <c r="F7" s="333"/>
      <c r="G7" s="333"/>
      <c r="H7" s="333"/>
      <c r="L7" s="21"/>
      <c r="AZ7" s="116" t="s">
        <v>184</v>
      </c>
      <c r="BA7" s="116" t="s">
        <v>1</v>
      </c>
      <c r="BB7" s="116" t="s">
        <v>1</v>
      </c>
      <c r="BC7" s="116" t="s">
        <v>185</v>
      </c>
      <c r="BD7" s="116" t="s">
        <v>85</v>
      </c>
    </row>
    <row r="8" spans="1:56" s="2" customFormat="1" ht="12" customHeight="1">
      <c r="A8" s="35"/>
      <c r="B8" s="40"/>
      <c r="C8" s="35"/>
      <c r="D8" s="121" t="s">
        <v>186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16" t="s">
        <v>187</v>
      </c>
      <c r="BA8" s="116" t="s">
        <v>1</v>
      </c>
      <c r="BB8" s="116" t="s">
        <v>1</v>
      </c>
      <c r="BC8" s="116" t="s">
        <v>188</v>
      </c>
      <c r="BD8" s="116" t="s">
        <v>85</v>
      </c>
    </row>
    <row r="9" spans="1:56" s="2" customFormat="1" ht="16.5" customHeight="1">
      <c r="A9" s="35"/>
      <c r="B9" s="40"/>
      <c r="C9" s="35"/>
      <c r="D9" s="35"/>
      <c r="E9" s="334" t="s">
        <v>189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6" t="s">
        <v>190</v>
      </c>
      <c r="BA9" s="116" t="s">
        <v>1</v>
      </c>
      <c r="BB9" s="116" t="s">
        <v>1</v>
      </c>
      <c r="BC9" s="116" t="s">
        <v>191</v>
      </c>
      <c r="BD9" s="116" t="s">
        <v>85</v>
      </c>
    </row>
    <row r="10" spans="1:56" s="2" customFormat="1" ht="10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6" t="s">
        <v>192</v>
      </c>
      <c r="BA10" s="116" t="s">
        <v>1</v>
      </c>
      <c r="BB10" s="116" t="s">
        <v>1</v>
      </c>
      <c r="BC10" s="116" t="s">
        <v>193</v>
      </c>
      <c r="BD10" s="116" t="s">
        <v>85</v>
      </c>
    </row>
    <row r="11" spans="1:5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16" t="s">
        <v>194</v>
      </c>
      <c r="BA11" s="116" t="s">
        <v>1</v>
      </c>
      <c r="BB11" s="116" t="s">
        <v>1</v>
      </c>
      <c r="BC11" s="116" t="s">
        <v>195</v>
      </c>
      <c r="BD11" s="116" t="s">
        <v>85</v>
      </c>
    </row>
    <row r="12" spans="1:5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25. 4. 2022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16" t="s">
        <v>196</v>
      </c>
      <c r="BA12" s="116" t="s">
        <v>1</v>
      </c>
      <c r="BB12" s="116" t="s">
        <v>1</v>
      </c>
      <c r="BC12" s="116" t="s">
        <v>197</v>
      </c>
      <c r="BD12" s="116" t="s">
        <v>85</v>
      </c>
    </row>
    <row r="13" spans="1:56" s="2" customFormat="1" ht="10.7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16" t="s">
        <v>198</v>
      </c>
      <c r="BA13" s="116" t="s">
        <v>1</v>
      </c>
      <c r="BB13" s="116" t="s">
        <v>1</v>
      </c>
      <c r="BC13" s="116" t="s">
        <v>199</v>
      </c>
      <c r="BD13" s="116" t="s">
        <v>85</v>
      </c>
    </row>
    <row r="14" spans="1:5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116" t="s">
        <v>200</v>
      </c>
      <c r="BA14" s="116" t="s">
        <v>1</v>
      </c>
      <c r="BB14" s="116" t="s">
        <v>1</v>
      </c>
      <c r="BC14" s="116" t="s">
        <v>201</v>
      </c>
      <c r="BD14" s="116" t="s">
        <v>85</v>
      </c>
    </row>
    <row r="15" spans="1:5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116" t="s">
        <v>202</v>
      </c>
      <c r="BA15" s="116" t="s">
        <v>1</v>
      </c>
      <c r="BB15" s="116" t="s">
        <v>1</v>
      </c>
      <c r="BC15" s="116" t="s">
        <v>203</v>
      </c>
      <c r="BD15" s="116" t="s">
        <v>85</v>
      </c>
    </row>
    <row r="16" spans="1:56" s="2" customFormat="1" ht="7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116" t="s">
        <v>204</v>
      </c>
      <c r="BA16" s="116" t="s">
        <v>1</v>
      </c>
      <c r="BB16" s="116" t="s">
        <v>1</v>
      </c>
      <c r="BC16" s="116" t="s">
        <v>205</v>
      </c>
      <c r="BD16" s="116" t="s">
        <v>85</v>
      </c>
    </row>
    <row r="17" spans="1:56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Z17" s="116" t="s">
        <v>206</v>
      </c>
      <c r="BA17" s="116" t="s">
        <v>1</v>
      </c>
      <c r="BB17" s="116" t="s">
        <v>1</v>
      </c>
      <c r="BC17" s="116" t="s">
        <v>207</v>
      </c>
      <c r="BD17" s="116" t="s">
        <v>85</v>
      </c>
    </row>
    <row r="18" spans="1:56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Z18" s="116" t="s">
        <v>208</v>
      </c>
      <c r="BA18" s="116" t="s">
        <v>1</v>
      </c>
      <c r="BB18" s="116" t="s">
        <v>1</v>
      </c>
      <c r="BC18" s="116" t="s">
        <v>209</v>
      </c>
      <c r="BD18" s="116" t="s">
        <v>85</v>
      </c>
    </row>
    <row r="19" spans="1:56" s="2" customFormat="1" ht="7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Z19" s="116" t="s">
        <v>210</v>
      </c>
      <c r="BA19" s="116" t="s">
        <v>1</v>
      </c>
      <c r="BB19" s="116" t="s">
        <v>1</v>
      </c>
      <c r="BC19" s="116" t="s">
        <v>211</v>
      </c>
      <c r="BD19" s="116" t="s">
        <v>85</v>
      </c>
    </row>
    <row r="20" spans="1:56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Z20" s="116" t="s">
        <v>212</v>
      </c>
      <c r="BA20" s="116" t="s">
        <v>1</v>
      </c>
      <c r="BB20" s="116" t="s">
        <v>1</v>
      </c>
      <c r="BC20" s="116" t="s">
        <v>213</v>
      </c>
      <c r="BD20" s="116" t="s">
        <v>85</v>
      </c>
    </row>
    <row r="21" spans="1:56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Z21" s="116" t="s">
        <v>214</v>
      </c>
      <c r="BA21" s="116" t="s">
        <v>1</v>
      </c>
      <c r="BB21" s="116" t="s">
        <v>1</v>
      </c>
      <c r="BC21" s="116" t="s">
        <v>215</v>
      </c>
      <c r="BD21" s="116" t="s">
        <v>85</v>
      </c>
    </row>
    <row r="22" spans="1:56" s="2" customFormat="1" ht="7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Z22" s="116" t="s">
        <v>216</v>
      </c>
      <c r="BA22" s="116" t="s">
        <v>1</v>
      </c>
      <c r="BB22" s="116" t="s">
        <v>1</v>
      </c>
      <c r="BC22" s="116" t="s">
        <v>217</v>
      </c>
      <c r="BD22" s="116" t="s">
        <v>85</v>
      </c>
    </row>
    <row r="23" spans="1:56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Z23" s="116" t="s">
        <v>218</v>
      </c>
      <c r="BA23" s="116" t="s">
        <v>1</v>
      </c>
      <c r="BB23" s="116" t="s">
        <v>1</v>
      </c>
      <c r="BC23" s="116" t="s">
        <v>219</v>
      </c>
      <c r="BD23" s="116" t="s">
        <v>85</v>
      </c>
    </row>
    <row r="24" spans="1:56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1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Z24" s="116" t="s">
        <v>220</v>
      </c>
      <c r="BA24" s="116" t="s">
        <v>1</v>
      </c>
      <c r="BB24" s="116" t="s">
        <v>1</v>
      </c>
      <c r="BC24" s="116" t="s">
        <v>221</v>
      </c>
      <c r="BD24" s="116" t="s">
        <v>85</v>
      </c>
    </row>
    <row r="25" spans="1:56" s="2" customFormat="1" ht="7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Z25" s="116" t="s">
        <v>222</v>
      </c>
      <c r="BA25" s="116" t="s">
        <v>1</v>
      </c>
      <c r="BB25" s="116" t="s">
        <v>1</v>
      </c>
      <c r="BC25" s="116" t="s">
        <v>223</v>
      </c>
      <c r="BD25" s="116" t="s">
        <v>85</v>
      </c>
    </row>
    <row r="26" spans="1:56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Z26" s="116" t="s">
        <v>224</v>
      </c>
      <c r="BA26" s="116" t="s">
        <v>1</v>
      </c>
      <c r="BB26" s="116" t="s">
        <v>1</v>
      </c>
      <c r="BC26" s="116" t="s">
        <v>225</v>
      </c>
      <c r="BD26" s="116" t="s">
        <v>85</v>
      </c>
    </row>
    <row r="27" spans="1:56" s="8" customFormat="1" ht="16.5" customHeight="1">
      <c r="A27" s="123"/>
      <c r="B27" s="124"/>
      <c r="C27" s="123"/>
      <c r="D27" s="123"/>
      <c r="E27" s="338" t="s">
        <v>1</v>
      </c>
      <c r="F27" s="338"/>
      <c r="G27" s="338"/>
      <c r="H27" s="338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Z27" s="126" t="s">
        <v>226</v>
      </c>
      <c r="BA27" s="126" t="s">
        <v>1</v>
      </c>
      <c r="BB27" s="126" t="s">
        <v>1</v>
      </c>
      <c r="BC27" s="126" t="s">
        <v>227</v>
      </c>
      <c r="BD27" s="126" t="s">
        <v>85</v>
      </c>
    </row>
    <row r="28" spans="1:56" s="2" customFormat="1" ht="7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56" s="2" customFormat="1" ht="7" customHeight="1">
      <c r="A29" s="35"/>
      <c r="B29" s="40"/>
      <c r="C29" s="35"/>
      <c r="D29" s="127"/>
      <c r="E29" s="127"/>
      <c r="F29" s="127"/>
      <c r="G29" s="127"/>
      <c r="H29" s="127"/>
      <c r="I29" s="127"/>
      <c r="J29" s="127"/>
      <c r="K29" s="12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56" s="2" customFormat="1" ht="25.4" customHeight="1">
      <c r="A30" s="35"/>
      <c r="B30" s="40"/>
      <c r="C30" s="35"/>
      <c r="D30" s="128" t="s">
        <v>36</v>
      </c>
      <c r="E30" s="35"/>
      <c r="F30" s="35"/>
      <c r="G30" s="35"/>
      <c r="H30" s="35"/>
      <c r="I30" s="35"/>
      <c r="J30" s="129">
        <f>ROUND(J143,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56" s="2" customFormat="1" ht="7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56" s="2" customFormat="1" ht="14.4" customHeight="1">
      <c r="A32" s="35"/>
      <c r="B32" s="40"/>
      <c r="C32" s="35"/>
      <c r="D32" s="35"/>
      <c r="E32" s="35"/>
      <c r="F32" s="130" t="s">
        <v>38</v>
      </c>
      <c r="G32" s="35"/>
      <c r="H32" s="35"/>
      <c r="I32" s="130" t="s">
        <v>37</v>
      </c>
      <c r="J32" s="13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31" t="s">
        <v>40</v>
      </c>
      <c r="E33" s="121" t="s">
        <v>41</v>
      </c>
      <c r="F33" s="132">
        <f>ROUND((SUM(BE143:BE2412)),  2)</f>
        <v>0</v>
      </c>
      <c r="G33" s="35"/>
      <c r="H33" s="35"/>
      <c r="I33" s="133">
        <v>0.21</v>
      </c>
      <c r="J33" s="132">
        <f>ROUND(((SUM(BE143:BE2412))*I33),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1" t="s">
        <v>42</v>
      </c>
      <c r="F34" s="132">
        <f>ROUND((SUM(BF143:BF2412)),  2)</f>
        <v>0</v>
      </c>
      <c r="G34" s="35"/>
      <c r="H34" s="35"/>
      <c r="I34" s="133">
        <v>0.15</v>
      </c>
      <c r="J34" s="132">
        <f>ROUND(((SUM(BF143:BF2412))*I34),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21" t="s">
        <v>43</v>
      </c>
      <c r="F35" s="132">
        <f>ROUND((SUM(BG143:BG2412)),  2)</f>
        <v>0</v>
      </c>
      <c r="G35" s="35"/>
      <c r="H35" s="35"/>
      <c r="I35" s="133">
        <v>0.21</v>
      </c>
      <c r="J35" s="132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21" t="s">
        <v>44</v>
      </c>
      <c r="F36" s="132">
        <f>ROUND((SUM(BH143:BH2412)),  2)</f>
        <v>0</v>
      </c>
      <c r="G36" s="35"/>
      <c r="H36" s="35"/>
      <c r="I36" s="133">
        <v>0.15</v>
      </c>
      <c r="J36" s="132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1" t="s">
        <v>45</v>
      </c>
      <c r="F37" s="132">
        <f>ROUND((SUM(BI143:BI2412)),  2)</f>
        <v>0</v>
      </c>
      <c r="G37" s="35"/>
      <c r="H37" s="35"/>
      <c r="I37" s="133">
        <v>0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34"/>
      <c r="D39" s="135" t="s">
        <v>46</v>
      </c>
      <c r="E39" s="136"/>
      <c r="F39" s="136"/>
      <c r="G39" s="137" t="s">
        <v>47</v>
      </c>
      <c r="H39" s="138" t="s">
        <v>48</v>
      </c>
      <c r="I39" s="136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7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39" t="str">
        <f>E7</f>
        <v>Lůžkový hospic Mezi stromy na pozemku č. parc 785/1 v k.ú. Havlíčkův Brod</v>
      </c>
      <c r="F85" s="340"/>
      <c r="G85" s="340"/>
      <c r="H85" s="34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186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4" t="str">
        <f>E9</f>
        <v>SO.01 - Hospic</v>
      </c>
      <c r="F87" s="341"/>
      <c r="G87" s="341"/>
      <c r="H87" s="34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25. 4. 2022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>Spolek pro lůžkový hospic Mezi Stromy</v>
      </c>
      <c r="G91" s="37"/>
      <c r="H91" s="37"/>
      <c r="I91" s="30" t="s">
        <v>30</v>
      </c>
      <c r="J91" s="33" t="str">
        <f>E21</f>
        <v>PROJEKT II, v.o.s.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Martin Škrabal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229</v>
      </c>
      <c r="D94" s="153"/>
      <c r="E94" s="153"/>
      <c r="F94" s="153"/>
      <c r="G94" s="153"/>
      <c r="H94" s="153"/>
      <c r="I94" s="153"/>
      <c r="J94" s="154" t="s">
        <v>230</v>
      </c>
      <c r="K94" s="153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>
      <c r="A96" s="35"/>
      <c r="B96" s="36"/>
      <c r="C96" s="155" t="s">
        <v>231</v>
      </c>
      <c r="D96" s="37"/>
      <c r="E96" s="37"/>
      <c r="F96" s="37"/>
      <c r="G96" s="37"/>
      <c r="H96" s="37"/>
      <c r="I96" s="37"/>
      <c r="J96" s="85">
        <f>J143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232</v>
      </c>
    </row>
    <row r="97" spans="2:12" s="9" customFormat="1" ht="25" customHeight="1">
      <c r="B97" s="156"/>
      <c r="C97" s="157"/>
      <c r="D97" s="158" t="s">
        <v>233</v>
      </c>
      <c r="E97" s="159"/>
      <c r="F97" s="159"/>
      <c r="G97" s="159"/>
      <c r="H97" s="159"/>
      <c r="I97" s="159"/>
      <c r="J97" s="160">
        <f>J144</f>
        <v>0</v>
      </c>
      <c r="K97" s="157"/>
      <c r="L97" s="161"/>
    </row>
    <row r="98" spans="2:12" s="10" customFormat="1" ht="19.899999999999999" customHeight="1">
      <c r="B98" s="162"/>
      <c r="C98" s="105"/>
      <c r="D98" s="163" t="s">
        <v>234</v>
      </c>
      <c r="E98" s="164"/>
      <c r="F98" s="164"/>
      <c r="G98" s="164"/>
      <c r="H98" s="164"/>
      <c r="I98" s="164"/>
      <c r="J98" s="165">
        <f>J145</f>
        <v>0</v>
      </c>
      <c r="K98" s="105"/>
      <c r="L98" s="166"/>
    </row>
    <row r="99" spans="2:12" s="10" customFormat="1" ht="19.899999999999999" customHeight="1">
      <c r="B99" s="162"/>
      <c r="C99" s="105"/>
      <c r="D99" s="163" t="s">
        <v>235</v>
      </c>
      <c r="E99" s="164"/>
      <c r="F99" s="164"/>
      <c r="G99" s="164"/>
      <c r="H99" s="164"/>
      <c r="I99" s="164"/>
      <c r="J99" s="165">
        <f>J240</f>
        <v>0</v>
      </c>
      <c r="K99" s="105"/>
      <c r="L99" s="166"/>
    </row>
    <row r="100" spans="2:12" s="10" customFormat="1" ht="19.899999999999999" customHeight="1">
      <c r="B100" s="162"/>
      <c r="C100" s="105"/>
      <c r="D100" s="163" t="s">
        <v>236</v>
      </c>
      <c r="E100" s="164"/>
      <c r="F100" s="164"/>
      <c r="G100" s="164"/>
      <c r="H100" s="164"/>
      <c r="I100" s="164"/>
      <c r="J100" s="165">
        <f>J359</f>
        <v>0</v>
      </c>
      <c r="K100" s="105"/>
      <c r="L100" s="166"/>
    </row>
    <row r="101" spans="2:12" s="10" customFormat="1" ht="19.899999999999999" customHeight="1">
      <c r="B101" s="162"/>
      <c r="C101" s="105"/>
      <c r="D101" s="163" t="s">
        <v>237</v>
      </c>
      <c r="E101" s="164"/>
      <c r="F101" s="164"/>
      <c r="G101" s="164"/>
      <c r="H101" s="164"/>
      <c r="I101" s="164"/>
      <c r="J101" s="165">
        <f>J877</f>
        <v>0</v>
      </c>
      <c r="K101" s="105"/>
      <c r="L101" s="166"/>
    </row>
    <row r="102" spans="2:12" s="10" customFormat="1" ht="19.899999999999999" customHeight="1">
      <c r="B102" s="162"/>
      <c r="C102" s="105"/>
      <c r="D102" s="163" t="s">
        <v>238</v>
      </c>
      <c r="E102" s="164"/>
      <c r="F102" s="164"/>
      <c r="G102" s="164"/>
      <c r="H102" s="164"/>
      <c r="I102" s="164"/>
      <c r="J102" s="165">
        <f>J1106</f>
        <v>0</v>
      </c>
      <c r="K102" s="105"/>
      <c r="L102" s="166"/>
    </row>
    <row r="103" spans="2:12" s="10" customFormat="1" ht="19.899999999999999" customHeight="1">
      <c r="B103" s="162"/>
      <c r="C103" s="105"/>
      <c r="D103" s="163" t="s">
        <v>239</v>
      </c>
      <c r="E103" s="164"/>
      <c r="F103" s="164"/>
      <c r="G103" s="164"/>
      <c r="H103" s="164"/>
      <c r="I103" s="164"/>
      <c r="J103" s="165">
        <f>J1113</f>
        <v>0</v>
      </c>
      <c r="K103" s="105"/>
      <c r="L103" s="166"/>
    </row>
    <row r="104" spans="2:12" s="10" customFormat="1" ht="19.899999999999999" customHeight="1">
      <c r="B104" s="162"/>
      <c r="C104" s="105"/>
      <c r="D104" s="163" t="s">
        <v>240</v>
      </c>
      <c r="E104" s="164"/>
      <c r="F104" s="164"/>
      <c r="G104" s="164"/>
      <c r="H104" s="164"/>
      <c r="I104" s="164"/>
      <c r="J104" s="165">
        <f>J1375</f>
        <v>0</v>
      </c>
      <c r="K104" s="105"/>
      <c r="L104" s="166"/>
    </row>
    <row r="105" spans="2:12" s="10" customFormat="1" ht="19.899999999999999" customHeight="1">
      <c r="B105" s="162"/>
      <c r="C105" s="105"/>
      <c r="D105" s="163" t="s">
        <v>241</v>
      </c>
      <c r="E105" s="164"/>
      <c r="F105" s="164"/>
      <c r="G105" s="164"/>
      <c r="H105" s="164"/>
      <c r="I105" s="164"/>
      <c r="J105" s="165">
        <f>J1387</f>
        <v>0</v>
      </c>
      <c r="K105" s="105"/>
      <c r="L105" s="166"/>
    </row>
    <row r="106" spans="2:12" s="10" customFormat="1" ht="19.899999999999999" customHeight="1">
      <c r="B106" s="162"/>
      <c r="C106" s="105"/>
      <c r="D106" s="163" t="s">
        <v>242</v>
      </c>
      <c r="E106" s="164"/>
      <c r="F106" s="164"/>
      <c r="G106" s="164"/>
      <c r="H106" s="164"/>
      <c r="I106" s="164"/>
      <c r="J106" s="165">
        <f>J1419</f>
        <v>0</v>
      </c>
      <c r="K106" s="105"/>
      <c r="L106" s="166"/>
    </row>
    <row r="107" spans="2:12" s="9" customFormat="1" ht="25" customHeight="1">
      <c r="B107" s="156"/>
      <c r="C107" s="157"/>
      <c r="D107" s="158" t="s">
        <v>243</v>
      </c>
      <c r="E107" s="159"/>
      <c r="F107" s="159"/>
      <c r="G107" s="159"/>
      <c r="H107" s="159"/>
      <c r="I107" s="159"/>
      <c r="J107" s="160">
        <f>J1421</f>
        <v>0</v>
      </c>
      <c r="K107" s="157"/>
      <c r="L107" s="161"/>
    </row>
    <row r="108" spans="2:12" s="10" customFormat="1" ht="19.899999999999999" customHeight="1">
      <c r="B108" s="162"/>
      <c r="C108" s="105"/>
      <c r="D108" s="163" t="s">
        <v>244</v>
      </c>
      <c r="E108" s="164"/>
      <c r="F108" s="164"/>
      <c r="G108" s="164"/>
      <c r="H108" s="164"/>
      <c r="I108" s="164"/>
      <c r="J108" s="165">
        <f>J1422</f>
        <v>0</v>
      </c>
      <c r="K108" s="105"/>
      <c r="L108" s="166"/>
    </row>
    <row r="109" spans="2:12" s="10" customFormat="1" ht="19.899999999999999" customHeight="1">
      <c r="B109" s="162"/>
      <c r="C109" s="105"/>
      <c r="D109" s="163" t="s">
        <v>245</v>
      </c>
      <c r="E109" s="164"/>
      <c r="F109" s="164"/>
      <c r="G109" s="164"/>
      <c r="H109" s="164"/>
      <c r="I109" s="164"/>
      <c r="J109" s="165">
        <f>J1511</f>
        <v>0</v>
      </c>
      <c r="K109" s="105"/>
      <c r="L109" s="166"/>
    </row>
    <row r="110" spans="2:12" s="10" customFormat="1" ht="19.899999999999999" customHeight="1">
      <c r="B110" s="162"/>
      <c r="C110" s="105"/>
      <c r="D110" s="163" t="s">
        <v>246</v>
      </c>
      <c r="E110" s="164"/>
      <c r="F110" s="164"/>
      <c r="G110" s="164"/>
      <c r="H110" s="164"/>
      <c r="I110" s="164"/>
      <c r="J110" s="165">
        <f>J1605</f>
        <v>0</v>
      </c>
      <c r="K110" s="105"/>
      <c r="L110" s="166"/>
    </row>
    <row r="111" spans="2:12" s="10" customFormat="1" ht="19.899999999999999" customHeight="1">
      <c r="B111" s="162"/>
      <c r="C111" s="105"/>
      <c r="D111" s="163" t="s">
        <v>247</v>
      </c>
      <c r="E111" s="164"/>
      <c r="F111" s="164"/>
      <c r="G111" s="164"/>
      <c r="H111" s="164"/>
      <c r="I111" s="164"/>
      <c r="J111" s="165">
        <f>J1735</f>
        <v>0</v>
      </c>
      <c r="K111" s="105"/>
      <c r="L111" s="166"/>
    </row>
    <row r="112" spans="2:12" s="10" customFormat="1" ht="19.899999999999999" customHeight="1">
      <c r="B112" s="162"/>
      <c r="C112" s="105"/>
      <c r="D112" s="163" t="s">
        <v>248</v>
      </c>
      <c r="E112" s="164"/>
      <c r="F112" s="164"/>
      <c r="G112" s="164"/>
      <c r="H112" s="164"/>
      <c r="I112" s="164"/>
      <c r="J112" s="165">
        <f>J1760</f>
        <v>0</v>
      </c>
      <c r="K112" s="105"/>
      <c r="L112" s="166"/>
    </row>
    <row r="113" spans="1:31" s="10" customFormat="1" ht="19.899999999999999" customHeight="1">
      <c r="B113" s="162"/>
      <c r="C113" s="105"/>
      <c r="D113" s="163" t="s">
        <v>249</v>
      </c>
      <c r="E113" s="164"/>
      <c r="F113" s="164"/>
      <c r="G113" s="164"/>
      <c r="H113" s="164"/>
      <c r="I113" s="164"/>
      <c r="J113" s="165">
        <f>J1815</f>
        <v>0</v>
      </c>
      <c r="K113" s="105"/>
      <c r="L113" s="166"/>
    </row>
    <row r="114" spans="1:31" s="10" customFormat="1" ht="19.899999999999999" customHeight="1">
      <c r="B114" s="162"/>
      <c r="C114" s="105"/>
      <c r="D114" s="163" t="s">
        <v>250</v>
      </c>
      <c r="E114" s="164"/>
      <c r="F114" s="164"/>
      <c r="G114" s="164"/>
      <c r="H114" s="164"/>
      <c r="I114" s="164"/>
      <c r="J114" s="165">
        <f>J1900</f>
        <v>0</v>
      </c>
      <c r="K114" s="105"/>
      <c r="L114" s="166"/>
    </row>
    <row r="115" spans="1:31" s="10" customFormat="1" ht="19.899999999999999" customHeight="1">
      <c r="B115" s="162"/>
      <c r="C115" s="105"/>
      <c r="D115" s="163" t="s">
        <v>251</v>
      </c>
      <c r="E115" s="164"/>
      <c r="F115" s="164"/>
      <c r="G115" s="164"/>
      <c r="H115" s="164"/>
      <c r="I115" s="164"/>
      <c r="J115" s="165">
        <f>J2117</f>
        <v>0</v>
      </c>
      <c r="K115" s="105"/>
      <c r="L115" s="166"/>
    </row>
    <row r="116" spans="1:31" s="10" customFormat="1" ht="19.899999999999999" customHeight="1">
      <c r="B116" s="162"/>
      <c r="C116" s="105"/>
      <c r="D116" s="163" t="s">
        <v>252</v>
      </c>
      <c r="E116" s="164"/>
      <c r="F116" s="164"/>
      <c r="G116" s="164"/>
      <c r="H116" s="164"/>
      <c r="I116" s="164"/>
      <c r="J116" s="165">
        <f>J2174</f>
        <v>0</v>
      </c>
      <c r="K116" s="105"/>
      <c r="L116" s="166"/>
    </row>
    <row r="117" spans="1:31" s="10" customFormat="1" ht="19.899999999999999" customHeight="1">
      <c r="B117" s="162"/>
      <c r="C117" s="105"/>
      <c r="D117" s="163" t="s">
        <v>253</v>
      </c>
      <c r="E117" s="164"/>
      <c r="F117" s="164"/>
      <c r="G117" s="164"/>
      <c r="H117" s="164"/>
      <c r="I117" s="164"/>
      <c r="J117" s="165">
        <f>J2313</f>
        <v>0</v>
      </c>
      <c r="K117" s="105"/>
      <c r="L117" s="166"/>
    </row>
    <row r="118" spans="1:31" s="10" customFormat="1" ht="19.899999999999999" customHeight="1">
      <c r="B118" s="162"/>
      <c r="C118" s="105"/>
      <c r="D118" s="163" t="s">
        <v>254</v>
      </c>
      <c r="E118" s="164"/>
      <c r="F118" s="164"/>
      <c r="G118" s="164"/>
      <c r="H118" s="164"/>
      <c r="I118" s="164"/>
      <c r="J118" s="165">
        <f>J2337</f>
        <v>0</v>
      </c>
      <c r="K118" s="105"/>
      <c r="L118" s="166"/>
    </row>
    <row r="119" spans="1:31" s="10" customFormat="1" ht="19.899999999999999" customHeight="1">
      <c r="B119" s="162"/>
      <c r="C119" s="105"/>
      <c r="D119" s="163" t="s">
        <v>255</v>
      </c>
      <c r="E119" s="164"/>
      <c r="F119" s="164"/>
      <c r="G119" s="164"/>
      <c r="H119" s="164"/>
      <c r="I119" s="164"/>
      <c r="J119" s="165">
        <f>J2358</f>
        <v>0</v>
      </c>
      <c r="K119" s="105"/>
      <c r="L119" s="166"/>
    </row>
    <row r="120" spans="1:31" s="10" customFormat="1" ht="19.899999999999999" customHeight="1">
      <c r="B120" s="162"/>
      <c r="C120" s="105"/>
      <c r="D120" s="163" t="s">
        <v>256</v>
      </c>
      <c r="E120" s="164"/>
      <c r="F120" s="164"/>
      <c r="G120" s="164"/>
      <c r="H120" s="164"/>
      <c r="I120" s="164"/>
      <c r="J120" s="165">
        <f>J2385</f>
        <v>0</v>
      </c>
      <c r="K120" s="105"/>
      <c r="L120" s="166"/>
    </row>
    <row r="121" spans="1:31" s="10" customFormat="1" ht="19.899999999999999" customHeight="1">
      <c r="B121" s="162"/>
      <c r="C121" s="105"/>
      <c r="D121" s="163" t="s">
        <v>257</v>
      </c>
      <c r="E121" s="164"/>
      <c r="F121" s="164"/>
      <c r="G121" s="164"/>
      <c r="H121" s="164"/>
      <c r="I121" s="164"/>
      <c r="J121" s="165">
        <f>J2403</f>
        <v>0</v>
      </c>
      <c r="K121" s="105"/>
      <c r="L121" s="166"/>
    </row>
    <row r="122" spans="1:31" s="9" customFormat="1" ht="25" customHeight="1">
      <c r="B122" s="156"/>
      <c r="C122" s="157"/>
      <c r="D122" s="158" t="s">
        <v>258</v>
      </c>
      <c r="E122" s="159"/>
      <c r="F122" s="159"/>
      <c r="G122" s="159"/>
      <c r="H122" s="159"/>
      <c r="I122" s="159"/>
      <c r="J122" s="160">
        <f>J2410</f>
        <v>0</v>
      </c>
      <c r="K122" s="157"/>
      <c r="L122" s="161"/>
    </row>
    <row r="123" spans="1:31" s="10" customFormat="1" ht="19.899999999999999" customHeight="1">
      <c r="B123" s="162"/>
      <c r="C123" s="105"/>
      <c r="D123" s="163" t="s">
        <v>259</v>
      </c>
      <c r="E123" s="164"/>
      <c r="F123" s="164"/>
      <c r="G123" s="164"/>
      <c r="H123" s="164"/>
      <c r="I123" s="164"/>
      <c r="J123" s="165">
        <f>J2411</f>
        <v>0</v>
      </c>
      <c r="K123" s="105"/>
      <c r="L123" s="166"/>
    </row>
    <row r="124" spans="1:31" s="2" customFormat="1" ht="21.7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7" customHeight="1">
      <c r="A125" s="35"/>
      <c r="B125" s="55"/>
      <c r="C125" s="56"/>
      <c r="D125" s="56"/>
      <c r="E125" s="56"/>
      <c r="F125" s="56"/>
      <c r="G125" s="56"/>
      <c r="H125" s="56"/>
      <c r="I125" s="56"/>
      <c r="J125" s="56"/>
      <c r="K125" s="56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9" spans="1:63" s="2" customFormat="1" ht="7" customHeight="1">
      <c r="A129" s="35"/>
      <c r="B129" s="57"/>
      <c r="C129" s="58"/>
      <c r="D129" s="58"/>
      <c r="E129" s="58"/>
      <c r="F129" s="58"/>
      <c r="G129" s="58"/>
      <c r="H129" s="58"/>
      <c r="I129" s="58"/>
      <c r="J129" s="58"/>
      <c r="K129" s="58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3" s="2" customFormat="1" ht="25" customHeight="1">
      <c r="A130" s="35"/>
      <c r="B130" s="36"/>
      <c r="C130" s="24" t="s">
        <v>260</v>
      </c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7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12" customHeight="1">
      <c r="A132" s="35"/>
      <c r="B132" s="36"/>
      <c r="C132" s="30" t="s">
        <v>16</v>
      </c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26.25" customHeight="1">
      <c r="A133" s="35"/>
      <c r="B133" s="36"/>
      <c r="C133" s="37"/>
      <c r="D133" s="37"/>
      <c r="E133" s="339" t="str">
        <f>E7</f>
        <v>Lůžkový hospic Mezi stromy na pozemku č. parc 785/1 v k.ú. Havlíčkův Brod</v>
      </c>
      <c r="F133" s="340"/>
      <c r="G133" s="340"/>
      <c r="H133" s="340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2" customHeight="1">
      <c r="A134" s="35"/>
      <c r="B134" s="36"/>
      <c r="C134" s="30" t="s">
        <v>186</v>
      </c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6.5" customHeight="1">
      <c r="A135" s="35"/>
      <c r="B135" s="36"/>
      <c r="C135" s="37"/>
      <c r="D135" s="37"/>
      <c r="E135" s="294" t="str">
        <f>E9</f>
        <v>SO.01 - Hospic</v>
      </c>
      <c r="F135" s="341"/>
      <c r="G135" s="341"/>
      <c r="H135" s="341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7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12" customHeight="1">
      <c r="A137" s="35"/>
      <c r="B137" s="36"/>
      <c r="C137" s="30" t="s">
        <v>20</v>
      </c>
      <c r="D137" s="37"/>
      <c r="E137" s="37"/>
      <c r="F137" s="28" t="str">
        <f>F12</f>
        <v xml:space="preserve"> </v>
      </c>
      <c r="G137" s="37"/>
      <c r="H137" s="37"/>
      <c r="I137" s="30" t="s">
        <v>22</v>
      </c>
      <c r="J137" s="67" t="str">
        <f>IF(J12="","",J12)</f>
        <v>25. 4. 2022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7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15.15" customHeight="1">
      <c r="A139" s="35"/>
      <c r="B139" s="36"/>
      <c r="C139" s="30" t="s">
        <v>24</v>
      </c>
      <c r="D139" s="37"/>
      <c r="E139" s="37"/>
      <c r="F139" s="28" t="str">
        <f>E15</f>
        <v>Spolek pro lůžkový hospic Mezi Stromy</v>
      </c>
      <c r="G139" s="37"/>
      <c r="H139" s="37"/>
      <c r="I139" s="30" t="s">
        <v>30</v>
      </c>
      <c r="J139" s="33" t="str">
        <f>E21</f>
        <v>PROJEKT II, v.o.s.</v>
      </c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15" customHeight="1">
      <c r="A140" s="35"/>
      <c r="B140" s="36"/>
      <c r="C140" s="30" t="s">
        <v>28</v>
      </c>
      <c r="D140" s="37"/>
      <c r="E140" s="37"/>
      <c r="F140" s="28" t="str">
        <f>IF(E18="","",E18)</f>
        <v>Vyplň údaj</v>
      </c>
      <c r="G140" s="37"/>
      <c r="H140" s="37"/>
      <c r="I140" s="30" t="s">
        <v>33</v>
      </c>
      <c r="J140" s="33" t="str">
        <f>E24</f>
        <v>Martin Škrabal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0.25" customHeight="1">
      <c r="A141" s="35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11" customFormat="1" ht="29.25" customHeight="1">
      <c r="A142" s="167"/>
      <c r="B142" s="168"/>
      <c r="C142" s="169" t="s">
        <v>261</v>
      </c>
      <c r="D142" s="170" t="s">
        <v>61</v>
      </c>
      <c r="E142" s="170" t="s">
        <v>57</v>
      </c>
      <c r="F142" s="170" t="s">
        <v>58</v>
      </c>
      <c r="G142" s="170" t="s">
        <v>262</v>
      </c>
      <c r="H142" s="170" t="s">
        <v>263</v>
      </c>
      <c r="I142" s="170" t="s">
        <v>264</v>
      </c>
      <c r="J142" s="170" t="s">
        <v>230</v>
      </c>
      <c r="K142" s="171" t="s">
        <v>265</v>
      </c>
      <c r="L142" s="172"/>
      <c r="M142" s="76" t="s">
        <v>1</v>
      </c>
      <c r="N142" s="77" t="s">
        <v>40</v>
      </c>
      <c r="O142" s="77" t="s">
        <v>266</v>
      </c>
      <c r="P142" s="77" t="s">
        <v>267</v>
      </c>
      <c r="Q142" s="77" t="s">
        <v>268</v>
      </c>
      <c r="R142" s="77" t="s">
        <v>269</v>
      </c>
      <c r="S142" s="77" t="s">
        <v>270</v>
      </c>
      <c r="T142" s="78" t="s">
        <v>271</v>
      </c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</row>
    <row r="143" spans="1:63" s="2" customFormat="1" ht="22.75" customHeight="1">
      <c r="A143" s="35"/>
      <c r="B143" s="36"/>
      <c r="C143" s="83" t="s">
        <v>272</v>
      </c>
      <c r="D143" s="37"/>
      <c r="E143" s="37"/>
      <c r="F143" s="37"/>
      <c r="G143" s="37"/>
      <c r="H143" s="37"/>
      <c r="I143" s="37"/>
      <c r="J143" s="173">
        <f>BK143</f>
        <v>0</v>
      </c>
      <c r="K143" s="37"/>
      <c r="L143" s="40"/>
      <c r="M143" s="79"/>
      <c r="N143" s="174"/>
      <c r="O143" s="80"/>
      <c r="P143" s="175">
        <f>P144+P1421+P2410</f>
        <v>0</v>
      </c>
      <c r="Q143" s="80"/>
      <c r="R143" s="175">
        <f>R144+R1421+R2410</f>
        <v>5168.8040959599994</v>
      </c>
      <c r="S143" s="80"/>
      <c r="T143" s="176">
        <f>T144+T1421+T2410</f>
        <v>0.55249499999999996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75</v>
      </c>
      <c r="AU143" s="18" t="s">
        <v>232</v>
      </c>
      <c r="BK143" s="177">
        <f>BK144+BK1421+BK2410</f>
        <v>0</v>
      </c>
    </row>
    <row r="144" spans="1:63" s="12" customFormat="1" ht="25.9" customHeight="1">
      <c r="B144" s="178"/>
      <c r="C144" s="179"/>
      <c r="D144" s="180" t="s">
        <v>75</v>
      </c>
      <c r="E144" s="181" t="s">
        <v>273</v>
      </c>
      <c r="F144" s="181" t="s">
        <v>274</v>
      </c>
      <c r="G144" s="179"/>
      <c r="H144" s="179"/>
      <c r="I144" s="182"/>
      <c r="J144" s="183">
        <f>BK144</f>
        <v>0</v>
      </c>
      <c r="K144" s="179"/>
      <c r="L144" s="184"/>
      <c r="M144" s="185"/>
      <c r="N144" s="186"/>
      <c r="O144" s="186"/>
      <c r="P144" s="187">
        <f>P145+P240+P359+P877+P1106+P1113+P1375+P1387+P1419</f>
        <v>0</v>
      </c>
      <c r="Q144" s="186"/>
      <c r="R144" s="187">
        <f>R145+R240+R359+R877+R1106+R1113+R1375+R1387+R1419</f>
        <v>4915.600425489999</v>
      </c>
      <c r="S144" s="186"/>
      <c r="T144" s="188">
        <f>T145+T240+T359+T877+T1106+T1113+T1375+T1387+T1419</f>
        <v>0</v>
      </c>
      <c r="AR144" s="189" t="s">
        <v>83</v>
      </c>
      <c r="AT144" s="190" t="s">
        <v>75</v>
      </c>
      <c r="AU144" s="190" t="s">
        <v>76</v>
      </c>
      <c r="AY144" s="189" t="s">
        <v>275</v>
      </c>
      <c r="BK144" s="191">
        <f>BK145+BK240+BK359+BK877+BK1106+BK1113+BK1375+BK1387+BK1419</f>
        <v>0</v>
      </c>
    </row>
    <row r="145" spans="1:65" s="12" customFormat="1" ht="22.75" customHeight="1">
      <c r="B145" s="178"/>
      <c r="C145" s="179"/>
      <c r="D145" s="180" t="s">
        <v>75</v>
      </c>
      <c r="E145" s="192" t="s">
        <v>83</v>
      </c>
      <c r="F145" s="192" t="s">
        <v>276</v>
      </c>
      <c r="G145" s="179"/>
      <c r="H145" s="179"/>
      <c r="I145" s="182"/>
      <c r="J145" s="193">
        <f>BK145</f>
        <v>0</v>
      </c>
      <c r="K145" s="179"/>
      <c r="L145" s="184"/>
      <c r="M145" s="185"/>
      <c r="N145" s="186"/>
      <c r="O145" s="186"/>
      <c r="P145" s="187">
        <f>SUM(P146:P239)</f>
        <v>0</v>
      </c>
      <c r="Q145" s="186"/>
      <c r="R145" s="187">
        <f>SUM(R146:R239)</f>
        <v>0</v>
      </c>
      <c r="S145" s="186"/>
      <c r="T145" s="188">
        <f>SUM(T146:T239)</f>
        <v>0</v>
      </c>
      <c r="AR145" s="189" t="s">
        <v>83</v>
      </c>
      <c r="AT145" s="190" t="s">
        <v>75</v>
      </c>
      <c r="AU145" s="190" t="s">
        <v>83</v>
      </c>
      <c r="AY145" s="189" t="s">
        <v>275</v>
      </c>
      <c r="BK145" s="191">
        <f>SUM(BK146:BK239)</f>
        <v>0</v>
      </c>
    </row>
    <row r="146" spans="1:65" s="2" customFormat="1" ht="24.15" customHeight="1">
      <c r="A146" s="35"/>
      <c r="B146" s="36"/>
      <c r="C146" s="194" t="s">
        <v>83</v>
      </c>
      <c r="D146" s="194" t="s">
        <v>277</v>
      </c>
      <c r="E146" s="195" t="s">
        <v>278</v>
      </c>
      <c r="F146" s="196" t="s">
        <v>279</v>
      </c>
      <c r="G146" s="197" t="s">
        <v>280</v>
      </c>
      <c r="H146" s="198">
        <v>2410</v>
      </c>
      <c r="I146" s="199"/>
      <c r="J146" s="200">
        <f>ROUND(I146*H146,2)</f>
        <v>0</v>
      </c>
      <c r="K146" s="196" t="s">
        <v>281</v>
      </c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282</v>
      </c>
      <c r="AT146" s="205" t="s">
        <v>277</v>
      </c>
      <c r="AU146" s="205" t="s">
        <v>85</v>
      </c>
      <c r="AY146" s="18" t="s">
        <v>275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282</v>
      </c>
      <c r="BM146" s="205" t="s">
        <v>283</v>
      </c>
    </row>
    <row r="147" spans="1:65" s="13" customFormat="1" ht="10">
      <c r="B147" s="207"/>
      <c r="C147" s="208"/>
      <c r="D147" s="209" t="s">
        <v>284</v>
      </c>
      <c r="E147" s="210" t="s">
        <v>1</v>
      </c>
      <c r="F147" s="211" t="s">
        <v>285</v>
      </c>
      <c r="G147" s="208"/>
      <c r="H147" s="212">
        <v>2410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284</v>
      </c>
      <c r="AU147" s="218" t="s">
        <v>85</v>
      </c>
      <c r="AV147" s="13" t="s">
        <v>85</v>
      </c>
      <c r="AW147" s="13" t="s">
        <v>32</v>
      </c>
      <c r="AX147" s="13" t="s">
        <v>76</v>
      </c>
      <c r="AY147" s="218" t="s">
        <v>275</v>
      </c>
    </row>
    <row r="148" spans="1:65" s="14" customFormat="1" ht="10">
      <c r="B148" s="219"/>
      <c r="C148" s="220"/>
      <c r="D148" s="209" t="s">
        <v>284</v>
      </c>
      <c r="E148" s="221" t="s">
        <v>1</v>
      </c>
      <c r="F148" s="222" t="s">
        <v>286</v>
      </c>
      <c r="G148" s="220"/>
      <c r="H148" s="223">
        <v>2410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284</v>
      </c>
      <c r="AU148" s="229" t="s">
        <v>85</v>
      </c>
      <c r="AV148" s="14" t="s">
        <v>106</v>
      </c>
      <c r="AW148" s="14" t="s">
        <v>32</v>
      </c>
      <c r="AX148" s="14" t="s">
        <v>76</v>
      </c>
      <c r="AY148" s="229" t="s">
        <v>275</v>
      </c>
    </row>
    <row r="149" spans="1:65" s="15" customFormat="1" ht="10">
      <c r="B149" s="230"/>
      <c r="C149" s="231"/>
      <c r="D149" s="209" t="s">
        <v>284</v>
      </c>
      <c r="E149" s="232" t="s">
        <v>196</v>
      </c>
      <c r="F149" s="233" t="s">
        <v>287</v>
      </c>
      <c r="G149" s="231"/>
      <c r="H149" s="234">
        <v>2410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284</v>
      </c>
      <c r="AU149" s="240" t="s">
        <v>85</v>
      </c>
      <c r="AV149" s="15" t="s">
        <v>282</v>
      </c>
      <c r="AW149" s="15" t="s">
        <v>32</v>
      </c>
      <c r="AX149" s="15" t="s">
        <v>83</v>
      </c>
      <c r="AY149" s="240" t="s">
        <v>275</v>
      </c>
    </row>
    <row r="150" spans="1:65" s="2" customFormat="1" ht="33" customHeight="1">
      <c r="A150" s="35"/>
      <c r="B150" s="36"/>
      <c r="C150" s="194" t="s">
        <v>85</v>
      </c>
      <c r="D150" s="194" t="s">
        <v>277</v>
      </c>
      <c r="E150" s="195" t="s">
        <v>288</v>
      </c>
      <c r="F150" s="196" t="s">
        <v>289</v>
      </c>
      <c r="G150" s="197" t="s">
        <v>290</v>
      </c>
      <c r="H150" s="198">
        <v>6008.6809999999996</v>
      </c>
      <c r="I150" s="199"/>
      <c r="J150" s="200">
        <f>ROUND(I150*H150,2)</f>
        <v>0</v>
      </c>
      <c r="K150" s="196" t="s">
        <v>281</v>
      </c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282</v>
      </c>
      <c r="AT150" s="205" t="s">
        <v>277</v>
      </c>
      <c r="AU150" s="205" t="s">
        <v>85</v>
      </c>
      <c r="AY150" s="18" t="s">
        <v>275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282</v>
      </c>
      <c r="BM150" s="205" t="s">
        <v>291</v>
      </c>
    </row>
    <row r="151" spans="1:65" s="13" customFormat="1" ht="10">
      <c r="B151" s="207"/>
      <c r="C151" s="208"/>
      <c r="D151" s="209" t="s">
        <v>284</v>
      </c>
      <c r="E151" s="210" t="s">
        <v>1</v>
      </c>
      <c r="F151" s="211" t="s">
        <v>292</v>
      </c>
      <c r="G151" s="208"/>
      <c r="H151" s="212">
        <v>1020.008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284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275</v>
      </c>
    </row>
    <row r="152" spans="1:65" s="13" customFormat="1" ht="10">
      <c r="B152" s="207"/>
      <c r="C152" s="208"/>
      <c r="D152" s="209" t="s">
        <v>284</v>
      </c>
      <c r="E152" s="210" t="s">
        <v>1</v>
      </c>
      <c r="F152" s="211" t="s">
        <v>293</v>
      </c>
      <c r="G152" s="208"/>
      <c r="H152" s="212">
        <v>250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284</v>
      </c>
      <c r="AU152" s="218" t="s">
        <v>85</v>
      </c>
      <c r="AV152" s="13" t="s">
        <v>85</v>
      </c>
      <c r="AW152" s="13" t="s">
        <v>32</v>
      </c>
      <c r="AX152" s="13" t="s">
        <v>76</v>
      </c>
      <c r="AY152" s="218" t="s">
        <v>275</v>
      </c>
    </row>
    <row r="153" spans="1:65" s="14" customFormat="1" ht="10">
      <c r="B153" s="219"/>
      <c r="C153" s="220"/>
      <c r="D153" s="209" t="s">
        <v>284</v>
      </c>
      <c r="E153" s="221" t="s">
        <v>1</v>
      </c>
      <c r="F153" s="222" t="s">
        <v>286</v>
      </c>
      <c r="G153" s="220"/>
      <c r="H153" s="223">
        <v>1270.008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284</v>
      </c>
      <c r="AU153" s="229" t="s">
        <v>85</v>
      </c>
      <c r="AV153" s="14" t="s">
        <v>106</v>
      </c>
      <c r="AW153" s="14" t="s">
        <v>32</v>
      </c>
      <c r="AX153" s="14" t="s">
        <v>76</v>
      </c>
      <c r="AY153" s="229" t="s">
        <v>275</v>
      </c>
    </row>
    <row r="154" spans="1:65" s="13" customFormat="1" ht="10">
      <c r="B154" s="207"/>
      <c r="C154" s="208"/>
      <c r="D154" s="209" t="s">
        <v>284</v>
      </c>
      <c r="E154" s="210" t="s">
        <v>1</v>
      </c>
      <c r="F154" s="211" t="s">
        <v>294</v>
      </c>
      <c r="G154" s="208"/>
      <c r="H154" s="212">
        <v>74.16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284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275</v>
      </c>
    </row>
    <row r="155" spans="1:65" s="13" customFormat="1" ht="10">
      <c r="B155" s="207"/>
      <c r="C155" s="208"/>
      <c r="D155" s="209" t="s">
        <v>284</v>
      </c>
      <c r="E155" s="210" t="s">
        <v>1</v>
      </c>
      <c r="F155" s="211" t="s">
        <v>295</v>
      </c>
      <c r="G155" s="208"/>
      <c r="H155" s="212">
        <v>131.32499999999999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284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275</v>
      </c>
    </row>
    <row r="156" spans="1:65" s="13" customFormat="1" ht="10">
      <c r="B156" s="207"/>
      <c r="C156" s="208"/>
      <c r="D156" s="209" t="s">
        <v>284</v>
      </c>
      <c r="E156" s="210" t="s">
        <v>1</v>
      </c>
      <c r="F156" s="211" t="s">
        <v>296</v>
      </c>
      <c r="G156" s="208"/>
      <c r="H156" s="212">
        <v>105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284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275</v>
      </c>
    </row>
    <row r="157" spans="1:65" s="13" customFormat="1" ht="10">
      <c r="B157" s="207"/>
      <c r="C157" s="208"/>
      <c r="D157" s="209" t="s">
        <v>284</v>
      </c>
      <c r="E157" s="210" t="s">
        <v>1</v>
      </c>
      <c r="F157" s="211" t="s">
        <v>297</v>
      </c>
      <c r="G157" s="208"/>
      <c r="H157" s="212">
        <v>40.463000000000001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284</v>
      </c>
      <c r="AU157" s="218" t="s">
        <v>85</v>
      </c>
      <c r="AV157" s="13" t="s">
        <v>85</v>
      </c>
      <c r="AW157" s="13" t="s">
        <v>32</v>
      </c>
      <c r="AX157" s="13" t="s">
        <v>76</v>
      </c>
      <c r="AY157" s="218" t="s">
        <v>275</v>
      </c>
    </row>
    <row r="158" spans="1:65" s="13" customFormat="1" ht="10">
      <c r="B158" s="207"/>
      <c r="C158" s="208"/>
      <c r="D158" s="209" t="s">
        <v>284</v>
      </c>
      <c r="E158" s="210" t="s">
        <v>1</v>
      </c>
      <c r="F158" s="211" t="s">
        <v>298</v>
      </c>
      <c r="G158" s="208"/>
      <c r="H158" s="212">
        <v>67.724999999999994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284</v>
      </c>
      <c r="AU158" s="218" t="s">
        <v>85</v>
      </c>
      <c r="AV158" s="13" t="s">
        <v>85</v>
      </c>
      <c r="AW158" s="13" t="s">
        <v>32</v>
      </c>
      <c r="AX158" s="13" t="s">
        <v>76</v>
      </c>
      <c r="AY158" s="218" t="s">
        <v>275</v>
      </c>
    </row>
    <row r="159" spans="1:65" s="13" customFormat="1" ht="10">
      <c r="B159" s="207"/>
      <c r="C159" s="208"/>
      <c r="D159" s="209" t="s">
        <v>284</v>
      </c>
      <c r="E159" s="210" t="s">
        <v>1</v>
      </c>
      <c r="F159" s="211" t="s">
        <v>299</v>
      </c>
      <c r="G159" s="208"/>
      <c r="H159" s="212">
        <v>2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284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275</v>
      </c>
    </row>
    <row r="160" spans="1:65" s="13" customFormat="1" ht="10">
      <c r="B160" s="207"/>
      <c r="C160" s="208"/>
      <c r="D160" s="209" t="s">
        <v>284</v>
      </c>
      <c r="E160" s="210" t="s">
        <v>1</v>
      </c>
      <c r="F160" s="211" t="s">
        <v>300</v>
      </c>
      <c r="G160" s="208"/>
      <c r="H160" s="212">
        <v>1077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284</v>
      </c>
      <c r="AU160" s="218" t="s">
        <v>85</v>
      </c>
      <c r="AV160" s="13" t="s">
        <v>85</v>
      </c>
      <c r="AW160" s="13" t="s">
        <v>32</v>
      </c>
      <c r="AX160" s="13" t="s">
        <v>76</v>
      </c>
      <c r="AY160" s="218" t="s">
        <v>275</v>
      </c>
    </row>
    <row r="161" spans="1:65" s="14" customFormat="1" ht="10">
      <c r="B161" s="219"/>
      <c r="C161" s="220"/>
      <c r="D161" s="209" t="s">
        <v>284</v>
      </c>
      <c r="E161" s="221" t="s">
        <v>1</v>
      </c>
      <c r="F161" s="222" t="s">
        <v>286</v>
      </c>
      <c r="G161" s="220"/>
      <c r="H161" s="223">
        <v>1497.673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284</v>
      </c>
      <c r="AU161" s="229" t="s">
        <v>85</v>
      </c>
      <c r="AV161" s="14" t="s">
        <v>106</v>
      </c>
      <c r="AW161" s="14" t="s">
        <v>32</v>
      </c>
      <c r="AX161" s="14" t="s">
        <v>76</v>
      </c>
      <c r="AY161" s="229" t="s">
        <v>275</v>
      </c>
    </row>
    <row r="162" spans="1:65" s="13" customFormat="1" ht="10">
      <c r="B162" s="207"/>
      <c r="C162" s="208"/>
      <c r="D162" s="209" t="s">
        <v>284</v>
      </c>
      <c r="E162" s="210" t="s">
        <v>1</v>
      </c>
      <c r="F162" s="211" t="s">
        <v>301</v>
      </c>
      <c r="G162" s="208"/>
      <c r="H162" s="212">
        <v>3241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284</v>
      </c>
      <c r="AU162" s="218" t="s">
        <v>85</v>
      </c>
      <c r="AV162" s="13" t="s">
        <v>85</v>
      </c>
      <c r="AW162" s="13" t="s">
        <v>32</v>
      </c>
      <c r="AX162" s="13" t="s">
        <v>76</v>
      </c>
      <c r="AY162" s="218" t="s">
        <v>275</v>
      </c>
    </row>
    <row r="163" spans="1:65" s="15" customFormat="1" ht="10">
      <c r="B163" s="230"/>
      <c r="C163" s="231"/>
      <c r="D163" s="209" t="s">
        <v>284</v>
      </c>
      <c r="E163" s="232" t="s">
        <v>180</v>
      </c>
      <c r="F163" s="233" t="s">
        <v>287</v>
      </c>
      <c r="G163" s="231"/>
      <c r="H163" s="234">
        <v>6008.6809999999996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284</v>
      </c>
      <c r="AU163" s="240" t="s">
        <v>85</v>
      </c>
      <c r="AV163" s="15" t="s">
        <v>282</v>
      </c>
      <c r="AW163" s="15" t="s">
        <v>32</v>
      </c>
      <c r="AX163" s="15" t="s">
        <v>83</v>
      </c>
      <c r="AY163" s="240" t="s">
        <v>275</v>
      </c>
    </row>
    <row r="164" spans="1:65" s="2" customFormat="1" ht="33" customHeight="1">
      <c r="A164" s="35"/>
      <c r="B164" s="36"/>
      <c r="C164" s="194" t="s">
        <v>106</v>
      </c>
      <c r="D164" s="194" t="s">
        <v>277</v>
      </c>
      <c r="E164" s="195" t="s">
        <v>302</v>
      </c>
      <c r="F164" s="196" t="s">
        <v>303</v>
      </c>
      <c r="G164" s="197" t="s">
        <v>290</v>
      </c>
      <c r="H164" s="198">
        <v>257.697</v>
      </c>
      <c r="I164" s="199"/>
      <c r="J164" s="200">
        <f>ROUND(I164*H164,2)</f>
        <v>0</v>
      </c>
      <c r="K164" s="196" t="s">
        <v>281</v>
      </c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282</v>
      </c>
      <c r="AT164" s="205" t="s">
        <v>277</v>
      </c>
      <c r="AU164" s="205" t="s">
        <v>85</v>
      </c>
      <c r="AY164" s="18" t="s">
        <v>275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282</v>
      </c>
      <c r="BM164" s="205" t="s">
        <v>304</v>
      </c>
    </row>
    <row r="165" spans="1:65" s="13" customFormat="1" ht="10">
      <c r="B165" s="207"/>
      <c r="C165" s="208"/>
      <c r="D165" s="209" t="s">
        <v>284</v>
      </c>
      <c r="E165" s="210" t="s">
        <v>1</v>
      </c>
      <c r="F165" s="211" t="s">
        <v>305</v>
      </c>
      <c r="G165" s="208"/>
      <c r="H165" s="212">
        <v>29.64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284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275</v>
      </c>
    </row>
    <row r="166" spans="1:65" s="13" customFormat="1" ht="10">
      <c r="B166" s="207"/>
      <c r="C166" s="208"/>
      <c r="D166" s="209" t="s">
        <v>284</v>
      </c>
      <c r="E166" s="210" t="s">
        <v>1</v>
      </c>
      <c r="F166" s="211" t="s">
        <v>306</v>
      </c>
      <c r="G166" s="208"/>
      <c r="H166" s="212">
        <v>2.0699999999999998</v>
      </c>
      <c r="I166" s="213"/>
      <c r="J166" s="208"/>
      <c r="K166" s="208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284</v>
      </c>
      <c r="AU166" s="218" t="s">
        <v>85</v>
      </c>
      <c r="AV166" s="13" t="s">
        <v>85</v>
      </c>
      <c r="AW166" s="13" t="s">
        <v>32</v>
      </c>
      <c r="AX166" s="13" t="s">
        <v>76</v>
      </c>
      <c r="AY166" s="218" t="s">
        <v>275</v>
      </c>
    </row>
    <row r="167" spans="1:65" s="13" customFormat="1" ht="10">
      <c r="B167" s="207"/>
      <c r="C167" s="208"/>
      <c r="D167" s="209" t="s">
        <v>284</v>
      </c>
      <c r="E167" s="210" t="s">
        <v>1</v>
      </c>
      <c r="F167" s="211" t="s">
        <v>307</v>
      </c>
      <c r="G167" s="208"/>
      <c r="H167" s="212">
        <v>8.8800000000000008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284</v>
      </c>
      <c r="AU167" s="218" t="s">
        <v>85</v>
      </c>
      <c r="AV167" s="13" t="s">
        <v>85</v>
      </c>
      <c r="AW167" s="13" t="s">
        <v>32</v>
      </c>
      <c r="AX167" s="13" t="s">
        <v>76</v>
      </c>
      <c r="AY167" s="218" t="s">
        <v>275</v>
      </c>
    </row>
    <row r="168" spans="1:65" s="14" customFormat="1" ht="10">
      <c r="B168" s="219"/>
      <c r="C168" s="220"/>
      <c r="D168" s="209" t="s">
        <v>284</v>
      </c>
      <c r="E168" s="221" t="s">
        <v>1</v>
      </c>
      <c r="F168" s="222" t="s">
        <v>286</v>
      </c>
      <c r="G168" s="220"/>
      <c r="H168" s="223">
        <v>40.590000000000003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284</v>
      </c>
      <c r="AU168" s="229" t="s">
        <v>85</v>
      </c>
      <c r="AV168" s="14" t="s">
        <v>106</v>
      </c>
      <c r="AW168" s="14" t="s">
        <v>32</v>
      </c>
      <c r="AX168" s="14" t="s">
        <v>76</v>
      </c>
      <c r="AY168" s="229" t="s">
        <v>275</v>
      </c>
    </row>
    <row r="169" spans="1:65" s="16" customFormat="1" ht="20">
      <c r="B169" s="241"/>
      <c r="C169" s="242"/>
      <c r="D169" s="209" t="s">
        <v>284</v>
      </c>
      <c r="E169" s="243" t="s">
        <v>1</v>
      </c>
      <c r="F169" s="244" t="s">
        <v>308</v>
      </c>
      <c r="G169" s="242"/>
      <c r="H169" s="243" t="s">
        <v>1</v>
      </c>
      <c r="I169" s="245"/>
      <c r="J169" s="242"/>
      <c r="K169" s="242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284</v>
      </c>
      <c r="AU169" s="250" t="s">
        <v>85</v>
      </c>
      <c r="AV169" s="16" t="s">
        <v>83</v>
      </c>
      <c r="AW169" s="16" t="s">
        <v>32</v>
      </c>
      <c r="AX169" s="16" t="s">
        <v>76</v>
      </c>
      <c r="AY169" s="250" t="s">
        <v>275</v>
      </c>
    </row>
    <row r="170" spans="1:65" s="13" customFormat="1" ht="10">
      <c r="B170" s="207"/>
      <c r="C170" s="208"/>
      <c r="D170" s="209" t="s">
        <v>284</v>
      </c>
      <c r="E170" s="210" t="s">
        <v>1</v>
      </c>
      <c r="F170" s="211" t="s">
        <v>309</v>
      </c>
      <c r="G170" s="208"/>
      <c r="H170" s="212">
        <v>74.141999999999996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284</v>
      </c>
      <c r="AU170" s="218" t="s">
        <v>85</v>
      </c>
      <c r="AV170" s="13" t="s">
        <v>85</v>
      </c>
      <c r="AW170" s="13" t="s">
        <v>32</v>
      </c>
      <c r="AX170" s="13" t="s">
        <v>76</v>
      </c>
      <c r="AY170" s="218" t="s">
        <v>275</v>
      </c>
    </row>
    <row r="171" spans="1:65" s="13" customFormat="1" ht="20">
      <c r="B171" s="207"/>
      <c r="C171" s="208"/>
      <c r="D171" s="209" t="s">
        <v>284</v>
      </c>
      <c r="E171" s="210" t="s">
        <v>1</v>
      </c>
      <c r="F171" s="211" t="s">
        <v>310</v>
      </c>
      <c r="G171" s="208"/>
      <c r="H171" s="212">
        <v>142.965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284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275</v>
      </c>
    </row>
    <row r="172" spans="1:65" s="14" customFormat="1" ht="10">
      <c r="B172" s="219"/>
      <c r="C172" s="220"/>
      <c r="D172" s="209" t="s">
        <v>284</v>
      </c>
      <c r="E172" s="221" t="s">
        <v>1</v>
      </c>
      <c r="F172" s="222" t="s">
        <v>286</v>
      </c>
      <c r="G172" s="220"/>
      <c r="H172" s="223">
        <v>217.107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284</v>
      </c>
      <c r="AU172" s="229" t="s">
        <v>85</v>
      </c>
      <c r="AV172" s="14" t="s">
        <v>106</v>
      </c>
      <c r="AW172" s="14" t="s">
        <v>32</v>
      </c>
      <c r="AX172" s="14" t="s">
        <v>76</v>
      </c>
      <c r="AY172" s="229" t="s">
        <v>275</v>
      </c>
    </row>
    <row r="173" spans="1:65" s="15" customFormat="1" ht="10">
      <c r="B173" s="230"/>
      <c r="C173" s="231"/>
      <c r="D173" s="209" t="s">
        <v>284</v>
      </c>
      <c r="E173" s="232" t="s">
        <v>212</v>
      </c>
      <c r="F173" s="233" t="s">
        <v>287</v>
      </c>
      <c r="G173" s="231"/>
      <c r="H173" s="234">
        <v>257.697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284</v>
      </c>
      <c r="AU173" s="240" t="s">
        <v>85</v>
      </c>
      <c r="AV173" s="15" t="s">
        <v>282</v>
      </c>
      <c r="AW173" s="15" t="s">
        <v>32</v>
      </c>
      <c r="AX173" s="15" t="s">
        <v>83</v>
      </c>
      <c r="AY173" s="240" t="s">
        <v>275</v>
      </c>
    </row>
    <row r="174" spans="1:65" s="2" customFormat="1" ht="33" customHeight="1">
      <c r="A174" s="35"/>
      <c r="B174" s="36"/>
      <c r="C174" s="194" t="s">
        <v>282</v>
      </c>
      <c r="D174" s="194" t="s">
        <v>277</v>
      </c>
      <c r="E174" s="195" t="s">
        <v>311</v>
      </c>
      <c r="F174" s="196" t="s">
        <v>312</v>
      </c>
      <c r="G174" s="197" t="s">
        <v>290</v>
      </c>
      <c r="H174" s="198">
        <v>48.173999999999999</v>
      </c>
      <c r="I174" s="199"/>
      <c r="J174" s="200">
        <f>ROUND(I174*H174,2)</f>
        <v>0</v>
      </c>
      <c r="K174" s="196" t="s">
        <v>281</v>
      </c>
      <c r="L174" s="40"/>
      <c r="M174" s="201" t="s">
        <v>1</v>
      </c>
      <c r="N174" s="202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282</v>
      </c>
      <c r="AT174" s="205" t="s">
        <v>277</v>
      </c>
      <c r="AU174" s="205" t="s">
        <v>85</v>
      </c>
      <c r="AY174" s="18" t="s">
        <v>275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282</v>
      </c>
      <c r="BM174" s="205" t="s">
        <v>313</v>
      </c>
    </row>
    <row r="175" spans="1:65" s="13" customFormat="1" ht="10">
      <c r="B175" s="207"/>
      <c r="C175" s="208"/>
      <c r="D175" s="209" t="s">
        <v>284</v>
      </c>
      <c r="E175" s="210" t="s">
        <v>1</v>
      </c>
      <c r="F175" s="211" t="s">
        <v>314</v>
      </c>
      <c r="G175" s="208"/>
      <c r="H175" s="212">
        <v>39.81</v>
      </c>
      <c r="I175" s="213"/>
      <c r="J175" s="208"/>
      <c r="K175" s="208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284</v>
      </c>
      <c r="AU175" s="218" t="s">
        <v>85</v>
      </c>
      <c r="AV175" s="13" t="s">
        <v>85</v>
      </c>
      <c r="AW175" s="13" t="s">
        <v>32</v>
      </c>
      <c r="AX175" s="13" t="s">
        <v>76</v>
      </c>
      <c r="AY175" s="218" t="s">
        <v>275</v>
      </c>
    </row>
    <row r="176" spans="1:65" s="13" customFormat="1" ht="10">
      <c r="B176" s="207"/>
      <c r="C176" s="208"/>
      <c r="D176" s="209" t="s">
        <v>284</v>
      </c>
      <c r="E176" s="210" t="s">
        <v>1</v>
      </c>
      <c r="F176" s="211" t="s">
        <v>315</v>
      </c>
      <c r="G176" s="208"/>
      <c r="H176" s="212">
        <v>1.5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284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275</v>
      </c>
    </row>
    <row r="177" spans="1:65" s="13" customFormat="1" ht="10">
      <c r="B177" s="207"/>
      <c r="C177" s="208"/>
      <c r="D177" s="209" t="s">
        <v>284</v>
      </c>
      <c r="E177" s="210" t="s">
        <v>1</v>
      </c>
      <c r="F177" s="211" t="s">
        <v>316</v>
      </c>
      <c r="G177" s="208"/>
      <c r="H177" s="212">
        <v>6.8639999999999999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284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275</v>
      </c>
    </row>
    <row r="178" spans="1:65" s="14" customFormat="1" ht="10">
      <c r="B178" s="219"/>
      <c r="C178" s="220"/>
      <c r="D178" s="209" t="s">
        <v>284</v>
      </c>
      <c r="E178" s="221" t="s">
        <v>1</v>
      </c>
      <c r="F178" s="222" t="s">
        <v>286</v>
      </c>
      <c r="G178" s="220"/>
      <c r="H178" s="223">
        <v>48.173999999999999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284</v>
      </c>
      <c r="AU178" s="229" t="s">
        <v>85</v>
      </c>
      <c r="AV178" s="14" t="s">
        <v>106</v>
      </c>
      <c r="AW178" s="14" t="s">
        <v>32</v>
      </c>
      <c r="AX178" s="14" t="s">
        <v>76</v>
      </c>
      <c r="AY178" s="229" t="s">
        <v>275</v>
      </c>
    </row>
    <row r="179" spans="1:65" s="15" customFormat="1" ht="10">
      <c r="B179" s="230"/>
      <c r="C179" s="231"/>
      <c r="D179" s="209" t="s">
        <v>284</v>
      </c>
      <c r="E179" s="232" t="s">
        <v>214</v>
      </c>
      <c r="F179" s="233" t="s">
        <v>287</v>
      </c>
      <c r="G179" s="231"/>
      <c r="H179" s="234">
        <v>48.173999999999999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284</v>
      </c>
      <c r="AU179" s="240" t="s">
        <v>85</v>
      </c>
      <c r="AV179" s="15" t="s">
        <v>282</v>
      </c>
      <c r="AW179" s="15" t="s">
        <v>32</v>
      </c>
      <c r="AX179" s="15" t="s">
        <v>83</v>
      </c>
      <c r="AY179" s="240" t="s">
        <v>275</v>
      </c>
    </row>
    <row r="180" spans="1:65" s="2" customFormat="1" ht="37.75" customHeight="1">
      <c r="A180" s="35"/>
      <c r="B180" s="36"/>
      <c r="C180" s="194" t="s">
        <v>317</v>
      </c>
      <c r="D180" s="194" t="s">
        <v>277</v>
      </c>
      <c r="E180" s="195" t="s">
        <v>318</v>
      </c>
      <c r="F180" s="196" t="s">
        <v>319</v>
      </c>
      <c r="G180" s="197" t="s">
        <v>290</v>
      </c>
      <c r="H180" s="198">
        <v>2481.87</v>
      </c>
      <c r="I180" s="199"/>
      <c r="J180" s="200">
        <f>ROUND(I180*H180,2)</f>
        <v>0</v>
      </c>
      <c r="K180" s="196" t="s">
        <v>281</v>
      </c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282</v>
      </c>
      <c r="AT180" s="205" t="s">
        <v>277</v>
      </c>
      <c r="AU180" s="205" t="s">
        <v>85</v>
      </c>
      <c r="AY180" s="18" t="s">
        <v>275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282</v>
      </c>
      <c r="BM180" s="205" t="s">
        <v>320</v>
      </c>
    </row>
    <row r="181" spans="1:65" s="13" customFormat="1" ht="10">
      <c r="B181" s="207"/>
      <c r="C181" s="208"/>
      <c r="D181" s="209" t="s">
        <v>284</v>
      </c>
      <c r="E181" s="210" t="s">
        <v>1</v>
      </c>
      <c r="F181" s="211" t="s">
        <v>224</v>
      </c>
      <c r="G181" s="208"/>
      <c r="H181" s="212">
        <v>1259.8699999999999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284</v>
      </c>
      <c r="AU181" s="218" t="s">
        <v>85</v>
      </c>
      <c r="AV181" s="13" t="s">
        <v>85</v>
      </c>
      <c r="AW181" s="13" t="s">
        <v>32</v>
      </c>
      <c r="AX181" s="13" t="s">
        <v>76</v>
      </c>
      <c r="AY181" s="218" t="s">
        <v>275</v>
      </c>
    </row>
    <row r="182" spans="1:65" s="13" customFormat="1" ht="10">
      <c r="B182" s="207"/>
      <c r="C182" s="208"/>
      <c r="D182" s="209" t="s">
        <v>284</v>
      </c>
      <c r="E182" s="210" t="s">
        <v>1</v>
      </c>
      <c r="F182" s="211" t="s">
        <v>192</v>
      </c>
      <c r="G182" s="208"/>
      <c r="H182" s="212">
        <v>981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284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275</v>
      </c>
    </row>
    <row r="183" spans="1:65" s="13" customFormat="1" ht="10">
      <c r="B183" s="207"/>
      <c r="C183" s="208"/>
      <c r="D183" s="209" t="s">
        <v>284</v>
      </c>
      <c r="E183" s="210" t="s">
        <v>1</v>
      </c>
      <c r="F183" s="211" t="s">
        <v>321</v>
      </c>
      <c r="G183" s="208"/>
      <c r="H183" s="212">
        <v>241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284</v>
      </c>
      <c r="AU183" s="218" t="s">
        <v>85</v>
      </c>
      <c r="AV183" s="13" t="s">
        <v>85</v>
      </c>
      <c r="AW183" s="13" t="s">
        <v>32</v>
      </c>
      <c r="AX183" s="13" t="s">
        <v>76</v>
      </c>
      <c r="AY183" s="218" t="s">
        <v>275</v>
      </c>
    </row>
    <row r="184" spans="1:65" s="14" customFormat="1" ht="10">
      <c r="B184" s="219"/>
      <c r="C184" s="220"/>
      <c r="D184" s="209" t="s">
        <v>284</v>
      </c>
      <c r="E184" s="221" t="s">
        <v>1</v>
      </c>
      <c r="F184" s="222" t="s">
        <v>286</v>
      </c>
      <c r="G184" s="220"/>
      <c r="H184" s="223">
        <v>2481.87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284</v>
      </c>
      <c r="AU184" s="229" t="s">
        <v>85</v>
      </c>
      <c r="AV184" s="14" t="s">
        <v>106</v>
      </c>
      <c r="AW184" s="14" t="s">
        <v>32</v>
      </c>
      <c r="AX184" s="14" t="s">
        <v>76</v>
      </c>
      <c r="AY184" s="229" t="s">
        <v>275</v>
      </c>
    </row>
    <row r="185" spans="1:65" s="15" customFormat="1" ht="10">
      <c r="B185" s="230"/>
      <c r="C185" s="231"/>
      <c r="D185" s="209" t="s">
        <v>284</v>
      </c>
      <c r="E185" s="232" t="s">
        <v>1</v>
      </c>
      <c r="F185" s="233" t="s">
        <v>287</v>
      </c>
      <c r="G185" s="231"/>
      <c r="H185" s="234">
        <v>2481.87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284</v>
      </c>
      <c r="AU185" s="240" t="s">
        <v>85</v>
      </c>
      <c r="AV185" s="15" t="s">
        <v>282</v>
      </c>
      <c r="AW185" s="15" t="s">
        <v>32</v>
      </c>
      <c r="AX185" s="15" t="s">
        <v>83</v>
      </c>
      <c r="AY185" s="240" t="s">
        <v>275</v>
      </c>
    </row>
    <row r="186" spans="1:65" s="2" customFormat="1" ht="37.75" customHeight="1">
      <c r="A186" s="35"/>
      <c r="B186" s="36"/>
      <c r="C186" s="194" t="s">
        <v>322</v>
      </c>
      <c r="D186" s="194" t="s">
        <v>277</v>
      </c>
      <c r="E186" s="195" t="s">
        <v>323</v>
      </c>
      <c r="F186" s="196" t="s">
        <v>324</v>
      </c>
      <c r="G186" s="197" t="s">
        <v>290</v>
      </c>
      <c r="H186" s="198">
        <v>4073.6819999999998</v>
      </c>
      <c r="I186" s="199"/>
      <c r="J186" s="200">
        <f>ROUND(I186*H186,2)</f>
        <v>0</v>
      </c>
      <c r="K186" s="196" t="s">
        <v>281</v>
      </c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282</v>
      </c>
      <c r="AT186" s="205" t="s">
        <v>277</v>
      </c>
      <c r="AU186" s="205" t="s">
        <v>85</v>
      </c>
      <c r="AY186" s="18" t="s">
        <v>275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282</v>
      </c>
      <c r="BM186" s="205" t="s">
        <v>325</v>
      </c>
    </row>
    <row r="187" spans="1:65" s="13" customFormat="1" ht="10">
      <c r="B187" s="207"/>
      <c r="C187" s="208"/>
      <c r="D187" s="209" t="s">
        <v>284</v>
      </c>
      <c r="E187" s="210" t="s">
        <v>1</v>
      </c>
      <c r="F187" s="211" t="s">
        <v>180</v>
      </c>
      <c r="G187" s="208"/>
      <c r="H187" s="212">
        <v>6008.6809999999996</v>
      </c>
      <c r="I187" s="213"/>
      <c r="J187" s="208"/>
      <c r="K187" s="208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284</v>
      </c>
      <c r="AU187" s="218" t="s">
        <v>85</v>
      </c>
      <c r="AV187" s="13" t="s">
        <v>85</v>
      </c>
      <c r="AW187" s="13" t="s">
        <v>32</v>
      </c>
      <c r="AX187" s="13" t="s">
        <v>76</v>
      </c>
      <c r="AY187" s="218" t="s">
        <v>275</v>
      </c>
    </row>
    <row r="188" spans="1:65" s="13" customFormat="1" ht="10">
      <c r="B188" s="207"/>
      <c r="C188" s="208"/>
      <c r="D188" s="209" t="s">
        <v>284</v>
      </c>
      <c r="E188" s="210" t="s">
        <v>1</v>
      </c>
      <c r="F188" s="211" t="s">
        <v>212</v>
      </c>
      <c r="G188" s="208"/>
      <c r="H188" s="212">
        <v>257.697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284</v>
      </c>
      <c r="AU188" s="218" t="s">
        <v>85</v>
      </c>
      <c r="AV188" s="13" t="s">
        <v>85</v>
      </c>
      <c r="AW188" s="13" t="s">
        <v>32</v>
      </c>
      <c r="AX188" s="13" t="s">
        <v>76</v>
      </c>
      <c r="AY188" s="218" t="s">
        <v>275</v>
      </c>
    </row>
    <row r="189" spans="1:65" s="13" customFormat="1" ht="10">
      <c r="B189" s="207"/>
      <c r="C189" s="208"/>
      <c r="D189" s="209" t="s">
        <v>284</v>
      </c>
      <c r="E189" s="210" t="s">
        <v>1</v>
      </c>
      <c r="F189" s="211" t="s">
        <v>214</v>
      </c>
      <c r="G189" s="208"/>
      <c r="H189" s="212">
        <v>48.173999999999999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284</v>
      </c>
      <c r="AU189" s="218" t="s">
        <v>85</v>
      </c>
      <c r="AV189" s="13" t="s">
        <v>85</v>
      </c>
      <c r="AW189" s="13" t="s">
        <v>32</v>
      </c>
      <c r="AX189" s="13" t="s">
        <v>76</v>
      </c>
      <c r="AY189" s="218" t="s">
        <v>275</v>
      </c>
    </row>
    <row r="190" spans="1:65" s="13" customFormat="1" ht="10">
      <c r="B190" s="207"/>
      <c r="C190" s="208"/>
      <c r="D190" s="209" t="s">
        <v>284</v>
      </c>
      <c r="E190" s="210" t="s">
        <v>1</v>
      </c>
      <c r="F190" s="211" t="s">
        <v>326</v>
      </c>
      <c r="G190" s="208"/>
      <c r="H190" s="212">
        <v>-1259.8699999999999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284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275</v>
      </c>
    </row>
    <row r="191" spans="1:65" s="13" customFormat="1" ht="10">
      <c r="B191" s="207"/>
      <c r="C191" s="208"/>
      <c r="D191" s="209" t="s">
        <v>284</v>
      </c>
      <c r="E191" s="210" t="s">
        <v>1</v>
      </c>
      <c r="F191" s="211" t="s">
        <v>327</v>
      </c>
      <c r="G191" s="208"/>
      <c r="H191" s="212">
        <v>-981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284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275</v>
      </c>
    </row>
    <row r="192" spans="1:65" s="14" customFormat="1" ht="10">
      <c r="B192" s="219"/>
      <c r="C192" s="220"/>
      <c r="D192" s="209" t="s">
        <v>284</v>
      </c>
      <c r="E192" s="221" t="s">
        <v>200</v>
      </c>
      <c r="F192" s="222" t="s">
        <v>286</v>
      </c>
      <c r="G192" s="220"/>
      <c r="H192" s="223">
        <v>4073.6819999999998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284</v>
      </c>
      <c r="AU192" s="229" t="s">
        <v>85</v>
      </c>
      <c r="AV192" s="14" t="s">
        <v>106</v>
      </c>
      <c r="AW192" s="14" t="s">
        <v>32</v>
      </c>
      <c r="AX192" s="14" t="s">
        <v>76</v>
      </c>
      <c r="AY192" s="229" t="s">
        <v>275</v>
      </c>
    </row>
    <row r="193" spans="1:65" s="15" customFormat="1" ht="10">
      <c r="B193" s="230"/>
      <c r="C193" s="231"/>
      <c r="D193" s="209" t="s">
        <v>284</v>
      </c>
      <c r="E193" s="232" t="s">
        <v>1</v>
      </c>
      <c r="F193" s="233" t="s">
        <v>287</v>
      </c>
      <c r="G193" s="231"/>
      <c r="H193" s="234">
        <v>4073.6819999999998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284</v>
      </c>
      <c r="AU193" s="240" t="s">
        <v>85</v>
      </c>
      <c r="AV193" s="15" t="s">
        <v>282</v>
      </c>
      <c r="AW193" s="15" t="s">
        <v>32</v>
      </c>
      <c r="AX193" s="15" t="s">
        <v>83</v>
      </c>
      <c r="AY193" s="240" t="s">
        <v>275</v>
      </c>
    </row>
    <row r="194" spans="1:65" s="2" customFormat="1" ht="24.15" customHeight="1">
      <c r="A194" s="35"/>
      <c r="B194" s="36"/>
      <c r="C194" s="194" t="s">
        <v>328</v>
      </c>
      <c r="D194" s="194" t="s">
        <v>277</v>
      </c>
      <c r="E194" s="195" t="s">
        <v>329</v>
      </c>
      <c r="F194" s="196" t="s">
        <v>330</v>
      </c>
      <c r="G194" s="197" t="s">
        <v>290</v>
      </c>
      <c r="H194" s="198">
        <v>8796.4220000000005</v>
      </c>
      <c r="I194" s="199"/>
      <c r="J194" s="200">
        <f>ROUND(I194*H194,2)</f>
        <v>0</v>
      </c>
      <c r="K194" s="196" t="s">
        <v>281</v>
      </c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282</v>
      </c>
      <c r="AT194" s="205" t="s">
        <v>277</v>
      </c>
      <c r="AU194" s="205" t="s">
        <v>85</v>
      </c>
      <c r="AY194" s="18" t="s">
        <v>275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282</v>
      </c>
      <c r="BM194" s="205" t="s">
        <v>331</v>
      </c>
    </row>
    <row r="195" spans="1:65" s="13" customFormat="1" ht="10">
      <c r="B195" s="207"/>
      <c r="C195" s="208"/>
      <c r="D195" s="209" t="s">
        <v>284</v>
      </c>
      <c r="E195" s="210" t="s">
        <v>1</v>
      </c>
      <c r="F195" s="211" t="s">
        <v>332</v>
      </c>
      <c r="G195" s="208"/>
      <c r="H195" s="212">
        <v>6314.5519999999997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284</v>
      </c>
      <c r="AU195" s="218" t="s">
        <v>85</v>
      </c>
      <c r="AV195" s="13" t="s">
        <v>85</v>
      </c>
      <c r="AW195" s="13" t="s">
        <v>32</v>
      </c>
      <c r="AX195" s="13" t="s">
        <v>76</v>
      </c>
      <c r="AY195" s="218" t="s">
        <v>275</v>
      </c>
    </row>
    <row r="196" spans="1:65" s="13" customFormat="1" ht="10">
      <c r="B196" s="207"/>
      <c r="C196" s="208"/>
      <c r="D196" s="209" t="s">
        <v>284</v>
      </c>
      <c r="E196" s="210" t="s">
        <v>1</v>
      </c>
      <c r="F196" s="211" t="s">
        <v>333</v>
      </c>
      <c r="G196" s="208"/>
      <c r="H196" s="212">
        <v>1259.8699999999999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284</v>
      </c>
      <c r="AU196" s="218" t="s">
        <v>85</v>
      </c>
      <c r="AV196" s="13" t="s">
        <v>85</v>
      </c>
      <c r="AW196" s="13" t="s">
        <v>32</v>
      </c>
      <c r="AX196" s="13" t="s">
        <v>76</v>
      </c>
      <c r="AY196" s="218" t="s">
        <v>275</v>
      </c>
    </row>
    <row r="197" spans="1:65" s="13" customFormat="1" ht="10">
      <c r="B197" s="207"/>
      <c r="C197" s="208"/>
      <c r="D197" s="209" t="s">
        <v>284</v>
      </c>
      <c r="E197" s="210" t="s">
        <v>1</v>
      </c>
      <c r="F197" s="211" t="s">
        <v>192</v>
      </c>
      <c r="G197" s="208"/>
      <c r="H197" s="212">
        <v>981</v>
      </c>
      <c r="I197" s="213"/>
      <c r="J197" s="208"/>
      <c r="K197" s="208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284</v>
      </c>
      <c r="AU197" s="218" t="s">
        <v>85</v>
      </c>
      <c r="AV197" s="13" t="s">
        <v>85</v>
      </c>
      <c r="AW197" s="13" t="s">
        <v>32</v>
      </c>
      <c r="AX197" s="13" t="s">
        <v>76</v>
      </c>
      <c r="AY197" s="218" t="s">
        <v>275</v>
      </c>
    </row>
    <row r="198" spans="1:65" s="13" customFormat="1" ht="10">
      <c r="B198" s="207"/>
      <c r="C198" s="208"/>
      <c r="D198" s="209" t="s">
        <v>284</v>
      </c>
      <c r="E198" s="210" t="s">
        <v>1</v>
      </c>
      <c r="F198" s="211" t="s">
        <v>321</v>
      </c>
      <c r="G198" s="208"/>
      <c r="H198" s="212">
        <v>241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284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275</v>
      </c>
    </row>
    <row r="199" spans="1:65" s="14" customFormat="1" ht="10">
      <c r="B199" s="219"/>
      <c r="C199" s="220"/>
      <c r="D199" s="209" t="s">
        <v>284</v>
      </c>
      <c r="E199" s="221" t="s">
        <v>1</v>
      </c>
      <c r="F199" s="222" t="s">
        <v>286</v>
      </c>
      <c r="G199" s="220"/>
      <c r="H199" s="223">
        <v>8796.4220000000005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284</v>
      </c>
      <c r="AU199" s="229" t="s">
        <v>85</v>
      </c>
      <c r="AV199" s="14" t="s">
        <v>106</v>
      </c>
      <c r="AW199" s="14" t="s">
        <v>32</v>
      </c>
      <c r="AX199" s="14" t="s">
        <v>76</v>
      </c>
      <c r="AY199" s="229" t="s">
        <v>275</v>
      </c>
    </row>
    <row r="200" spans="1:65" s="15" customFormat="1" ht="10">
      <c r="B200" s="230"/>
      <c r="C200" s="231"/>
      <c r="D200" s="209" t="s">
        <v>284</v>
      </c>
      <c r="E200" s="232" t="s">
        <v>1</v>
      </c>
      <c r="F200" s="233" t="s">
        <v>287</v>
      </c>
      <c r="G200" s="231"/>
      <c r="H200" s="234">
        <v>8796.4220000000005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284</v>
      </c>
      <c r="AU200" s="240" t="s">
        <v>85</v>
      </c>
      <c r="AV200" s="15" t="s">
        <v>282</v>
      </c>
      <c r="AW200" s="15" t="s">
        <v>32</v>
      </c>
      <c r="AX200" s="15" t="s">
        <v>83</v>
      </c>
      <c r="AY200" s="240" t="s">
        <v>275</v>
      </c>
    </row>
    <row r="201" spans="1:65" s="2" customFormat="1" ht="24.15" customHeight="1">
      <c r="A201" s="35"/>
      <c r="B201" s="36"/>
      <c r="C201" s="194" t="s">
        <v>334</v>
      </c>
      <c r="D201" s="194" t="s">
        <v>277</v>
      </c>
      <c r="E201" s="195" t="s">
        <v>335</v>
      </c>
      <c r="F201" s="196" t="s">
        <v>336</v>
      </c>
      <c r="G201" s="197" t="s">
        <v>290</v>
      </c>
      <c r="H201" s="198">
        <v>981</v>
      </c>
      <c r="I201" s="199"/>
      <c r="J201" s="200">
        <f>ROUND(I201*H201,2)</f>
        <v>0</v>
      </c>
      <c r="K201" s="196" t="s">
        <v>281</v>
      </c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282</v>
      </c>
      <c r="AT201" s="205" t="s">
        <v>277</v>
      </c>
      <c r="AU201" s="205" t="s">
        <v>85</v>
      </c>
      <c r="AY201" s="18" t="s">
        <v>275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282</v>
      </c>
      <c r="BM201" s="205" t="s">
        <v>337</v>
      </c>
    </row>
    <row r="202" spans="1:65" s="13" customFormat="1" ht="10">
      <c r="B202" s="207"/>
      <c r="C202" s="208"/>
      <c r="D202" s="209" t="s">
        <v>284</v>
      </c>
      <c r="E202" s="210" t="s">
        <v>1</v>
      </c>
      <c r="F202" s="211" t="s">
        <v>338</v>
      </c>
      <c r="G202" s="208"/>
      <c r="H202" s="212">
        <v>981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284</v>
      </c>
      <c r="AU202" s="218" t="s">
        <v>85</v>
      </c>
      <c r="AV202" s="13" t="s">
        <v>85</v>
      </c>
      <c r="AW202" s="13" t="s">
        <v>32</v>
      </c>
      <c r="AX202" s="13" t="s">
        <v>76</v>
      </c>
      <c r="AY202" s="218" t="s">
        <v>275</v>
      </c>
    </row>
    <row r="203" spans="1:65" s="14" customFormat="1" ht="10">
      <c r="B203" s="219"/>
      <c r="C203" s="220"/>
      <c r="D203" s="209" t="s">
        <v>284</v>
      </c>
      <c r="E203" s="221" t="s">
        <v>1</v>
      </c>
      <c r="F203" s="222" t="s">
        <v>286</v>
      </c>
      <c r="G203" s="220"/>
      <c r="H203" s="223">
        <v>981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284</v>
      </c>
      <c r="AU203" s="229" t="s">
        <v>85</v>
      </c>
      <c r="AV203" s="14" t="s">
        <v>106</v>
      </c>
      <c r="AW203" s="14" t="s">
        <v>32</v>
      </c>
      <c r="AX203" s="14" t="s">
        <v>76</v>
      </c>
      <c r="AY203" s="229" t="s">
        <v>275</v>
      </c>
    </row>
    <row r="204" spans="1:65" s="15" customFormat="1" ht="10">
      <c r="B204" s="230"/>
      <c r="C204" s="231"/>
      <c r="D204" s="209" t="s">
        <v>284</v>
      </c>
      <c r="E204" s="232" t="s">
        <v>192</v>
      </c>
      <c r="F204" s="233" t="s">
        <v>287</v>
      </c>
      <c r="G204" s="231"/>
      <c r="H204" s="234">
        <v>981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284</v>
      </c>
      <c r="AU204" s="240" t="s">
        <v>85</v>
      </c>
      <c r="AV204" s="15" t="s">
        <v>282</v>
      </c>
      <c r="AW204" s="15" t="s">
        <v>32</v>
      </c>
      <c r="AX204" s="15" t="s">
        <v>83</v>
      </c>
      <c r="AY204" s="240" t="s">
        <v>275</v>
      </c>
    </row>
    <row r="205" spans="1:65" s="2" customFormat="1" ht="33" customHeight="1">
      <c r="A205" s="35"/>
      <c r="B205" s="36"/>
      <c r="C205" s="194" t="s">
        <v>339</v>
      </c>
      <c r="D205" s="194" t="s">
        <v>277</v>
      </c>
      <c r="E205" s="195" t="s">
        <v>340</v>
      </c>
      <c r="F205" s="196" t="s">
        <v>341</v>
      </c>
      <c r="G205" s="197" t="s">
        <v>342</v>
      </c>
      <c r="H205" s="198">
        <v>7536.3119999999999</v>
      </c>
      <c r="I205" s="199"/>
      <c r="J205" s="200">
        <f>ROUND(I205*H205,2)</f>
        <v>0</v>
      </c>
      <c r="K205" s="196" t="s">
        <v>281</v>
      </c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282</v>
      </c>
      <c r="AT205" s="205" t="s">
        <v>277</v>
      </c>
      <c r="AU205" s="205" t="s">
        <v>85</v>
      </c>
      <c r="AY205" s="18" t="s">
        <v>275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282</v>
      </c>
      <c r="BM205" s="205" t="s">
        <v>343</v>
      </c>
    </row>
    <row r="206" spans="1:65" s="13" customFormat="1" ht="10">
      <c r="B206" s="207"/>
      <c r="C206" s="208"/>
      <c r="D206" s="209" t="s">
        <v>284</v>
      </c>
      <c r="E206" s="210" t="s">
        <v>1</v>
      </c>
      <c r="F206" s="211" t="s">
        <v>344</v>
      </c>
      <c r="G206" s="208"/>
      <c r="H206" s="212">
        <v>7536.3119999999999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284</v>
      </c>
      <c r="AU206" s="218" t="s">
        <v>85</v>
      </c>
      <c r="AV206" s="13" t="s">
        <v>85</v>
      </c>
      <c r="AW206" s="13" t="s">
        <v>32</v>
      </c>
      <c r="AX206" s="13" t="s">
        <v>76</v>
      </c>
      <c r="AY206" s="218" t="s">
        <v>275</v>
      </c>
    </row>
    <row r="207" spans="1:65" s="14" customFormat="1" ht="10">
      <c r="B207" s="219"/>
      <c r="C207" s="220"/>
      <c r="D207" s="209" t="s">
        <v>284</v>
      </c>
      <c r="E207" s="221" t="s">
        <v>1</v>
      </c>
      <c r="F207" s="222" t="s">
        <v>286</v>
      </c>
      <c r="G207" s="220"/>
      <c r="H207" s="223">
        <v>7536.3119999999999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284</v>
      </c>
      <c r="AU207" s="229" t="s">
        <v>85</v>
      </c>
      <c r="AV207" s="14" t="s">
        <v>106</v>
      </c>
      <c r="AW207" s="14" t="s">
        <v>32</v>
      </c>
      <c r="AX207" s="14" t="s">
        <v>76</v>
      </c>
      <c r="AY207" s="229" t="s">
        <v>275</v>
      </c>
    </row>
    <row r="208" spans="1:65" s="15" customFormat="1" ht="10">
      <c r="B208" s="230"/>
      <c r="C208" s="231"/>
      <c r="D208" s="209" t="s">
        <v>284</v>
      </c>
      <c r="E208" s="232" t="s">
        <v>1</v>
      </c>
      <c r="F208" s="233" t="s">
        <v>287</v>
      </c>
      <c r="G208" s="231"/>
      <c r="H208" s="234">
        <v>7536.3119999999999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284</v>
      </c>
      <c r="AU208" s="240" t="s">
        <v>85</v>
      </c>
      <c r="AV208" s="15" t="s">
        <v>282</v>
      </c>
      <c r="AW208" s="15" t="s">
        <v>32</v>
      </c>
      <c r="AX208" s="15" t="s">
        <v>83</v>
      </c>
      <c r="AY208" s="240" t="s">
        <v>275</v>
      </c>
    </row>
    <row r="209" spans="1:65" s="2" customFormat="1" ht="16.5" customHeight="1">
      <c r="A209" s="35"/>
      <c r="B209" s="36"/>
      <c r="C209" s="194" t="s">
        <v>345</v>
      </c>
      <c r="D209" s="194" t="s">
        <v>277</v>
      </c>
      <c r="E209" s="195" t="s">
        <v>346</v>
      </c>
      <c r="F209" s="196" t="s">
        <v>347</v>
      </c>
      <c r="G209" s="197" t="s">
        <v>290</v>
      </c>
      <c r="H209" s="198">
        <v>6314.5519999999997</v>
      </c>
      <c r="I209" s="199"/>
      <c r="J209" s="200">
        <f>ROUND(I209*H209,2)</f>
        <v>0</v>
      </c>
      <c r="K209" s="196" t="s">
        <v>281</v>
      </c>
      <c r="L209" s="40"/>
      <c r="M209" s="201" t="s">
        <v>1</v>
      </c>
      <c r="N209" s="202" t="s">
        <v>41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282</v>
      </c>
      <c r="AT209" s="205" t="s">
        <v>277</v>
      </c>
      <c r="AU209" s="205" t="s">
        <v>85</v>
      </c>
      <c r="AY209" s="18" t="s">
        <v>275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282</v>
      </c>
      <c r="BM209" s="205" t="s">
        <v>348</v>
      </c>
    </row>
    <row r="210" spans="1:65" s="13" customFormat="1" ht="10">
      <c r="B210" s="207"/>
      <c r="C210" s="208"/>
      <c r="D210" s="209" t="s">
        <v>284</v>
      </c>
      <c r="E210" s="210" t="s">
        <v>1</v>
      </c>
      <c r="F210" s="211" t="s">
        <v>224</v>
      </c>
      <c r="G210" s="208"/>
      <c r="H210" s="212">
        <v>1259.8699999999999</v>
      </c>
      <c r="I210" s="213"/>
      <c r="J210" s="208"/>
      <c r="K210" s="208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284</v>
      </c>
      <c r="AU210" s="218" t="s">
        <v>85</v>
      </c>
      <c r="AV210" s="13" t="s">
        <v>85</v>
      </c>
      <c r="AW210" s="13" t="s">
        <v>32</v>
      </c>
      <c r="AX210" s="13" t="s">
        <v>76</v>
      </c>
      <c r="AY210" s="218" t="s">
        <v>275</v>
      </c>
    </row>
    <row r="211" spans="1:65" s="13" customFormat="1" ht="10">
      <c r="B211" s="207"/>
      <c r="C211" s="208"/>
      <c r="D211" s="209" t="s">
        <v>284</v>
      </c>
      <c r="E211" s="210" t="s">
        <v>1</v>
      </c>
      <c r="F211" s="211" t="s">
        <v>192</v>
      </c>
      <c r="G211" s="208"/>
      <c r="H211" s="212">
        <v>981</v>
      </c>
      <c r="I211" s="213"/>
      <c r="J211" s="208"/>
      <c r="K211" s="208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284</v>
      </c>
      <c r="AU211" s="218" t="s">
        <v>85</v>
      </c>
      <c r="AV211" s="13" t="s">
        <v>85</v>
      </c>
      <c r="AW211" s="13" t="s">
        <v>32</v>
      </c>
      <c r="AX211" s="13" t="s">
        <v>76</v>
      </c>
      <c r="AY211" s="218" t="s">
        <v>275</v>
      </c>
    </row>
    <row r="212" spans="1:65" s="13" customFormat="1" ht="10">
      <c r="B212" s="207"/>
      <c r="C212" s="208"/>
      <c r="D212" s="209" t="s">
        <v>284</v>
      </c>
      <c r="E212" s="210" t="s">
        <v>1</v>
      </c>
      <c r="F212" s="211" t="s">
        <v>200</v>
      </c>
      <c r="G212" s="208"/>
      <c r="H212" s="212">
        <v>4073.6819999999998</v>
      </c>
      <c r="I212" s="213"/>
      <c r="J212" s="208"/>
      <c r="K212" s="208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284</v>
      </c>
      <c r="AU212" s="218" t="s">
        <v>85</v>
      </c>
      <c r="AV212" s="13" t="s">
        <v>85</v>
      </c>
      <c r="AW212" s="13" t="s">
        <v>32</v>
      </c>
      <c r="AX212" s="13" t="s">
        <v>76</v>
      </c>
      <c r="AY212" s="218" t="s">
        <v>275</v>
      </c>
    </row>
    <row r="213" spans="1:65" s="14" customFormat="1" ht="10">
      <c r="B213" s="219"/>
      <c r="C213" s="220"/>
      <c r="D213" s="209" t="s">
        <v>284</v>
      </c>
      <c r="E213" s="221" t="s">
        <v>1</v>
      </c>
      <c r="F213" s="222" t="s">
        <v>286</v>
      </c>
      <c r="G213" s="220"/>
      <c r="H213" s="223">
        <v>6314.5519999999997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284</v>
      </c>
      <c r="AU213" s="229" t="s">
        <v>85</v>
      </c>
      <c r="AV213" s="14" t="s">
        <v>106</v>
      </c>
      <c r="AW213" s="14" t="s">
        <v>32</v>
      </c>
      <c r="AX213" s="14" t="s">
        <v>76</v>
      </c>
      <c r="AY213" s="229" t="s">
        <v>275</v>
      </c>
    </row>
    <row r="214" spans="1:65" s="15" customFormat="1" ht="10">
      <c r="B214" s="230"/>
      <c r="C214" s="231"/>
      <c r="D214" s="209" t="s">
        <v>284</v>
      </c>
      <c r="E214" s="232" t="s">
        <v>1</v>
      </c>
      <c r="F214" s="233" t="s">
        <v>287</v>
      </c>
      <c r="G214" s="231"/>
      <c r="H214" s="234">
        <v>6314.5519999999997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284</v>
      </c>
      <c r="AU214" s="240" t="s">
        <v>85</v>
      </c>
      <c r="AV214" s="15" t="s">
        <v>282</v>
      </c>
      <c r="AW214" s="15" t="s">
        <v>32</v>
      </c>
      <c r="AX214" s="15" t="s">
        <v>83</v>
      </c>
      <c r="AY214" s="240" t="s">
        <v>275</v>
      </c>
    </row>
    <row r="215" spans="1:65" s="2" customFormat="1" ht="24.15" customHeight="1">
      <c r="A215" s="35"/>
      <c r="B215" s="36"/>
      <c r="C215" s="194" t="s">
        <v>349</v>
      </c>
      <c r="D215" s="194" t="s">
        <v>277</v>
      </c>
      <c r="E215" s="195" t="s">
        <v>350</v>
      </c>
      <c r="F215" s="196" t="s">
        <v>351</v>
      </c>
      <c r="G215" s="197" t="s">
        <v>290</v>
      </c>
      <c r="H215" s="198">
        <v>1259.8699999999999</v>
      </c>
      <c r="I215" s="199"/>
      <c r="J215" s="200">
        <f>ROUND(I215*H215,2)</f>
        <v>0</v>
      </c>
      <c r="K215" s="196" t="s">
        <v>281</v>
      </c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282</v>
      </c>
      <c r="AT215" s="205" t="s">
        <v>277</v>
      </c>
      <c r="AU215" s="205" t="s">
        <v>85</v>
      </c>
      <c r="AY215" s="18" t="s">
        <v>275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282</v>
      </c>
      <c r="BM215" s="205" t="s">
        <v>352</v>
      </c>
    </row>
    <row r="216" spans="1:65" s="16" customFormat="1" ht="10">
      <c r="B216" s="241"/>
      <c r="C216" s="242"/>
      <c r="D216" s="209" t="s">
        <v>284</v>
      </c>
      <c r="E216" s="243" t="s">
        <v>1</v>
      </c>
      <c r="F216" s="244" t="s">
        <v>353</v>
      </c>
      <c r="G216" s="242"/>
      <c r="H216" s="243" t="s">
        <v>1</v>
      </c>
      <c r="I216" s="245"/>
      <c r="J216" s="242"/>
      <c r="K216" s="242"/>
      <c r="L216" s="246"/>
      <c r="M216" s="247"/>
      <c r="N216" s="248"/>
      <c r="O216" s="248"/>
      <c r="P216" s="248"/>
      <c r="Q216" s="248"/>
      <c r="R216" s="248"/>
      <c r="S216" s="248"/>
      <c r="T216" s="249"/>
      <c r="AT216" s="250" t="s">
        <v>284</v>
      </c>
      <c r="AU216" s="250" t="s">
        <v>85</v>
      </c>
      <c r="AV216" s="16" t="s">
        <v>83</v>
      </c>
      <c r="AW216" s="16" t="s">
        <v>32</v>
      </c>
      <c r="AX216" s="16" t="s">
        <v>76</v>
      </c>
      <c r="AY216" s="250" t="s">
        <v>275</v>
      </c>
    </row>
    <row r="217" spans="1:65" s="13" customFormat="1" ht="20">
      <c r="B217" s="207"/>
      <c r="C217" s="208"/>
      <c r="D217" s="209" t="s">
        <v>284</v>
      </c>
      <c r="E217" s="210" t="s">
        <v>1</v>
      </c>
      <c r="F217" s="211" t="s">
        <v>354</v>
      </c>
      <c r="G217" s="208"/>
      <c r="H217" s="212">
        <v>159.96</v>
      </c>
      <c r="I217" s="213"/>
      <c r="J217" s="208"/>
      <c r="K217" s="208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284</v>
      </c>
      <c r="AU217" s="218" t="s">
        <v>85</v>
      </c>
      <c r="AV217" s="13" t="s">
        <v>85</v>
      </c>
      <c r="AW217" s="13" t="s">
        <v>32</v>
      </c>
      <c r="AX217" s="13" t="s">
        <v>76</v>
      </c>
      <c r="AY217" s="218" t="s">
        <v>275</v>
      </c>
    </row>
    <row r="218" spans="1:65" s="13" customFormat="1" ht="10">
      <c r="B218" s="207"/>
      <c r="C218" s="208"/>
      <c r="D218" s="209" t="s">
        <v>284</v>
      </c>
      <c r="E218" s="210" t="s">
        <v>1</v>
      </c>
      <c r="F218" s="211" t="s">
        <v>355</v>
      </c>
      <c r="G218" s="208"/>
      <c r="H218" s="212">
        <v>90.545000000000002</v>
      </c>
      <c r="I218" s="213"/>
      <c r="J218" s="208"/>
      <c r="K218" s="208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284</v>
      </c>
      <c r="AU218" s="218" t="s">
        <v>85</v>
      </c>
      <c r="AV218" s="13" t="s">
        <v>85</v>
      </c>
      <c r="AW218" s="13" t="s">
        <v>32</v>
      </c>
      <c r="AX218" s="13" t="s">
        <v>76</v>
      </c>
      <c r="AY218" s="218" t="s">
        <v>275</v>
      </c>
    </row>
    <row r="219" spans="1:65" s="13" customFormat="1" ht="10">
      <c r="B219" s="207"/>
      <c r="C219" s="208"/>
      <c r="D219" s="209" t="s">
        <v>284</v>
      </c>
      <c r="E219" s="210" t="s">
        <v>1</v>
      </c>
      <c r="F219" s="211" t="s">
        <v>356</v>
      </c>
      <c r="G219" s="208"/>
      <c r="H219" s="212">
        <v>353.85</v>
      </c>
      <c r="I219" s="213"/>
      <c r="J219" s="208"/>
      <c r="K219" s="208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284</v>
      </c>
      <c r="AU219" s="218" t="s">
        <v>85</v>
      </c>
      <c r="AV219" s="13" t="s">
        <v>85</v>
      </c>
      <c r="AW219" s="13" t="s">
        <v>32</v>
      </c>
      <c r="AX219" s="13" t="s">
        <v>76</v>
      </c>
      <c r="AY219" s="218" t="s">
        <v>275</v>
      </c>
    </row>
    <row r="220" spans="1:65" s="14" customFormat="1" ht="10">
      <c r="B220" s="219"/>
      <c r="C220" s="220"/>
      <c r="D220" s="209" t="s">
        <v>284</v>
      </c>
      <c r="E220" s="221" t="s">
        <v>1</v>
      </c>
      <c r="F220" s="222" t="s">
        <v>286</v>
      </c>
      <c r="G220" s="220"/>
      <c r="H220" s="223">
        <v>604.35500000000002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284</v>
      </c>
      <c r="AU220" s="229" t="s">
        <v>85</v>
      </c>
      <c r="AV220" s="14" t="s">
        <v>106</v>
      </c>
      <c r="AW220" s="14" t="s">
        <v>32</v>
      </c>
      <c r="AX220" s="14" t="s">
        <v>76</v>
      </c>
      <c r="AY220" s="229" t="s">
        <v>275</v>
      </c>
    </row>
    <row r="221" spans="1:65" s="16" customFormat="1" ht="10">
      <c r="B221" s="241"/>
      <c r="C221" s="242"/>
      <c r="D221" s="209" t="s">
        <v>284</v>
      </c>
      <c r="E221" s="243" t="s">
        <v>1</v>
      </c>
      <c r="F221" s="244" t="s">
        <v>357</v>
      </c>
      <c r="G221" s="242"/>
      <c r="H221" s="243" t="s">
        <v>1</v>
      </c>
      <c r="I221" s="245"/>
      <c r="J221" s="242"/>
      <c r="K221" s="242"/>
      <c r="L221" s="246"/>
      <c r="M221" s="247"/>
      <c r="N221" s="248"/>
      <c r="O221" s="248"/>
      <c r="P221" s="248"/>
      <c r="Q221" s="248"/>
      <c r="R221" s="248"/>
      <c r="S221" s="248"/>
      <c r="T221" s="249"/>
      <c r="AT221" s="250" t="s">
        <v>284</v>
      </c>
      <c r="AU221" s="250" t="s">
        <v>85</v>
      </c>
      <c r="AV221" s="16" t="s">
        <v>83</v>
      </c>
      <c r="AW221" s="16" t="s">
        <v>32</v>
      </c>
      <c r="AX221" s="16" t="s">
        <v>76</v>
      </c>
      <c r="AY221" s="250" t="s">
        <v>275</v>
      </c>
    </row>
    <row r="222" spans="1:65" s="13" customFormat="1" ht="10">
      <c r="B222" s="207"/>
      <c r="C222" s="208"/>
      <c r="D222" s="209" t="s">
        <v>284</v>
      </c>
      <c r="E222" s="210" t="s">
        <v>1</v>
      </c>
      <c r="F222" s="211" t="s">
        <v>358</v>
      </c>
      <c r="G222" s="208"/>
      <c r="H222" s="212">
        <v>117.99</v>
      </c>
      <c r="I222" s="213"/>
      <c r="J222" s="208"/>
      <c r="K222" s="208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284</v>
      </c>
      <c r="AU222" s="218" t="s">
        <v>85</v>
      </c>
      <c r="AV222" s="13" t="s">
        <v>85</v>
      </c>
      <c r="AW222" s="13" t="s">
        <v>32</v>
      </c>
      <c r="AX222" s="13" t="s">
        <v>76</v>
      </c>
      <c r="AY222" s="218" t="s">
        <v>275</v>
      </c>
    </row>
    <row r="223" spans="1:65" s="13" customFormat="1" ht="10">
      <c r="B223" s="207"/>
      <c r="C223" s="208"/>
      <c r="D223" s="209" t="s">
        <v>284</v>
      </c>
      <c r="E223" s="210" t="s">
        <v>1</v>
      </c>
      <c r="F223" s="211" t="s">
        <v>359</v>
      </c>
      <c r="G223" s="208"/>
      <c r="H223" s="212">
        <v>62.524999999999999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284</v>
      </c>
      <c r="AU223" s="218" t="s">
        <v>85</v>
      </c>
      <c r="AV223" s="13" t="s">
        <v>85</v>
      </c>
      <c r="AW223" s="13" t="s">
        <v>32</v>
      </c>
      <c r="AX223" s="13" t="s">
        <v>76</v>
      </c>
      <c r="AY223" s="218" t="s">
        <v>275</v>
      </c>
    </row>
    <row r="224" spans="1:65" s="13" customFormat="1" ht="10">
      <c r="B224" s="207"/>
      <c r="C224" s="208"/>
      <c r="D224" s="209" t="s">
        <v>284</v>
      </c>
      <c r="E224" s="210" t="s">
        <v>1</v>
      </c>
      <c r="F224" s="211" t="s">
        <v>360</v>
      </c>
      <c r="G224" s="208"/>
      <c r="H224" s="212">
        <v>250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284</v>
      </c>
      <c r="AU224" s="218" t="s">
        <v>85</v>
      </c>
      <c r="AV224" s="13" t="s">
        <v>85</v>
      </c>
      <c r="AW224" s="13" t="s">
        <v>32</v>
      </c>
      <c r="AX224" s="13" t="s">
        <v>76</v>
      </c>
      <c r="AY224" s="218" t="s">
        <v>275</v>
      </c>
    </row>
    <row r="225" spans="1:65" s="13" customFormat="1" ht="10">
      <c r="B225" s="207"/>
      <c r="C225" s="208"/>
      <c r="D225" s="209" t="s">
        <v>284</v>
      </c>
      <c r="E225" s="210" t="s">
        <v>1</v>
      </c>
      <c r="F225" s="211" t="s">
        <v>361</v>
      </c>
      <c r="G225" s="208"/>
      <c r="H225" s="212">
        <v>225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284</v>
      </c>
      <c r="AU225" s="218" t="s">
        <v>85</v>
      </c>
      <c r="AV225" s="13" t="s">
        <v>85</v>
      </c>
      <c r="AW225" s="13" t="s">
        <v>32</v>
      </c>
      <c r="AX225" s="13" t="s">
        <v>76</v>
      </c>
      <c r="AY225" s="218" t="s">
        <v>275</v>
      </c>
    </row>
    <row r="226" spans="1:65" s="14" customFormat="1" ht="10">
      <c r="B226" s="219"/>
      <c r="C226" s="220"/>
      <c r="D226" s="209" t="s">
        <v>284</v>
      </c>
      <c r="E226" s="221" t="s">
        <v>1</v>
      </c>
      <c r="F226" s="222" t="s">
        <v>286</v>
      </c>
      <c r="G226" s="220"/>
      <c r="H226" s="223">
        <v>655.51499999999999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284</v>
      </c>
      <c r="AU226" s="229" t="s">
        <v>85</v>
      </c>
      <c r="AV226" s="14" t="s">
        <v>106</v>
      </c>
      <c r="AW226" s="14" t="s">
        <v>32</v>
      </c>
      <c r="AX226" s="14" t="s">
        <v>76</v>
      </c>
      <c r="AY226" s="229" t="s">
        <v>275</v>
      </c>
    </row>
    <row r="227" spans="1:65" s="15" customFormat="1" ht="10">
      <c r="B227" s="230"/>
      <c r="C227" s="231"/>
      <c r="D227" s="209" t="s">
        <v>284</v>
      </c>
      <c r="E227" s="232" t="s">
        <v>224</v>
      </c>
      <c r="F227" s="233" t="s">
        <v>287</v>
      </c>
      <c r="G227" s="231"/>
      <c r="H227" s="234">
        <v>1259.8699999999999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284</v>
      </c>
      <c r="AU227" s="240" t="s">
        <v>85</v>
      </c>
      <c r="AV227" s="15" t="s">
        <v>282</v>
      </c>
      <c r="AW227" s="15" t="s">
        <v>32</v>
      </c>
      <c r="AX227" s="15" t="s">
        <v>83</v>
      </c>
      <c r="AY227" s="240" t="s">
        <v>275</v>
      </c>
    </row>
    <row r="228" spans="1:65" s="2" customFormat="1" ht="33" customHeight="1">
      <c r="A228" s="35"/>
      <c r="B228" s="36"/>
      <c r="C228" s="194" t="s">
        <v>362</v>
      </c>
      <c r="D228" s="194" t="s">
        <v>277</v>
      </c>
      <c r="E228" s="195" t="s">
        <v>363</v>
      </c>
      <c r="F228" s="196" t="s">
        <v>364</v>
      </c>
      <c r="G228" s="197" t="s">
        <v>280</v>
      </c>
      <c r="H228" s="198">
        <v>2410</v>
      </c>
      <c r="I228" s="199"/>
      <c r="J228" s="200">
        <f>ROUND(I228*H228,2)</f>
        <v>0</v>
      </c>
      <c r="K228" s="196" t="s">
        <v>281</v>
      </c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282</v>
      </c>
      <c r="AT228" s="205" t="s">
        <v>277</v>
      </c>
      <c r="AU228" s="205" t="s">
        <v>85</v>
      </c>
      <c r="AY228" s="18" t="s">
        <v>275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282</v>
      </c>
      <c r="BM228" s="205" t="s">
        <v>365</v>
      </c>
    </row>
    <row r="229" spans="1:65" s="13" customFormat="1" ht="10">
      <c r="B229" s="207"/>
      <c r="C229" s="208"/>
      <c r="D229" s="209" t="s">
        <v>284</v>
      </c>
      <c r="E229" s="210" t="s">
        <v>1</v>
      </c>
      <c r="F229" s="211" t="s">
        <v>196</v>
      </c>
      <c r="G229" s="208"/>
      <c r="H229" s="212">
        <v>2410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284</v>
      </c>
      <c r="AU229" s="218" t="s">
        <v>85</v>
      </c>
      <c r="AV229" s="13" t="s">
        <v>85</v>
      </c>
      <c r="AW229" s="13" t="s">
        <v>32</v>
      </c>
      <c r="AX229" s="13" t="s">
        <v>76</v>
      </c>
      <c r="AY229" s="218" t="s">
        <v>275</v>
      </c>
    </row>
    <row r="230" spans="1:65" s="14" customFormat="1" ht="10">
      <c r="B230" s="219"/>
      <c r="C230" s="220"/>
      <c r="D230" s="209" t="s">
        <v>284</v>
      </c>
      <c r="E230" s="221" t="s">
        <v>1</v>
      </c>
      <c r="F230" s="222" t="s">
        <v>286</v>
      </c>
      <c r="G230" s="220"/>
      <c r="H230" s="223">
        <v>2410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284</v>
      </c>
      <c r="AU230" s="229" t="s">
        <v>85</v>
      </c>
      <c r="AV230" s="14" t="s">
        <v>106</v>
      </c>
      <c r="AW230" s="14" t="s">
        <v>32</v>
      </c>
      <c r="AX230" s="14" t="s">
        <v>76</v>
      </c>
      <c r="AY230" s="229" t="s">
        <v>275</v>
      </c>
    </row>
    <row r="231" spans="1:65" s="15" customFormat="1" ht="10">
      <c r="B231" s="230"/>
      <c r="C231" s="231"/>
      <c r="D231" s="209" t="s">
        <v>284</v>
      </c>
      <c r="E231" s="232" t="s">
        <v>1</v>
      </c>
      <c r="F231" s="233" t="s">
        <v>287</v>
      </c>
      <c r="G231" s="231"/>
      <c r="H231" s="234">
        <v>2410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284</v>
      </c>
      <c r="AU231" s="240" t="s">
        <v>85</v>
      </c>
      <c r="AV231" s="15" t="s">
        <v>282</v>
      </c>
      <c r="AW231" s="15" t="s">
        <v>32</v>
      </c>
      <c r="AX231" s="15" t="s">
        <v>83</v>
      </c>
      <c r="AY231" s="240" t="s">
        <v>275</v>
      </c>
    </row>
    <row r="232" spans="1:65" s="2" customFormat="1" ht="24.15" customHeight="1">
      <c r="A232" s="35"/>
      <c r="B232" s="36"/>
      <c r="C232" s="194" t="s">
        <v>366</v>
      </c>
      <c r="D232" s="194" t="s">
        <v>277</v>
      </c>
      <c r="E232" s="195" t="s">
        <v>367</v>
      </c>
      <c r="F232" s="196" t="s">
        <v>368</v>
      </c>
      <c r="G232" s="197" t="s">
        <v>280</v>
      </c>
      <c r="H232" s="198">
        <v>2410</v>
      </c>
      <c r="I232" s="199"/>
      <c r="J232" s="200">
        <f>ROUND(I232*H232,2)</f>
        <v>0</v>
      </c>
      <c r="K232" s="196" t="s">
        <v>281</v>
      </c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282</v>
      </c>
      <c r="AT232" s="205" t="s">
        <v>277</v>
      </c>
      <c r="AU232" s="205" t="s">
        <v>85</v>
      </c>
      <c r="AY232" s="18" t="s">
        <v>275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282</v>
      </c>
      <c r="BM232" s="205" t="s">
        <v>369</v>
      </c>
    </row>
    <row r="233" spans="1:65" s="13" customFormat="1" ht="10">
      <c r="B233" s="207"/>
      <c r="C233" s="208"/>
      <c r="D233" s="209" t="s">
        <v>284</v>
      </c>
      <c r="E233" s="210" t="s">
        <v>1</v>
      </c>
      <c r="F233" s="211" t="s">
        <v>196</v>
      </c>
      <c r="G233" s="208"/>
      <c r="H233" s="212">
        <v>2410</v>
      </c>
      <c r="I233" s="213"/>
      <c r="J233" s="208"/>
      <c r="K233" s="208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284</v>
      </c>
      <c r="AU233" s="218" t="s">
        <v>85</v>
      </c>
      <c r="AV233" s="13" t="s">
        <v>85</v>
      </c>
      <c r="AW233" s="13" t="s">
        <v>32</v>
      </c>
      <c r="AX233" s="13" t="s">
        <v>76</v>
      </c>
      <c r="AY233" s="218" t="s">
        <v>275</v>
      </c>
    </row>
    <row r="234" spans="1:65" s="14" customFormat="1" ht="10">
      <c r="B234" s="219"/>
      <c r="C234" s="220"/>
      <c r="D234" s="209" t="s">
        <v>284</v>
      </c>
      <c r="E234" s="221" t="s">
        <v>1</v>
      </c>
      <c r="F234" s="222" t="s">
        <v>286</v>
      </c>
      <c r="G234" s="220"/>
      <c r="H234" s="223">
        <v>2410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284</v>
      </c>
      <c r="AU234" s="229" t="s">
        <v>85</v>
      </c>
      <c r="AV234" s="14" t="s">
        <v>106</v>
      </c>
      <c r="AW234" s="14" t="s">
        <v>32</v>
      </c>
      <c r="AX234" s="14" t="s">
        <v>76</v>
      </c>
      <c r="AY234" s="229" t="s">
        <v>275</v>
      </c>
    </row>
    <row r="235" spans="1:65" s="15" customFormat="1" ht="10">
      <c r="B235" s="230"/>
      <c r="C235" s="231"/>
      <c r="D235" s="209" t="s">
        <v>284</v>
      </c>
      <c r="E235" s="232" t="s">
        <v>1</v>
      </c>
      <c r="F235" s="233" t="s">
        <v>287</v>
      </c>
      <c r="G235" s="231"/>
      <c r="H235" s="234">
        <v>2410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284</v>
      </c>
      <c r="AU235" s="240" t="s">
        <v>85</v>
      </c>
      <c r="AV235" s="15" t="s">
        <v>282</v>
      </c>
      <c r="AW235" s="15" t="s">
        <v>32</v>
      </c>
      <c r="AX235" s="15" t="s">
        <v>83</v>
      </c>
      <c r="AY235" s="240" t="s">
        <v>275</v>
      </c>
    </row>
    <row r="236" spans="1:65" s="2" customFormat="1" ht="24.15" customHeight="1">
      <c r="A236" s="35"/>
      <c r="B236" s="36"/>
      <c r="C236" s="194" t="s">
        <v>370</v>
      </c>
      <c r="D236" s="194" t="s">
        <v>277</v>
      </c>
      <c r="E236" s="195" t="s">
        <v>371</v>
      </c>
      <c r="F236" s="196" t="s">
        <v>372</v>
      </c>
      <c r="G236" s="197" t="s">
        <v>280</v>
      </c>
      <c r="H236" s="198">
        <v>2300</v>
      </c>
      <c r="I236" s="199"/>
      <c r="J236" s="200">
        <f>ROUND(I236*H236,2)</f>
        <v>0</v>
      </c>
      <c r="K236" s="196" t="s">
        <v>281</v>
      </c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282</v>
      </c>
      <c r="AT236" s="205" t="s">
        <v>277</v>
      </c>
      <c r="AU236" s="205" t="s">
        <v>85</v>
      </c>
      <c r="AY236" s="18" t="s">
        <v>275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282</v>
      </c>
      <c r="BM236" s="205" t="s">
        <v>373</v>
      </c>
    </row>
    <row r="237" spans="1:65" s="13" customFormat="1" ht="10">
      <c r="B237" s="207"/>
      <c r="C237" s="208"/>
      <c r="D237" s="209" t="s">
        <v>284</v>
      </c>
      <c r="E237" s="210" t="s">
        <v>1</v>
      </c>
      <c r="F237" s="211" t="s">
        <v>374</v>
      </c>
      <c r="G237" s="208"/>
      <c r="H237" s="212">
        <v>2300</v>
      </c>
      <c r="I237" s="213"/>
      <c r="J237" s="208"/>
      <c r="K237" s="208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284</v>
      </c>
      <c r="AU237" s="218" t="s">
        <v>85</v>
      </c>
      <c r="AV237" s="13" t="s">
        <v>85</v>
      </c>
      <c r="AW237" s="13" t="s">
        <v>32</v>
      </c>
      <c r="AX237" s="13" t="s">
        <v>76</v>
      </c>
      <c r="AY237" s="218" t="s">
        <v>275</v>
      </c>
    </row>
    <row r="238" spans="1:65" s="14" customFormat="1" ht="10">
      <c r="B238" s="219"/>
      <c r="C238" s="220"/>
      <c r="D238" s="209" t="s">
        <v>284</v>
      </c>
      <c r="E238" s="221" t="s">
        <v>1</v>
      </c>
      <c r="F238" s="222" t="s">
        <v>286</v>
      </c>
      <c r="G238" s="220"/>
      <c r="H238" s="223">
        <v>2300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284</v>
      </c>
      <c r="AU238" s="229" t="s">
        <v>85</v>
      </c>
      <c r="AV238" s="14" t="s">
        <v>106</v>
      </c>
      <c r="AW238" s="14" t="s">
        <v>32</v>
      </c>
      <c r="AX238" s="14" t="s">
        <v>76</v>
      </c>
      <c r="AY238" s="229" t="s">
        <v>275</v>
      </c>
    </row>
    <row r="239" spans="1:65" s="15" customFormat="1" ht="10">
      <c r="B239" s="230"/>
      <c r="C239" s="231"/>
      <c r="D239" s="209" t="s">
        <v>284</v>
      </c>
      <c r="E239" s="232" t="s">
        <v>1</v>
      </c>
      <c r="F239" s="233" t="s">
        <v>287</v>
      </c>
      <c r="G239" s="231"/>
      <c r="H239" s="234">
        <v>2300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284</v>
      </c>
      <c r="AU239" s="240" t="s">
        <v>85</v>
      </c>
      <c r="AV239" s="15" t="s">
        <v>282</v>
      </c>
      <c r="AW239" s="15" t="s">
        <v>32</v>
      </c>
      <c r="AX239" s="15" t="s">
        <v>83</v>
      </c>
      <c r="AY239" s="240" t="s">
        <v>275</v>
      </c>
    </row>
    <row r="240" spans="1:65" s="12" customFormat="1" ht="22.75" customHeight="1">
      <c r="B240" s="178"/>
      <c r="C240" s="179"/>
      <c r="D240" s="180" t="s">
        <v>75</v>
      </c>
      <c r="E240" s="192" t="s">
        <v>85</v>
      </c>
      <c r="F240" s="192" t="s">
        <v>375</v>
      </c>
      <c r="G240" s="179"/>
      <c r="H240" s="179"/>
      <c r="I240" s="182"/>
      <c r="J240" s="193">
        <f>BK240</f>
        <v>0</v>
      </c>
      <c r="K240" s="179"/>
      <c r="L240" s="184"/>
      <c r="M240" s="185"/>
      <c r="N240" s="186"/>
      <c r="O240" s="186"/>
      <c r="P240" s="187">
        <f>SUM(P241:P358)</f>
        <v>0</v>
      </c>
      <c r="Q240" s="186"/>
      <c r="R240" s="187">
        <f>SUM(R241:R358)</f>
        <v>2363.9938338899997</v>
      </c>
      <c r="S240" s="186"/>
      <c r="T240" s="188">
        <f>SUM(T241:T358)</f>
        <v>0</v>
      </c>
      <c r="AR240" s="189" t="s">
        <v>83</v>
      </c>
      <c r="AT240" s="190" t="s">
        <v>75</v>
      </c>
      <c r="AU240" s="190" t="s">
        <v>83</v>
      </c>
      <c r="AY240" s="189" t="s">
        <v>275</v>
      </c>
      <c r="BK240" s="191">
        <f>SUM(BK241:BK358)</f>
        <v>0</v>
      </c>
    </row>
    <row r="241" spans="1:65" s="2" customFormat="1" ht="33" customHeight="1">
      <c r="A241" s="35"/>
      <c r="B241" s="36"/>
      <c r="C241" s="194" t="s">
        <v>8</v>
      </c>
      <c r="D241" s="194" t="s">
        <v>277</v>
      </c>
      <c r="E241" s="195" t="s">
        <v>376</v>
      </c>
      <c r="F241" s="196" t="s">
        <v>377</v>
      </c>
      <c r="G241" s="197" t="s">
        <v>290</v>
      </c>
      <c r="H241" s="198">
        <v>16.2</v>
      </c>
      <c r="I241" s="199"/>
      <c r="J241" s="200">
        <f>ROUND(I241*H241,2)</f>
        <v>0</v>
      </c>
      <c r="K241" s="196" t="s">
        <v>281</v>
      </c>
      <c r="L241" s="40"/>
      <c r="M241" s="201" t="s">
        <v>1</v>
      </c>
      <c r="N241" s="202" t="s">
        <v>41</v>
      </c>
      <c r="O241" s="72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282</v>
      </c>
      <c r="AT241" s="205" t="s">
        <v>277</v>
      </c>
      <c r="AU241" s="205" t="s">
        <v>85</v>
      </c>
      <c r="AY241" s="18" t="s">
        <v>275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282</v>
      </c>
      <c r="BM241" s="205" t="s">
        <v>378</v>
      </c>
    </row>
    <row r="242" spans="1:65" s="13" customFormat="1" ht="10">
      <c r="B242" s="207"/>
      <c r="C242" s="208"/>
      <c r="D242" s="209" t="s">
        <v>284</v>
      </c>
      <c r="E242" s="210" t="s">
        <v>1</v>
      </c>
      <c r="F242" s="211" t="s">
        <v>379</v>
      </c>
      <c r="G242" s="208"/>
      <c r="H242" s="212">
        <v>16.2</v>
      </c>
      <c r="I242" s="213"/>
      <c r="J242" s="208"/>
      <c r="K242" s="208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284</v>
      </c>
      <c r="AU242" s="218" t="s">
        <v>85</v>
      </c>
      <c r="AV242" s="13" t="s">
        <v>85</v>
      </c>
      <c r="AW242" s="13" t="s">
        <v>32</v>
      </c>
      <c r="AX242" s="13" t="s">
        <v>76</v>
      </c>
      <c r="AY242" s="218" t="s">
        <v>275</v>
      </c>
    </row>
    <row r="243" spans="1:65" s="14" customFormat="1" ht="10">
      <c r="B243" s="219"/>
      <c r="C243" s="220"/>
      <c r="D243" s="209" t="s">
        <v>284</v>
      </c>
      <c r="E243" s="221" t="s">
        <v>1</v>
      </c>
      <c r="F243" s="222" t="s">
        <v>286</v>
      </c>
      <c r="G243" s="220"/>
      <c r="H243" s="223">
        <v>16.2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284</v>
      </c>
      <c r="AU243" s="229" t="s">
        <v>85</v>
      </c>
      <c r="AV243" s="14" t="s">
        <v>106</v>
      </c>
      <c r="AW243" s="14" t="s">
        <v>32</v>
      </c>
      <c r="AX243" s="14" t="s">
        <v>76</v>
      </c>
      <c r="AY243" s="229" t="s">
        <v>275</v>
      </c>
    </row>
    <row r="244" spans="1:65" s="15" customFormat="1" ht="10">
      <c r="B244" s="230"/>
      <c r="C244" s="231"/>
      <c r="D244" s="209" t="s">
        <v>284</v>
      </c>
      <c r="E244" s="232" t="s">
        <v>1</v>
      </c>
      <c r="F244" s="233" t="s">
        <v>287</v>
      </c>
      <c r="G244" s="231"/>
      <c r="H244" s="234">
        <v>16.2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284</v>
      </c>
      <c r="AU244" s="240" t="s">
        <v>85</v>
      </c>
      <c r="AV244" s="15" t="s">
        <v>282</v>
      </c>
      <c r="AW244" s="15" t="s">
        <v>32</v>
      </c>
      <c r="AX244" s="15" t="s">
        <v>83</v>
      </c>
      <c r="AY244" s="240" t="s">
        <v>275</v>
      </c>
    </row>
    <row r="245" spans="1:65" s="2" customFormat="1" ht="24.15" customHeight="1">
      <c r="A245" s="35"/>
      <c r="B245" s="36"/>
      <c r="C245" s="194" t="s">
        <v>380</v>
      </c>
      <c r="D245" s="194" t="s">
        <v>277</v>
      </c>
      <c r="E245" s="195" t="s">
        <v>381</v>
      </c>
      <c r="F245" s="196" t="s">
        <v>382</v>
      </c>
      <c r="G245" s="197" t="s">
        <v>280</v>
      </c>
      <c r="H245" s="198">
        <v>147</v>
      </c>
      <c r="I245" s="199"/>
      <c r="J245" s="200">
        <f>ROUND(I245*H245,2)</f>
        <v>0</v>
      </c>
      <c r="K245" s="196" t="s">
        <v>281</v>
      </c>
      <c r="L245" s="40"/>
      <c r="M245" s="201" t="s">
        <v>1</v>
      </c>
      <c r="N245" s="202" t="s">
        <v>41</v>
      </c>
      <c r="O245" s="72"/>
      <c r="P245" s="203">
        <f>O245*H245</f>
        <v>0</v>
      </c>
      <c r="Q245" s="203">
        <v>1.7000000000000001E-4</v>
      </c>
      <c r="R245" s="203">
        <f>Q245*H245</f>
        <v>2.4990000000000002E-2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282</v>
      </c>
      <c r="AT245" s="205" t="s">
        <v>277</v>
      </c>
      <c r="AU245" s="205" t="s">
        <v>85</v>
      </c>
      <c r="AY245" s="18" t="s">
        <v>275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282</v>
      </c>
      <c r="BM245" s="205" t="s">
        <v>383</v>
      </c>
    </row>
    <row r="246" spans="1:65" s="13" customFormat="1" ht="10">
      <c r="B246" s="207"/>
      <c r="C246" s="208"/>
      <c r="D246" s="209" t="s">
        <v>284</v>
      </c>
      <c r="E246" s="210" t="s">
        <v>1</v>
      </c>
      <c r="F246" s="211" t="s">
        <v>384</v>
      </c>
      <c r="G246" s="208"/>
      <c r="H246" s="212">
        <v>147</v>
      </c>
      <c r="I246" s="213"/>
      <c r="J246" s="208"/>
      <c r="K246" s="208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284</v>
      </c>
      <c r="AU246" s="218" t="s">
        <v>85</v>
      </c>
      <c r="AV246" s="13" t="s">
        <v>85</v>
      </c>
      <c r="AW246" s="13" t="s">
        <v>32</v>
      </c>
      <c r="AX246" s="13" t="s">
        <v>76</v>
      </c>
      <c r="AY246" s="218" t="s">
        <v>275</v>
      </c>
    </row>
    <row r="247" spans="1:65" s="14" customFormat="1" ht="10">
      <c r="B247" s="219"/>
      <c r="C247" s="220"/>
      <c r="D247" s="209" t="s">
        <v>284</v>
      </c>
      <c r="E247" s="221" t="s">
        <v>1</v>
      </c>
      <c r="F247" s="222" t="s">
        <v>286</v>
      </c>
      <c r="G247" s="220"/>
      <c r="H247" s="223">
        <v>147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284</v>
      </c>
      <c r="AU247" s="229" t="s">
        <v>85</v>
      </c>
      <c r="AV247" s="14" t="s">
        <v>106</v>
      </c>
      <c r="AW247" s="14" t="s">
        <v>32</v>
      </c>
      <c r="AX247" s="14" t="s">
        <v>76</v>
      </c>
      <c r="AY247" s="229" t="s">
        <v>275</v>
      </c>
    </row>
    <row r="248" spans="1:65" s="15" customFormat="1" ht="10">
      <c r="B248" s="230"/>
      <c r="C248" s="231"/>
      <c r="D248" s="209" t="s">
        <v>284</v>
      </c>
      <c r="E248" s="232" t="s">
        <v>1</v>
      </c>
      <c r="F248" s="233" t="s">
        <v>287</v>
      </c>
      <c r="G248" s="231"/>
      <c r="H248" s="234">
        <v>147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284</v>
      </c>
      <c r="AU248" s="240" t="s">
        <v>85</v>
      </c>
      <c r="AV248" s="15" t="s">
        <v>282</v>
      </c>
      <c r="AW248" s="15" t="s">
        <v>32</v>
      </c>
      <c r="AX248" s="15" t="s">
        <v>83</v>
      </c>
      <c r="AY248" s="240" t="s">
        <v>275</v>
      </c>
    </row>
    <row r="249" spans="1:65" s="2" customFormat="1" ht="24.15" customHeight="1">
      <c r="A249" s="35"/>
      <c r="B249" s="36"/>
      <c r="C249" s="251" t="s">
        <v>385</v>
      </c>
      <c r="D249" s="251" t="s">
        <v>386</v>
      </c>
      <c r="E249" s="252" t="s">
        <v>387</v>
      </c>
      <c r="F249" s="253" t="s">
        <v>388</v>
      </c>
      <c r="G249" s="254" t="s">
        <v>280</v>
      </c>
      <c r="H249" s="255">
        <v>174.12200000000001</v>
      </c>
      <c r="I249" s="256"/>
      <c r="J249" s="257">
        <f>ROUND(I249*H249,2)</f>
        <v>0</v>
      </c>
      <c r="K249" s="253" t="s">
        <v>281</v>
      </c>
      <c r="L249" s="258"/>
      <c r="M249" s="259" t="s">
        <v>1</v>
      </c>
      <c r="N249" s="260" t="s">
        <v>41</v>
      </c>
      <c r="O249" s="72"/>
      <c r="P249" s="203">
        <f>O249*H249</f>
        <v>0</v>
      </c>
      <c r="Q249" s="203">
        <v>2.9999999999999997E-4</v>
      </c>
      <c r="R249" s="203">
        <f>Q249*H249</f>
        <v>5.2236600000000001E-2</v>
      </c>
      <c r="S249" s="203">
        <v>0</v>
      </c>
      <c r="T249" s="20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334</v>
      </c>
      <c r="AT249" s="205" t="s">
        <v>386</v>
      </c>
      <c r="AU249" s="205" t="s">
        <v>85</v>
      </c>
      <c r="AY249" s="18" t="s">
        <v>275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8" t="s">
        <v>83</v>
      </c>
      <c r="BK249" s="206">
        <f>ROUND(I249*H249,2)</f>
        <v>0</v>
      </c>
      <c r="BL249" s="18" t="s">
        <v>282</v>
      </c>
      <c r="BM249" s="205" t="s">
        <v>389</v>
      </c>
    </row>
    <row r="250" spans="1:65" s="13" customFormat="1" ht="10">
      <c r="B250" s="207"/>
      <c r="C250" s="208"/>
      <c r="D250" s="209" t="s">
        <v>284</v>
      </c>
      <c r="E250" s="208"/>
      <c r="F250" s="211" t="s">
        <v>390</v>
      </c>
      <c r="G250" s="208"/>
      <c r="H250" s="212">
        <v>174.12200000000001</v>
      </c>
      <c r="I250" s="213"/>
      <c r="J250" s="208"/>
      <c r="K250" s="208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284</v>
      </c>
      <c r="AU250" s="218" t="s">
        <v>85</v>
      </c>
      <c r="AV250" s="13" t="s">
        <v>85</v>
      </c>
      <c r="AW250" s="13" t="s">
        <v>4</v>
      </c>
      <c r="AX250" s="13" t="s">
        <v>83</v>
      </c>
      <c r="AY250" s="218" t="s">
        <v>275</v>
      </c>
    </row>
    <row r="251" spans="1:65" s="2" customFormat="1" ht="16.5" customHeight="1">
      <c r="A251" s="35"/>
      <c r="B251" s="36"/>
      <c r="C251" s="194" t="s">
        <v>391</v>
      </c>
      <c r="D251" s="194" t="s">
        <v>277</v>
      </c>
      <c r="E251" s="195" t="s">
        <v>392</v>
      </c>
      <c r="F251" s="196" t="s">
        <v>393</v>
      </c>
      <c r="G251" s="197" t="s">
        <v>290</v>
      </c>
      <c r="H251" s="198">
        <v>3</v>
      </c>
      <c r="I251" s="199"/>
      <c r="J251" s="200">
        <f>ROUND(I251*H251,2)</f>
        <v>0</v>
      </c>
      <c r="K251" s="196" t="s">
        <v>281</v>
      </c>
      <c r="L251" s="40"/>
      <c r="M251" s="201" t="s">
        <v>1</v>
      </c>
      <c r="N251" s="202" t="s">
        <v>41</v>
      </c>
      <c r="O251" s="72"/>
      <c r="P251" s="203">
        <f>O251*H251</f>
        <v>0</v>
      </c>
      <c r="Q251" s="203">
        <v>2.3010199999999998</v>
      </c>
      <c r="R251" s="203">
        <f>Q251*H251</f>
        <v>6.90306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282</v>
      </c>
      <c r="AT251" s="205" t="s">
        <v>277</v>
      </c>
      <c r="AU251" s="205" t="s">
        <v>85</v>
      </c>
      <c r="AY251" s="18" t="s">
        <v>275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282</v>
      </c>
      <c r="BM251" s="205" t="s">
        <v>394</v>
      </c>
    </row>
    <row r="252" spans="1:65" s="13" customFormat="1" ht="10">
      <c r="B252" s="207"/>
      <c r="C252" s="208"/>
      <c r="D252" s="209" t="s">
        <v>284</v>
      </c>
      <c r="E252" s="210" t="s">
        <v>1</v>
      </c>
      <c r="F252" s="211" t="s">
        <v>395</v>
      </c>
      <c r="G252" s="208"/>
      <c r="H252" s="212">
        <v>3</v>
      </c>
      <c r="I252" s="213"/>
      <c r="J252" s="208"/>
      <c r="K252" s="208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284</v>
      </c>
      <c r="AU252" s="218" t="s">
        <v>85</v>
      </c>
      <c r="AV252" s="13" t="s">
        <v>85</v>
      </c>
      <c r="AW252" s="13" t="s">
        <v>32</v>
      </c>
      <c r="AX252" s="13" t="s">
        <v>76</v>
      </c>
      <c r="AY252" s="218" t="s">
        <v>275</v>
      </c>
    </row>
    <row r="253" spans="1:65" s="14" customFormat="1" ht="10">
      <c r="B253" s="219"/>
      <c r="C253" s="220"/>
      <c r="D253" s="209" t="s">
        <v>284</v>
      </c>
      <c r="E253" s="221" t="s">
        <v>1</v>
      </c>
      <c r="F253" s="222" t="s">
        <v>286</v>
      </c>
      <c r="G253" s="220"/>
      <c r="H253" s="223">
        <v>3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284</v>
      </c>
      <c r="AU253" s="229" t="s">
        <v>85</v>
      </c>
      <c r="AV253" s="14" t="s">
        <v>106</v>
      </c>
      <c r="AW253" s="14" t="s">
        <v>32</v>
      </c>
      <c r="AX253" s="14" t="s">
        <v>76</v>
      </c>
      <c r="AY253" s="229" t="s">
        <v>275</v>
      </c>
    </row>
    <row r="254" spans="1:65" s="15" customFormat="1" ht="10">
      <c r="B254" s="230"/>
      <c r="C254" s="231"/>
      <c r="D254" s="209" t="s">
        <v>284</v>
      </c>
      <c r="E254" s="232" t="s">
        <v>1</v>
      </c>
      <c r="F254" s="233" t="s">
        <v>287</v>
      </c>
      <c r="G254" s="231"/>
      <c r="H254" s="234">
        <v>3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284</v>
      </c>
      <c r="AU254" s="240" t="s">
        <v>85</v>
      </c>
      <c r="AV254" s="15" t="s">
        <v>282</v>
      </c>
      <c r="AW254" s="15" t="s">
        <v>32</v>
      </c>
      <c r="AX254" s="15" t="s">
        <v>83</v>
      </c>
      <c r="AY254" s="240" t="s">
        <v>275</v>
      </c>
    </row>
    <row r="255" spans="1:65" s="2" customFormat="1" ht="24.15" customHeight="1">
      <c r="A255" s="35"/>
      <c r="B255" s="36"/>
      <c r="C255" s="194" t="s">
        <v>396</v>
      </c>
      <c r="D255" s="194" t="s">
        <v>277</v>
      </c>
      <c r="E255" s="195" t="s">
        <v>397</v>
      </c>
      <c r="F255" s="196" t="s">
        <v>398</v>
      </c>
      <c r="G255" s="197" t="s">
        <v>399</v>
      </c>
      <c r="H255" s="198">
        <v>60</v>
      </c>
      <c r="I255" s="199"/>
      <c r="J255" s="200">
        <f>ROUND(I255*H255,2)</f>
        <v>0</v>
      </c>
      <c r="K255" s="196" t="s">
        <v>281</v>
      </c>
      <c r="L255" s="40"/>
      <c r="M255" s="201" t="s">
        <v>1</v>
      </c>
      <c r="N255" s="202" t="s">
        <v>41</v>
      </c>
      <c r="O255" s="72"/>
      <c r="P255" s="203">
        <f>O255*H255</f>
        <v>0</v>
      </c>
      <c r="Q255" s="203">
        <v>4.8999999999999998E-4</v>
      </c>
      <c r="R255" s="203">
        <f>Q255*H255</f>
        <v>2.9399999999999999E-2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282</v>
      </c>
      <c r="AT255" s="205" t="s">
        <v>277</v>
      </c>
      <c r="AU255" s="205" t="s">
        <v>85</v>
      </c>
      <c r="AY255" s="18" t="s">
        <v>275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83</v>
      </c>
      <c r="BK255" s="206">
        <f>ROUND(I255*H255,2)</f>
        <v>0</v>
      </c>
      <c r="BL255" s="18" t="s">
        <v>282</v>
      </c>
      <c r="BM255" s="205" t="s">
        <v>400</v>
      </c>
    </row>
    <row r="256" spans="1:65" s="13" customFormat="1" ht="10">
      <c r="B256" s="207"/>
      <c r="C256" s="208"/>
      <c r="D256" s="209" t="s">
        <v>284</v>
      </c>
      <c r="E256" s="210" t="s">
        <v>1</v>
      </c>
      <c r="F256" s="211" t="s">
        <v>401</v>
      </c>
      <c r="G256" s="208"/>
      <c r="H256" s="212">
        <v>60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284</v>
      </c>
      <c r="AU256" s="218" t="s">
        <v>85</v>
      </c>
      <c r="AV256" s="13" t="s">
        <v>85</v>
      </c>
      <c r="AW256" s="13" t="s">
        <v>32</v>
      </c>
      <c r="AX256" s="13" t="s">
        <v>76</v>
      </c>
      <c r="AY256" s="218" t="s">
        <v>275</v>
      </c>
    </row>
    <row r="257" spans="1:65" s="14" customFormat="1" ht="10">
      <c r="B257" s="219"/>
      <c r="C257" s="220"/>
      <c r="D257" s="209" t="s">
        <v>284</v>
      </c>
      <c r="E257" s="221" t="s">
        <v>1</v>
      </c>
      <c r="F257" s="222" t="s">
        <v>286</v>
      </c>
      <c r="G257" s="220"/>
      <c r="H257" s="223">
        <v>60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284</v>
      </c>
      <c r="AU257" s="229" t="s">
        <v>85</v>
      </c>
      <c r="AV257" s="14" t="s">
        <v>106</v>
      </c>
      <c r="AW257" s="14" t="s">
        <v>32</v>
      </c>
      <c r="AX257" s="14" t="s">
        <v>76</v>
      </c>
      <c r="AY257" s="229" t="s">
        <v>275</v>
      </c>
    </row>
    <row r="258" spans="1:65" s="15" customFormat="1" ht="10">
      <c r="B258" s="230"/>
      <c r="C258" s="231"/>
      <c r="D258" s="209" t="s">
        <v>284</v>
      </c>
      <c r="E258" s="232" t="s">
        <v>1</v>
      </c>
      <c r="F258" s="233" t="s">
        <v>287</v>
      </c>
      <c r="G258" s="231"/>
      <c r="H258" s="234">
        <v>60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AT258" s="240" t="s">
        <v>284</v>
      </c>
      <c r="AU258" s="240" t="s">
        <v>85</v>
      </c>
      <c r="AV258" s="15" t="s">
        <v>282</v>
      </c>
      <c r="AW258" s="15" t="s">
        <v>32</v>
      </c>
      <c r="AX258" s="15" t="s">
        <v>83</v>
      </c>
      <c r="AY258" s="240" t="s">
        <v>275</v>
      </c>
    </row>
    <row r="259" spans="1:65" s="2" customFormat="1" ht="24.15" customHeight="1">
      <c r="A259" s="35"/>
      <c r="B259" s="36"/>
      <c r="C259" s="194" t="s">
        <v>402</v>
      </c>
      <c r="D259" s="194" t="s">
        <v>277</v>
      </c>
      <c r="E259" s="195" t="s">
        <v>403</v>
      </c>
      <c r="F259" s="196" t="s">
        <v>404</v>
      </c>
      <c r="G259" s="197" t="s">
        <v>290</v>
      </c>
      <c r="H259" s="198">
        <v>238.6</v>
      </c>
      <c r="I259" s="199"/>
      <c r="J259" s="200">
        <f>ROUND(I259*H259,2)</f>
        <v>0</v>
      </c>
      <c r="K259" s="196" t="s">
        <v>281</v>
      </c>
      <c r="L259" s="40"/>
      <c r="M259" s="201" t="s">
        <v>1</v>
      </c>
      <c r="N259" s="202" t="s">
        <v>41</v>
      </c>
      <c r="O259" s="72"/>
      <c r="P259" s="203">
        <f>O259*H259</f>
        <v>0</v>
      </c>
      <c r="Q259" s="203">
        <v>2.16</v>
      </c>
      <c r="R259" s="203">
        <f>Q259*H259</f>
        <v>515.37599999999998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282</v>
      </c>
      <c r="AT259" s="205" t="s">
        <v>277</v>
      </c>
      <c r="AU259" s="205" t="s">
        <v>85</v>
      </c>
      <c r="AY259" s="18" t="s">
        <v>275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282</v>
      </c>
      <c r="BM259" s="205" t="s">
        <v>405</v>
      </c>
    </row>
    <row r="260" spans="1:65" s="16" customFormat="1" ht="10">
      <c r="B260" s="241"/>
      <c r="C260" s="242"/>
      <c r="D260" s="209" t="s">
        <v>284</v>
      </c>
      <c r="E260" s="243" t="s">
        <v>1</v>
      </c>
      <c r="F260" s="244" t="s">
        <v>353</v>
      </c>
      <c r="G260" s="242"/>
      <c r="H260" s="243" t="s">
        <v>1</v>
      </c>
      <c r="I260" s="245"/>
      <c r="J260" s="242"/>
      <c r="K260" s="242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284</v>
      </c>
      <c r="AU260" s="250" t="s">
        <v>85</v>
      </c>
      <c r="AV260" s="16" t="s">
        <v>83</v>
      </c>
      <c r="AW260" s="16" t="s">
        <v>32</v>
      </c>
      <c r="AX260" s="16" t="s">
        <v>76</v>
      </c>
      <c r="AY260" s="250" t="s">
        <v>275</v>
      </c>
    </row>
    <row r="261" spans="1:65" s="13" customFormat="1" ht="20">
      <c r="B261" s="207"/>
      <c r="C261" s="208"/>
      <c r="D261" s="209" t="s">
        <v>284</v>
      </c>
      <c r="E261" s="210" t="s">
        <v>1</v>
      </c>
      <c r="F261" s="211" t="s">
        <v>406</v>
      </c>
      <c r="G261" s="208"/>
      <c r="H261" s="212">
        <v>79.98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284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275</v>
      </c>
    </row>
    <row r="262" spans="1:65" s="13" customFormat="1" ht="10">
      <c r="B262" s="207"/>
      <c r="C262" s="208"/>
      <c r="D262" s="209" t="s">
        <v>284</v>
      </c>
      <c r="E262" s="210" t="s">
        <v>1</v>
      </c>
      <c r="F262" s="211" t="s">
        <v>407</v>
      </c>
      <c r="G262" s="208"/>
      <c r="H262" s="212">
        <v>25.87</v>
      </c>
      <c r="I262" s="213"/>
      <c r="J262" s="208"/>
      <c r="K262" s="208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284</v>
      </c>
      <c r="AU262" s="218" t="s">
        <v>85</v>
      </c>
      <c r="AV262" s="13" t="s">
        <v>85</v>
      </c>
      <c r="AW262" s="13" t="s">
        <v>32</v>
      </c>
      <c r="AX262" s="13" t="s">
        <v>76</v>
      </c>
      <c r="AY262" s="218" t="s">
        <v>275</v>
      </c>
    </row>
    <row r="263" spans="1:65" s="13" customFormat="1" ht="10">
      <c r="B263" s="207"/>
      <c r="C263" s="208"/>
      <c r="D263" s="209" t="s">
        <v>284</v>
      </c>
      <c r="E263" s="210" t="s">
        <v>1</v>
      </c>
      <c r="F263" s="211" t="s">
        <v>408</v>
      </c>
      <c r="G263" s="208"/>
      <c r="H263" s="212">
        <v>67.400000000000006</v>
      </c>
      <c r="I263" s="213"/>
      <c r="J263" s="208"/>
      <c r="K263" s="208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284</v>
      </c>
      <c r="AU263" s="218" t="s">
        <v>85</v>
      </c>
      <c r="AV263" s="13" t="s">
        <v>85</v>
      </c>
      <c r="AW263" s="13" t="s">
        <v>32</v>
      </c>
      <c r="AX263" s="13" t="s">
        <v>76</v>
      </c>
      <c r="AY263" s="218" t="s">
        <v>275</v>
      </c>
    </row>
    <row r="264" spans="1:65" s="13" customFormat="1" ht="10">
      <c r="B264" s="207"/>
      <c r="C264" s="208"/>
      <c r="D264" s="209" t="s">
        <v>284</v>
      </c>
      <c r="E264" s="210" t="s">
        <v>1</v>
      </c>
      <c r="F264" s="211" t="s">
        <v>409</v>
      </c>
      <c r="G264" s="208"/>
      <c r="H264" s="212">
        <v>65.349999999999994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284</v>
      </c>
      <c r="AU264" s="218" t="s">
        <v>85</v>
      </c>
      <c r="AV264" s="13" t="s">
        <v>85</v>
      </c>
      <c r="AW264" s="13" t="s">
        <v>32</v>
      </c>
      <c r="AX264" s="13" t="s">
        <v>76</v>
      </c>
      <c r="AY264" s="218" t="s">
        <v>275</v>
      </c>
    </row>
    <row r="265" spans="1:65" s="14" customFormat="1" ht="10">
      <c r="B265" s="219"/>
      <c r="C265" s="220"/>
      <c r="D265" s="209" t="s">
        <v>284</v>
      </c>
      <c r="E265" s="221" t="s">
        <v>1</v>
      </c>
      <c r="F265" s="222" t="s">
        <v>286</v>
      </c>
      <c r="G265" s="220"/>
      <c r="H265" s="223">
        <v>238.6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284</v>
      </c>
      <c r="AU265" s="229" t="s">
        <v>85</v>
      </c>
      <c r="AV265" s="14" t="s">
        <v>106</v>
      </c>
      <c r="AW265" s="14" t="s">
        <v>32</v>
      </c>
      <c r="AX265" s="14" t="s">
        <v>76</v>
      </c>
      <c r="AY265" s="229" t="s">
        <v>275</v>
      </c>
    </row>
    <row r="266" spans="1:65" s="15" customFormat="1" ht="10">
      <c r="B266" s="230"/>
      <c r="C266" s="231"/>
      <c r="D266" s="209" t="s">
        <v>284</v>
      </c>
      <c r="E266" s="232" t="s">
        <v>1</v>
      </c>
      <c r="F266" s="233" t="s">
        <v>287</v>
      </c>
      <c r="G266" s="231"/>
      <c r="H266" s="234">
        <v>238.6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284</v>
      </c>
      <c r="AU266" s="240" t="s">
        <v>85</v>
      </c>
      <c r="AV266" s="15" t="s">
        <v>282</v>
      </c>
      <c r="AW266" s="15" t="s">
        <v>32</v>
      </c>
      <c r="AX266" s="15" t="s">
        <v>83</v>
      </c>
      <c r="AY266" s="240" t="s">
        <v>275</v>
      </c>
    </row>
    <row r="267" spans="1:65" s="2" customFormat="1" ht="21.75" customHeight="1">
      <c r="A267" s="35"/>
      <c r="B267" s="36"/>
      <c r="C267" s="194" t="s">
        <v>7</v>
      </c>
      <c r="D267" s="194" t="s">
        <v>277</v>
      </c>
      <c r="E267" s="195" t="s">
        <v>410</v>
      </c>
      <c r="F267" s="196" t="s">
        <v>411</v>
      </c>
      <c r="G267" s="197" t="s">
        <v>342</v>
      </c>
      <c r="H267" s="198">
        <v>11.121</v>
      </c>
      <c r="I267" s="199"/>
      <c r="J267" s="200">
        <f>ROUND(I267*H267,2)</f>
        <v>0</v>
      </c>
      <c r="K267" s="196" t="s">
        <v>281</v>
      </c>
      <c r="L267" s="40"/>
      <c r="M267" s="201" t="s">
        <v>1</v>
      </c>
      <c r="N267" s="202" t="s">
        <v>41</v>
      </c>
      <c r="O267" s="72"/>
      <c r="P267" s="203">
        <f>O267*H267</f>
        <v>0</v>
      </c>
      <c r="Q267" s="203">
        <v>1.06277</v>
      </c>
      <c r="R267" s="203">
        <f>Q267*H267</f>
        <v>11.81906517</v>
      </c>
      <c r="S267" s="203">
        <v>0</v>
      </c>
      <c r="T267" s="20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282</v>
      </c>
      <c r="AT267" s="205" t="s">
        <v>277</v>
      </c>
      <c r="AU267" s="205" t="s">
        <v>85</v>
      </c>
      <c r="AY267" s="18" t="s">
        <v>275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8" t="s">
        <v>83</v>
      </c>
      <c r="BK267" s="206">
        <f>ROUND(I267*H267,2)</f>
        <v>0</v>
      </c>
      <c r="BL267" s="18" t="s">
        <v>282</v>
      </c>
      <c r="BM267" s="205" t="s">
        <v>412</v>
      </c>
    </row>
    <row r="268" spans="1:65" s="16" customFormat="1" ht="10">
      <c r="B268" s="241"/>
      <c r="C268" s="242"/>
      <c r="D268" s="209" t="s">
        <v>284</v>
      </c>
      <c r="E268" s="243" t="s">
        <v>1</v>
      </c>
      <c r="F268" s="244" t="s">
        <v>413</v>
      </c>
      <c r="G268" s="242"/>
      <c r="H268" s="243" t="s">
        <v>1</v>
      </c>
      <c r="I268" s="245"/>
      <c r="J268" s="242"/>
      <c r="K268" s="242"/>
      <c r="L268" s="246"/>
      <c r="M268" s="247"/>
      <c r="N268" s="248"/>
      <c r="O268" s="248"/>
      <c r="P268" s="248"/>
      <c r="Q268" s="248"/>
      <c r="R268" s="248"/>
      <c r="S268" s="248"/>
      <c r="T268" s="249"/>
      <c r="AT268" s="250" t="s">
        <v>284</v>
      </c>
      <c r="AU268" s="250" t="s">
        <v>85</v>
      </c>
      <c r="AV268" s="16" t="s">
        <v>83</v>
      </c>
      <c r="AW268" s="16" t="s">
        <v>32</v>
      </c>
      <c r="AX268" s="16" t="s">
        <v>76</v>
      </c>
      <c r="AY268" s="250" t="s">
        <v>275</v>
      </c>
    </row>
    <row r="269" spans="1:65" s="13" customFormat="1" ht="10">
      <c r="B269" s="207"/>
      <c r="C269" s="208"/>
      <c r="D269" s="209" t="s">
        <v>284</v>
      </c>
      <c r="E269" s="210" t="s">
        <v>1</v>
      </c>
      <c r="F269" s="211" t="s">
        <v>414</v>
      </c>
      <c r="G269" s="208"/>
      <c r="H269" s="212">
        <v>3.0419999999999998</v>
      </c>
      <c r="I269" s="213"/>
      <c r="J269" s="208"/>
      <c r="K269" s="208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284</v>
      </c>
      <c r="AU269" s="218" t="s">
        <v>85</v>
      </c>
      <c r="AV269" s="13" t="s">
        <v>85</v>
      </c>
      <c r="AW269" s="13" t="s">
        <v>32</v>
      </c>
      <c r="AX269" s="13" t="s">
        <v>76</v>
      </c>
      <c r="AY269" s="218" t="s">
        <v>275</v>
      </c>
    </row>
    <row r="270" spans="1:65" s="13" customFormat="1" ht="10">
      <c r="B270" s="207"/>
      <c r="C270" s="208"/>
      <c r="D270" s="209" t="s">
        <v>284</v>
      </c>
      <c r="E270" s="210" t="s">
        <v>1</v>
      </c>
      <c r="F270" s="211" t="s">
        <v>415</v>
      </c>
      <c r="G270" s="208"/>
      <c r="H270" s="212">
        <v>0.125</v>
      </c>
      <c r="I270" s="213"/>
      <c r="J270" s="208"/>
      <c r="K270" s="208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284</v>
      </c>
      <c r="AU270" s="218" t="s">
        <v>85</v>
      </c>
      <c r="AV270" s="13" t="s">
        <v>85</v>
      </c>
      <c r="AW270" s="13" t="s">
        <v>32</v>
      </c>
      <c r="AX270" s="13" t="s">
        <v>76</v>
      </c>
      <c r="AY270" s="218" t="s">
        <v>275</v>
      </c>
    </row>
    <row r="271" spans="1:65" s="14" customFormat="1" ht="10">
      <c r="B271" s="219"/>
      <c r="C271" s="220"/>
      <c r="D271" s="209" t="s">
        <v>284</v>
      </c>
      <c r="E271" s="221" t="s">
        <v>1</v>
      </c>
      <c r="F271" s="222" t="s">
        <v>286</v>
      </c>
      <c r="G271" s="220"/>
      <c r="H271" s="223">
        <v>3.1669999999999998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284</v>
      </c>
      <c r="AU271" s="229" t="s">
        <v>85</v>
      </c>
      <c r="AV271" s="14" t="s">
        <v>106</v>
      </c>
      <c r="AW271" s="14" t="s">
        <v>32</v>
      </c>
      <c r="AX271" s="14" t="s">
        <v>76</v>
      </c>
      <c r="AY271" s="229" t="s">
        <v>275</v>
      </c>
    </row>
    <row r="272" spans="1:65" s="16" customFormat="1" ht="10">
      <c r="B272" s="241"/>
      <c r="C272" s="242"/>
      <c r="D272" s="209" t="s">
        <v>284</v>
      </c>
      <c r="E272" s="243" t="s">
        <v>1</v>
      </c>
      <c r="F272" s="244" t="s">
        <v>416</v>
      </c>
      <c r="G272" s="242"/>
      <c r="H272" s="243" t="s">
        <v>1</v>
      </c>
      <c r="I272" s="245"/>
      <c r="J272" s="242"/>
      <c r="K272" s="242"/>
      <c r="L272" s="246"/>
      <c r="M272" s="247"/>
      <c r="N272" s="248"/>
      <c r="O272" s="248"/>
      <c r="P272" s="248"/>
      <c r="Q272" s="248"/>
      <c r="R272" s="248"/>
      <c r="S272" s="248"/>
      <c r="T272" s="249"/>
      <c r="AT272" s="250" t="s">
        <v>284</v>
      </c>
      <c r="AU272" s="250" t="s">
        <v>85</v>
      </c>
      <c r="AV272" s="16" t="s">
        <v>83</v>
      </c>
      <c r="AW272" s="16" t="s">
        <v>32</v>
      </c>
      <c r="AX272" s="16" t="s">
        <v>76</v>
      </c>
      <c r="AY272" s="250" t="s">
        <v>275</v>
      </c>
    </row>
    <row r="273" spans="1:65" s="13" customFormat="1" ht="10">
      <c r="B273" s="207"/>
      <c r="C273" s="208"/>
      <c r="D273" s="209" t="s">
        <v>284</v>
      </c>
      <c r="E273" s="210" t="s">
        <v>1</v>
      </c>
      <c r="F273" s="211" t="s">
        <v>417</v>
      </c>
      <c r="G273" s="208"/>
      <c r="H273" s="212">
        <v>2.5990000000000002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284</v>
      </c>
      <c r="AU273" s="218" t="s">
        <v>85</v>
      </c>
      <c r="AV273" s="13" t="s">
        <v>85</v>
      </c>
      <c r="AW273" s="13" t="s">
        <v>32</v>
      </c>
      <c r="AX273" s="13" t="s">
        <v>76</v>
      </c>
      <c r="AY273" s="218" t="s">
        <v>275</v>
      </c>
    </row>
    <row r="274" spans="1:65" s="13" customFormat="1" ht="10">
      <c r="B274" s="207"/>
      <c r="C274" s="208"/>
      <c r="D274" s="209" t="s">
        <v>284</v>
      </c>
      <c r="E274" s="210" t="s">
        <v>1</v>
      </c>
      <c r="F274" s="211" t="s">
        <v>418</v>
      </c>
      <c r="G274" s="208"/>
      <c r="H274" s="212">
        <v>4.9459999999999997</v>
      </c>
      <c r="I274" s="213"/>
      <c r="J274" s="208"/>
      <c r="K274" s="208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284</v>
      </c>
      <c r="AU274" s="218" t="s">
        <v>85</v>
      </c>
      <c r="AV274" s="13" t="s">
        <v>85</v>
      </c>
      <c r="AW274" s="13" t="s">
        <v>32</v>
      </c>
      <c r="AX274" s="13" t="s">
        <v>76</v>
      </c>
      <c r="AY274" s="218" t="s">
        <v>275</v>
      </c>
    </row>
    <row r="275" spans="1:65" s="13" customFormat="1" ht="10">
      <c r="B275" s="207"/>
      <c r="C275" s="208"/>
      <c r="D275" s="209" t="s">
        <v>284</v>
      </c>
      <c r="E275" s="210" t="s">
        <v>1</v>
      </c>
      <c r="F275" s="211" t="s">
        <v>419</v>
      </c>
      <c r="G275" s="208"/>
      <c r="H275" s="212">
        <v>0.40899999999999997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284</v>
      </c>
      <c r="AU275" s="218" t="s">
        <v>85</v>
      </c>
      <c r="AV275" s="13" t="s">
        <v>85</v>
      </c>
      <c r="AW275" s="13" t="s">
        <v>32</v>
      </c>
      <c r="AX275" s="13" t="s">
        <v>76</v>
      </c>
      <c r="AY275" s="218" t="s">
        <v>275</v>
      </c>
    </row>
    <row r="276" spans="1:65" s="14" customFormat="1" ht="10">
      <c r="B276" s="219"/>
      <c r="C276" s="220"/>
      <c r="D276" s="209" t="s">
        <v>284</v>
      </c>
      <c r="E276" s="221" t="s">
        <v>1</v>
      </c>
      <c r="F276" s="222" t="s">
        <v>286</v>
      </c>
      <c r="G276" s="220"/>
      <c r="H276" s="223">
        <v>7.9539999999999997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284</v>
      </c>
      <c r="AU276" s="229" t="s">
        <v>85</v>
      </c>
      <c r="AV276" s="14" t="s">
        <v>106</v>
      </c>
      <c r="AW276" s="14" t="s">
        <v>32</v>
      </c>
      <c r="AX276" s="14" t="s">
        <v>76</v>
      </c>
      <c r="AY276" s="229" t="s">
        <v>275</v>
      </c>
    </row>
    <row r="277" spans="1:65" s="15" customFormat="1" ht="10">
      <c r="B277" s="230"/>
      <c r="C277" s="231"/>
      <c r="D277" s="209" t="s">
        <v>284</v>
      </c>
      <c r="E277" s="232" t="s">
        <v>1</v>
      </c>
      <c r="F277" s="233" t="s">
        <v>287</v>
      </c>
      <c r="G277" s="231"/>
      <c r="H277" s="234">
        <v>11.121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AT277" s="240" t="s">
        <v>284</v>
      </c>
      <c r="AU277" s="240" t="s">
        <v>85</v>
      </c>
      <c r="AV277" s="15" t="s">
        <v>282</v>
      </c>
      <c r="AW277" s="15" t="s">
        <v>32</v>
      </c>
      <c r="AX277" s="15" t="s">
        <v>83</v>
      </c>
      <c r="AY277" s="240" t="s">
        <v>275</v>
      </c>
    </row>
    <row r="278" spans="1:65" s="2" customFormat="1" ht="24.15" customHeight="1">
      <c r="A278" s="35"/>
      <c r="B278" s="36"/>
      <c r="C278" s="194" t="s">
        <v>420</v>
      </c>
      <c r="D278" s="194" t="s">
        <v>277</v>
      </c>
      <c r="E278" s="195" t="s">
        <v>421</v>
      </c>
      <c r="F278" s="196" t="s">
        <v>422</v>
      </c>
      <c r="G278" s="197" t="s">
        <v>290</v>
      </c>
      <c r="H278" s="198">
        <v>237.125</v>
      </c>
      <c r="I278" s="199"/>
      <c r="J278" s="200">
        <f>ROUND(I278*H278,2)</f>
        <v>0</v>
      </c>
      <c r="K278" s="196" t="s">
        <v>281</v>
      </c>
      <c r="L278" s="40"/>
      <c r="M278" s="201" t="s">
        <v>1</v>
      </c>
      <c r="N278" s="202" t="s">
        <v>41</v>
      </c>
      <c r="O278" s="72"/>
      <c r="P278" s="203">
        <f>O278*H278</f>
        <v>0</v>
      </c>
      <c r="Q278" s="203">
        <v>2.5018699999999998</v>
      </c>
      <c r="R278" s="203">
        <f>Q278*H278</f>
        <v>593.25592374999997</v>
      </c>
      <c r="S278" s="203">
        <v>0</v>
      </c>
      <c r="T278" s="20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282</v>
      </c>
      <c r="AT278" s="205" t="s">
        <v>277</v>
      </c>
      <c r="AU278" s="205" t="s">
        <v>85</v>
      </c>
      <c r="AY278" s="18" t="s">
        <v>275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8" t="s">
        <v>83</v>
      </c>
      <c r="BK278" s="206">
        <f>ROUND(I278*H278,2)</f>
        <v>0</v>
      </c>
      <c r="BL278" s="18" t="s">
        <v>282</v>
      </c>
      <c r="BM278" s="205" t="s">
        <v>423</v>
      </c>
    </row>
    <row r="279" spans="1:65" s="16" customFormat="1" ht="10">
      <c r="B279" s="241"/>
      <c r="C279" s="242"/>
      <c r="D279" s="209" t="s">
        <v>284</v>
      </c>
      <c r="E279" s="243" t="s">
        <v>1</v>
      </c>
      <c r="F279" s="244" t="s">
        <v>413</v>
      </c>
      <c r="G279" s="242"/>
      <c r="H279" s="243" t="s">
        <v>1</v>
      </c>
      <c r="I279" s="245"/>
      <c r="J279" s="242"/>
      <c r="K279" s="242"/>
      <c r="L279" s="246"/>
      <c r="M279" s="247"/>
      <c r="N279" s="248"/>
      <c r="O279" s="248"/>
      <c r="P279" s="248"/>
      <c r="Q279" s="248"/>
      <c r="R279" s="248"/>
      <c r="S279" s="248"/>
      <c r="T279" s="249"/>
      <c r="AT279" s="250" t="s">
        <v>284</v>
      </c>
      <c r="AU279" s="250" t="s">
        <v>85</v>
      </c>
      <c r="AV279" s="16" t="s">
        <v>83</v>
      </c>
      <c r="AW279" s="16" t="s">
        <v>32</v>
      </c>
      <c r="AX279" s="16" t="s">
        <v>76</v>
      </c>
      <c r="AY279" s="250" t="s">
        <v>275</v>
      </c>
    </row>
    <row r="280" spans="1:65" s="13" customFormat="1" ht="10">
      <c r="B280" s="207"/>
      <c r="C280" s="208"/>
      <c r="D280" s="209" t="s">
        <v>284</v>
      </c>
      <c r="E280" s="210" t="s">
        <v>1</v>
      </c>
      <c r="F280" s="211" t="s">
        <v>424</v>
      </c>
      <c r="G280" s="208"/>
      <c r="H280" s="212">
        <v>67.59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284</v>
      </c>
      <c r="AU280" s="218" t="s">
        <v>85</v>
      </c>
      <c r="AV280" s="13" t="s">
        <v>85</v>
      </c>
      <c r="AW280" s="13" t="s">
        <v>32</v>
      </c>
      <c r="AX280" s="13" t="s">
        <v>76</v>
      </c>
      <c r="AY280" s="218" t="s">
        <v>275</v>
      </c>
    </row>
    <row r="281" spans="1:65" s="13" customFormat="1" ht="10">
      <c r="B281" s="207"/>
      <c r="C281" s="208"/>
      <c r="D281" s="209" t="s">
        <v>284</v>
      </c>
      <c r="E281" s="210" t="s">
        <v>1</v>
      </c>
      <c r="F281" s="211" t="s">
        <v>425</v>
      </c>
      <c r="G281" s="208"/>
      <c r="H281" s="212">
        <v>1.85</v>
      </c>
      <c r="I281" s="213"/>
      <c r="J281" s="208"/>
      <c r="K281" s="208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284</v>
      </c>
      <c r="AU281" s="218" t="s">
        <v>85</v>
      </c>
      <c r="AV281" s="13" t="s">
        <v>85</v>
      </c>
      <c r="AW281" s="13" t="s">
        <v>32</v>
      </c>
      <c r="AX281" s="13" t="s">
        <v>76</v>
      </c>
      <c r="AY281" s="218" t="s">
        <v>275</v>
      </c>
    </row>
    <row r="282" spans="1:65" s="14" customFormat="1" ht="10">
      <c r="B282" s="219"/>
      <c r="C282" s="220"/>
      <c r="D282" s="209" t="s">
        <v>284</v>
      </c>
      <c r="E282" s="221" t="s">
        <v>1</v>
      </c>
      <c r="F282" s="222" t="s">
        <v>286</v>
      </c>
      <c r="G282" s="220"/>
      <c r="H282" s="223">
        <v>69.44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284</v>
      </c>
      <c r="AU282" s="229" t="s">
        <v>85</v>
      </c>
      <c r="AV282" s="14" t="s">
        <v>106</v>
      </c>
      <c r="AW282" s="14" t="s">
        <v>32</v>
      </c>
      <c r="AX282" s="14" t="s">
        <v>76</v>
      </c>
      <c r="AY282" s="229" t="s">
        <v>275</v>
      </c>
    </row>
    <row r="283" spans="1:65" s="16" customFormat="1" ht="10">
      <c r="B283" s="241"/>
      <c r="C283" s="242"/>
      <c r="D283" s="209" t="s">
        <v>284</v>
      </c>
      <c r="E283" s="243" t="s">
        <v>1</v>
      </c>
      <c r="F283" s="244" t="s">
        <v>416</v>
      </c>
      <c r="G283" s="242"/>
      <c r="H283" s="243" t="s">
        <v>1</v>
      </c>
      <c r="I283" s="245"/>
      <c r="J283" s="242"/>
      <c r="K283" s="242"/>
      <c r="L283" s="246"/>
      <c r="M283" s="247"/>
      <c r="N283" s="248"/>
      <c r="O283" s="248"/>
      <c r="P283" s="248"/>
      <c r="Q283" s="248"/>
      <c r="R283" s="248"/>
      <c r="S283" s="248"/>
      <c r="T283" s="249"/>
      <c r="AT283" s="250" t="s">
        <v>284</v>
      </c>
      <c r="AU283" s="250" t="s">
        <v>85</v>
      </c>
      <c r="AV283" s="16" t="s">
        <v>83</v>
      </c>
      <c r="AW283" s="16" t="s">
        <v>32</v>
      </c>
      <c r="AX283" s="16" t="s">
        <v>76</v>
      </c>
      <c r="AY283" s="250" t="s">
        <v>275</v>
      </c>
    </row>
    <row r="284" spans="1:65" s="13" customFormat="1" ht="10">
      <c r="B284" s="207"/>
      <c r="C284" s="208"/>
      <c r="D284" s="209" t="s">
        <v>284</v>
      </c>
      <c r="E284" s="210" t="s">
        <v>1</v>
      </c>
      <c r="F284" s="211" t="s">
        <v>426</v>
      </c>
      <c r="G284" s="208"/>
      <c r="H284" s="212">
        <v>57.765000000000001</v>
      </c>
      <c r="I284" s="213"/>
      <c r="J284" s="208"/>
      <c r="K284" s="208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284</v>
      </c>
      <c r="AU284" s="218" t="s">
        <v>85</v>
      </c>
      <c r="AV284" s="13" t="s">
        <v>85</v>
      </c>
      <c r="AW284" s="13" t="s">
        <v>32</v>
      </c>
      <c r="AX284" s="13" t="s">
        <v>76</v>
      </c>
      <c r="AY284" s="218" t="s">
        <v>275</v>
      </c>
    </row>
    <row r="285" spans="1:65" s="13" customFormat="1" ht="10">
      <c r="B285" s="207"/>
      <c r="C285" s="208"/>
      <c r="D285" s="209" t="s">
        <v>284</v>
      </c>
      <c r="E285" s="210" t="s">
        <v>1</v>
      </c>
      <c r="F285" s="211" t="s">
        <v>427</v>
      </c>
      <c r="G285" s="208"/>
      <c r="H285" s="212">
        <v>109.92</v>
      </c>
      <c r="I285" s="213"/>
      <c r="J285" s="208"/>
      <c r="K285" s="208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284</v>
      </c>
      <c r="AU285" s="218" t="s">
        <v>85</v>
      </c>
      <c r="AV285" s="13" t="s">
        <v>85</v>
      </c>
      <c r="AW285" s="13" t="s">
        <v>32</v>
      </c>
      <c r="AX285" s="13" t="s">
        <v>76</v>
      </c>
      <c r="AY285" s="218" t="s">
        <v>275</v>
      </c>
    </row>
    <row r="286" spans="1:65" s="14" customFormat="1" ht="10">
      <c r="B286" s="219"/>
      <c r="C286" s="220"/>
      <c r="D286" s="209" t="s">
        <v>284</v>
      </c>
      <c r="E286" s="221" t="s">
        <v>1</v>
      </c>
      <c r="F286" s="222" t="s">
        <v>286</v>
      </c>
      <c r="G286" s="220"/>
      <c r="H286" s="223">
        <v>167.685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284</v>
      </c>
      <c r="AU286" s="229" t="s">
        <v>85</v>
      </c>
      <c r="AV286" s="14" t="s">
        <v>106</v>
      </c>
      <c r="AW286" s="14" t="s">
        <v>32</v>
      </c>
      <c r="AX286" s="14" t="s">
        <v>76</v>
      </c>
      <c r="AY286" s="229" t="s">
        <v>275</v>
      </c>
    </row>
    <row r="287" spans="1:65" s="15" customFormat="1" ht="10">
      <c r="B287" s="230"/>
      <c r="C287" s="231"/>
      <c r="D287" s="209" t="s">
        <v>284</v>
      </c>
      <c r="E287" s="232" t="s">
        <v>1</v>
      </c>
      <c r="F287" s="233" t="s">
        <v>287</v>
      </c>
      <c r="G287" s="231"/>
      <c r="H287" s="234">
        <v>237.125</v>
      </c>
      <c r="I287" s="235"/>
      <c r="J287" s="231"/>
      <c r="K287" s="231"/>
      <c r="L287" s="236"/>
      <c r="M287" s="237"/>
      <c r="N287" s="238"/>
      <c r="O287" s="238"/>
      <c r="P287" s="238"/>
      <c r="Q287" s="238"/>
      <c r="R287" s="238"/>
      <c r="S287" s="238"/>
      <c r="T287" s="239"/>
      <c r="AT287" s="240" t="s">
        <v>284</v>
      </c>
      <c r="AU287" s="240" t="s">
        <v>85</v>
      </c>
      <c r="AV287" s="15" t="s">
        <v>282</v>
      </c>
      <c r="AW287" s="15" t="s">
        <v>32</v>
      </c>
      <c r="AX287" s="15" t="s">
        <v>83</v>
      </c>
      <c r="AY287" s="240" t="s">
        <v>275</v>
      </c>
    </row>
    <row r="288" spans="1:65" s="2" customFormat="1" ht="16.5" customHeight="1">
      <c r="A288" s="35"/>
      <c r="B288" s="36"/>
      <c r="C288" s="194" t="s">
        <v>428</v>
      </c>
      <c r="D288" s="194" t="s">
        <v>277</v>
      </c>
      <c r="E288" s="195" t="s">
        <v>429</v>
      </c>
      <c r="F288" s="196" t="s">
        <v>430</v>
      </c>
      <c r="G288" s="197" t="s">
        <v>280</v>
      </c>
      <c r="H288" s="198">
        <v>40.49</v>
      </c>
      <c r="I288" s="199"/>
      <c r="J288" s="200">
        <f>ROUND(I288*H288,2)</f>
        <v>0</v>
      </c>
      <c r="K288" s="196" t="s">
        <v>281</v>
      </c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2.47E-3</v>
      </c>
      <c r="R288" s="203">
        <f>Q288*H288</f>
        <v>0.10001030000000001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282</v>
      </c>
      <c r="AT288" s="205" t="s">
        <v>277</v>
      </c>
      <c r="AU288" s="205" t="s">
        <v>85</v>
      </c>
      <c r="AY288" s="18" t="s">
        <v>275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282</v>
      </c>
      <c r="BM288" s="205" t="s">
        <v>431</v>
      </c>
    </row>
    <row r="289" spans="1:65" s="16" customFormat="1" ht="10">
      <c r="B289" s="241"/>
      <c r="C289" s="242"/>
      <c r="D289" s="209" t="s">
        <v>284</v>
      </c>
      <c r="E289" s="243" t="s">
        <v>1</v>
      </c>
      <c r="F289" s="244" t="s">
        <v>413</v>
      </c>
      <c r="G289" s="242"/>
      <c r="H289" s="243" t="s">
        <v>1</v>
      </c>
      <c r="I289" s="245"/>
      <c r="J289" s="242"/>
      <c r="K289" s="242"/>
      <c r="L289" s="246"/>
      <c r="M289" s="247"/>
      <c r="N289" s="248"/>
      <c r="O289" s="248"/>
      <c r="P289" s="248"/>
      <c r="Q289" s="248"/>
      <c r="R289" s="248"/>
      <c r="S289" s="248"/>
      <c r="T289" s="249"/>
      <c r="AT289" s="250" t="s">
        <v>284</v>
      </c>
      <c r="AU289" s="250" t="s">
        <v>85</v>
      </c>
      <c r="AV289" s="16" t="s">
        <v>83</v>
      </c>
      <c r="AW289" s="16" t="s">
        <v>32</v>
      </c>
      <c r="AX289" s="16" t="s">
        <v>76</v>
      </c>
      <c r="AY289" s="250" t="s">
        <v>275</v>
      </c>
    </row>
    <row r="290" spans="1:65" s="13" customFormat="1" ht="10">
      <c r="B290" s="207"/>
      <c r="C290" s="208"/>
      <c r="D290" s="209" t="s">
        <v>284</v>
      </c>
      <c r="E290" s="210" t="s">
        <v>1</v>
      </c>
      <c r="F290" s="211" t="s">
        <v>432</v>
      </c>
      <c r="G290" s="208"/>
      <c r="H290" s="212">
        <v>11.895</v>
      </c>
      <c r="I290" s="213"/>
      <c r="J290" s="208"/>
      <c r="K290" s="208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284</v>
      </c>
      <c r="AU290" s="218" t="s">
        <v>85</v>
      </c>
      <c r="AV290" s="13" t="s">
        <v>85</v>
      </c>
      <c r="AW290" s="13" t="s">
        <v>32</v>
      </c>
      <c r="AX290" s="13" t="s">
        <v>76</v>
      </c>
      <c r="AY290" s="218" t="s">
        <v>275</v>
      </c>
    </row>
    <row r="291" spans="1:65" s="13" customFormat="1" ht="10">
      <c r="B291" s="207"/>
      <c r="C291" s="208"/>
      <c r="D291" s="209" t="s">
        <v>284</v>
      </c>
      <c r="E291" s="210" t="s">
        <v>1</v>
      </c>
      <c r="F291" s="211" t="s">
        <v>433</v>
      </c>
      <c r="G291" s="208"/>
      <c r="H291" s="212">
        <v>2.4500000000000002</v>
      </c>
      <c r="I291" s="213"/>
      <c r="J291" s="208"/>
      <c r="K291" s="208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284</v>
      </c>
      <c r="AU291" s="218" t="s">
        <v>85</v>
      </c>
      <c r="AV291" s="13" t="s">
        <v>85</v>
      </c>
      <c r="AW291" s="13" t="s">
        <v>32</v>
      </c>
      <c r="AX291" s="13" t="s">
        <v>76</v>
      </c>
      <c r="AY291" s="218" t="s">
        <v>275</v>
      </c>
    </row>
    <row r="292" spans="1:65" s="14" customFormat="1" ht="10">
      <c r="B292" s="219"/>
      <c r="C292" s="220"/>
      <c r="D292" s="209" t="s">
        <v>284</v>
      </c>
      <c r="E292" s="221" t="s">
        <v>1</v>
      </c>
      <c r="F292" s="222" t="s">
        <v>286</v>
      </c>
      <c r="G292" s="220"/>
      <c r="H292" s="223">
        <v>14.345000000000001</v>
      </c>
      <c r="I292" s="224"/>
      <c r="J292" s="220"/>
      <c r="K292" s="220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284</v>
      </c>
      <c r="AU292" s="229" t="s">
        <v>85</v>
      </c>
      <c r="AV292" s="14" t="s">
        <v>106</v>
      </c>
      <c r="AW292" s="14" t="s">
        <v>32</v>
      </c>
      <c r="AX292" s="14" t="s">
        <v>76</v>
      </c>
      <c r="AY292" s="229" t="s">
        <v>275</v>
      </c>
    </row>
    <row r="293" spans="1:65" s="16" customFormat="1" ht="10">
      <c r="B293" s="241"/>
      <c r="C293" s="242"/>
      <c r="D293" s="209" t="s">
        <v>284</v>
      </c>
      <c r="E293" s="243" t="s">
        <v>1</v>
      </c>
      <c r="F293" s="244" t="s">
        <v>416</v>
      </c>
      <c r="G293" s="242"/>
      <c r="H293" s="243" t="s">
        <v>1</v>
      </c>
      <c r="I293" s="245"/>
      <c r="J293" s="242"/>
      <c r="K293" s="242"/>
      <c r="L293" s="246"/>
      <c r="M293" s="247"/>
      <c r="N293" s="248"/>
      <c r="O293" s="248"/>
      <c r="P293" s="248"/>
      <c r="Q293" s="248"/>
      <c r="R293" s="248"/>
      <c r="S293" s="248"/>
      <c r="T293" s="249"/>
      <c r="AT293" s="250" t="s">
        <v>284</v>
      </c>
      <c r="AU293" s="250" t="s">
        <v>85</v>
      </c>
      <c r="AV293" s="16" t="s">
        <v>83</v>
      </c>
      <c r="AW293" s="16" t="s">
        <v>32</v>
      </c>
      <c r="AX293" s="16" t="s">
        <v>76</v>
      </c>
      <c r="AY293" s="250" t="s">
        <v>275</v>
      </c>
    </row>
    <row r="294" spans="1:65" s="13" customFormat="1" ht="10">
      <c r="B294" s="207"/>
      <c r="C294" s="208"/>
      <c r="D294" s="209" t="s">
        <v>284</v>
      </c>
      <c r="E294" s="210" t="s">
        <v>1</v>
      </c>
      <c r="F294" s="211" t="s">
        <v>434</v>
      </c>
      <c r="G294" s="208"/>
      <c r="H294" s="212">
        <v>7.86</v>
      </c>
      <c r="I294" s="213"/>
      <c r="J294" s="208"/>
      <c r="K294" s="208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284</v>
      </c>
      <c r="AU294" s="218" t="s">
        <v>85</v>
      </c>
      <c r="AV294" s="13" t="s">
        <v>85</v>
      </c>
      <c r="AW294" s="13" t="s">
        <v>32</v>
      </c>
      <c r="AX294" s="13" t="s">
        <v>76</v>
      </c>
      <c r="AY294" s="218" t="s">
        <v>275</v>
      </c>
    </row>
    <row r="295" spans="1:65" s="13" customFormat="1" ht="10">
      <c r="B295" s="207"/>
      <c r="C295" s="208"/>
      <c r="D295" s="209" t="s">
        <v>284</v>
      </c>
      <c r="E295" s="210" t="s">
        <v>1</v>
      </c>
      <c r="F295" s="211" t="s">
        <v>435</v>
      </c>
      <c r="G295" s="208"/>
      <c r="H295" s="212">
        <v>18.285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284</v>
      </c>
      <c r="AU295" s="218" t="s">
        <v>85</v>
      </c>
      <c r="AV295" s="13" t="s">
        <v>85</v>
      </c>
      <c r="AW295" s="13" t="s">
        <v>32</v>
      </c>
      <c r="AX295" s="13" t="s">
        <v>76</v>
      </c>
      <c r="AY295" s="218" t="s">
        <v>275</v>
      </c>
    </row>
    <row r="296" spans="1:65" s="14" customFormat="1" ht="10">
      <c r="B296" s="219"/>
      <c r="C296" s="220"/>
      <c r="D296" s="209" t="s">
        <v>284</v>
      </c>
      <c r="E296" s="221" t="s">
        <v>1</v>
      </c>
      <c r="F296" s="222" t="s">
        <v>286</v>
      </c>
      <c r="G296" s="220"/>
      <c r="H296" s="223">
        <v>26.145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284</v>
      </c>
      <c r="AU296" s="229" t="s">
        <v>85</v>
      </c>
      <c r="AV296" s="14" t="s">
        <v>106</v>
      </c>
      <c r="AW296" s="14" t="s">
        <v>32</v>
      </c>
      <c r="AX296" s="14" t="s">
        <v>76</v>
      </c>
      <c r="AY296" s="229" t="s">
        <v>275</v>
      </c>
    </row>
    <row r="297" spans="1:65" s="15" customFormat="1" ht="10">
      <c r="B297" s="230"/>
      <c r="C297" s="231"/>
      <c r="D297" s="209" t="s">
        <v>284</v>
      </c>
      <c r="E297" s="232" t="s">
        <v>1</v>
      </c>
      <c r="F297" s="233" t="s">
        <v>287</v>
      </c>
      <c r="G297" s="231"/>
      <c r="H297" s="234">
        <v>40.49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284</v>
      </c>
      <c r="AU297" s="240" t="s">
        <v>85</v>
      </c>
      <c r="AV297" s="15" t="s">
        <v>282</v>
      </c>
      <c r="AW297" s="15" t="s">
        <v>32</v>
      </c>
      <c r="AX297" s="15" t="s">
        <v>83</v>
      </c>
      <c r="AY297" s="240" t="s">
        <v>275</v>
      </c>
    </row>
    <row r="298" spans="1:65" s="2" customFormat="1" ht="16.5" customHeight="1">
      <c r="A298" s="35"/>
      <c r="B298" s="36"/>
      <c r="C298" s="194" t="s">
        <v>436</v>
      </c>
      <c r="D298" s="194" t="s">
        <v>277</v>
      </c>
      <c r="E298" s="195" t="s">
        <v>437</v>
      </c>
      <c r="F298" s="196" t="s">
        <v>438</v>
      </c>
      <c r="G298" s="197" t="s">
        <v>280</v>
      </c>
      <c r="H298" s="198">
        <v>40.49</v>
      </c>
      <c r="I298" s="199"/>
      <c r="J298" s="200">
        <f>ROUND(I298*H298,2)</f>
        <v>0</v>
      </c>
      <c r="K298" s="196" t="s">
        <v>281</v>
      </c>
      <c r="L298" s="40"/>
      <c r="M298" s="201" t="s">
        <v>1</v>
      </c>
      <c r="N298" s="202" t="s">
        <v>41</v>
      </c>
      <c r="O298" s="72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282</v>
      </c>
      <c r="AT298" s="205" t="s">
        <v>277</v>
      </c>
      <c r="AU298" s="205" t="s">
        <v>85</v>
      </c>
      <c r="AY298" s="18" t="s">
        <v>275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8" t="s">
        <v>83</v>
      </c>
      <c r="BK298" s="206">
        <f>ROUND(I298*H298,2)</f>
        <v>0</v>
      </c>
      <c r="BL298" s="18" t="s">
        <v>282</v>
      </c>
      <c r="BM298" s="205" t="s">
        <v>439</v>
      </c>
    </row>
    <row r="299" spans="1:65" s="2" customFormat="1" ht="16.5" customHeight="1">
      <c r="A299" s="35"/>
      <c r="B299" s="36"/>
      <c r="C299" s="194" t="s">
        <v>440</v>
      </c>
      <c r="D299" s="194" t="s">
        <v>277</v>
      </c>
      <c r="E299" s="195" t="s">
        <v>441</v>
      </c>
      <c r="F299" s="196" t="s">
        <v>442</v>
      </c>
      <c r="G299" s="197" t="s">
        <v>290</v>
      </c>
      <c r="H299" s="198">
        <v>343.26</v>
      </c>
      <c r="I299" s="199"/>
      <c r="J299" s="200">
        <f>ROUND(I299*H299,2)</f>
        <v>0</v>
      </c>
      <c r="K299" s="196" t="s">
        <v>281</v>
      </c>
      <c r="L299" s="40"/>
      <c r="M299" s="201" t="s">
        <v>1</v>
      </c>
      <c r="N299" s="202" t="s">
        <v>41</v>
      </c>
      <c r="O299" s="72"/>
      <c r="P299" s="203">
        <f>O299*H299</f>
        <v>0</v>
      </c>
      <c r="Q299" s="203">
        <v>2.5018699999999998</v>
      </c>
      <c r="R299" s="203">
        <f>Q299*H299</f>
        <v>858.79189619999988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282</v>
      </c>
      <c r="AT299" s="205" t="s">
        <v>277</v>
      </c>
      <c r="AU299" s="205" t="s">
        <v>85</v>
      </c>
      <c r="AY299" s="18" t="s">
        <v>275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83</v>
      </c>
      <c r="BK299" s="206">
        <f>ROUND(I299*H299,2)</f>
        <v>0</v>
      </c>
      <c r="BL299" s="18" t="s">
        <v>282</v>
      </c>
      <c r="BM299" s="205" t="s">
        <v>443</v>
      </c>
    </row>
    <row r="300" spans="1:65" s="16" customFormat="1" ht="10">
      <c r="B300" s="241"/>
      <c r="C300" s="242"/>
      <c r="D300" s="209" t="s">
        <v>284</v>
      </c>
      <c r="E300" s="243" t="s">
        <v>1</v>
      </c>
      <c r="F300" s="244" t="s">
        <v>413</v>
      </c>
      <c r="G300" s="242"/>
      <c r="H300" s="243" t="s">
        <v>1</v>
      </c>
      <c r="I300" s="245"/>
      <c r="J300" s="242"/>
      <c r="K300" s="242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284</v>
      </c>
      <c r="AU300" s="250" t="s">
        <v>85</v>
      </c>
      <c r="AV300" s="16" t="s">
        <v>83</v>
      </c>
      <c r="AW300" s="16" t="s">
        <v>32</v>
      </c>
      <c r="AX300" s="16" t="s">
        <v>76</v>
      </c>
      <c r="AY300" s="250" t="s">
        <v>275</v>
      </c>
    </row>
    <row r="301" spans="1:65" s="13" customFormat="1" ht="10">
      <c r="B301" s="207"/>
      <c r="C301" s="208"/>
      <c r="D301" s="209" t="s">
        <v>284</v>
      </c>
      <c r="E301" s="210" t="s">
        <v>1</v>
      </c>
      <c r="F301" s="211" t="s">
        <v>444</v>
      </c>
      <c r="G301" s="208"/>
      <c r="H301" s="212">
        <v>158.19999999999999</v>
      </c>
      <c r="I301" s="213"/>
      <c r="J301" s="208"/>
      <c r="K301" s="208"/>
      <c r="L301" s="214"/>
      <c r="M301" s="215"/>
      <c r="N301" s="216"/>
      <c r="O301" s="216"/>
      <c r="P301" s="216"/>
      <c r="Q301" s="216"/>
      <c r="R301" s="216"/>
      <c r="S301" s="216"/>
      <c r="T301" s="217"/>
      <c r="AT301" s="218" t="s">
        <v>284</v>
      </c>
      <c r="AU301" s="218" t="s">
        <v>85</v>
      </c>
      <c r="AV301" s="13" t="s">
        <v>85</v>
      </c>
      <c r="AW301" s="13" t="s">
        <v>32</v>
      </c>
      <c r="AX301" s="13" t="s">
        <v>76</v>
      </c>
      <c r="AY301" s="218" t="s">
        <v>275</v>
      </c>
    </row>
    <row r="302" spans="1:65" s="13" customFormat="1" ht="10">
      <c r="B302" s="207"/>
      <c r="C302" s="208"/>
      <c r="D302" s="209" t="s">
        <v>284</v>
      </c>
      <c r="E302" s="210" t="s">
        <v>1</v>
      </c>
      <c r="F302" s="211" t="s">
        <v>445</v>
      </c>
      <c r="G302" s="208"/>
      <c r="H302" s="212">
        <v>2.472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284</v>
      </c>
      <c r="AU302" s="218" t="s">
        <v>85</v>
      </c>
      <c r="AV302" s="13" t="s">
        <v>85</v>
      </c>
      <c r="AW302" s="13" t="s">
        <v>32</v>
      </c>
      <c r="AX302" s="13" t="s">
        <v>76</v>
      </c>
      <c r="AY302" s="218" t="s">
        <v>275</v>
      </c>
    </row>
    <row r="303" spans="1:65" s="13" customFormat="1" ht="10">
      <c r="B303" s="207"/>
      <c r="C303" s="208"/>
      <c r="D303" s="209" t="s">
        <v>284</v>
      </c>
      <c r="E303" s="210" t="s">
        <v>1</v>
      </c>
      <c r="F303" s="211" t="s">
        <v>446</v>
      </c>
      <c r="G303" s="208"/>
      <c r="H303" s="212">
        <v>18.012</v>
      </c>
      <c r="I303" s="213"/>
      <c r="J303" s="208"/>
      <c r="K303" s="208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284</v>
      </c>
      <c r="AU303" s="218" t="s">
        <v>85</v>
      </c>
      <c r="AV303" s="13" t="s">
        <v>85</v>
      </c>
      <c r="AW303" s="13" t="s">
        <v>32</v>
      </c>
      <c r="AX303" s="13" t="s">
        <v>76</v>
      </c>
      <c r="AY303" s="218" t="s">
        <v>275</v>
      </c>
    </row>
    <row r="304" spans="1:65" s="13" customFormat="1" ht="10">
      <c r="B304" s="207"/>
      <c r="C304" s="208"/>
      <c r="D304" s="209" t="s">
        <v>284</v>
      </c>
      <c r="E304" s="210" t="s">
        <v>1</v>
      </c>
      <c r="F304" s="211" t="s">
        <v>447</v>
      </c>
      <c r="G304" s="208"/>
      <c r="H304" s="212">
        <v>2.0649999999999999</v>
      </c>
      <c r="I304" s="213"/>
      <c r="J304" s="208"/>
      <c r="K304" s="208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284</v>
      </c>
      <c r="AU304" s="218" t="s">
        <v>85</v>
      </c>
      <c r="AV304" s="13" t="s">
        <v>85</v>
      </c>
      <c r="AW304" s="13" t="s">
        <v>32</v>
      </c>
      <c r="AX304" s="13" t="s">
        <v>76</v>
      </c>
      <c r="AY304" s="218" t="s">
        <v>275</v>
      </c>
    </row>
    <row r="305" spans="2:51" s="13" customFormat="1" ht="10">
      <c r="B305" s="207"/>
      <c r="C305" s="208"/>
      <c r="D305" s="209" t="s">
        <v>284</v>
      </c>
      <c r="E305" s="210" t="s">
        <v>1</v>
      </c>
      <c r="F305" s="211" t="s">
        <v>448</v>
      </c>
      <c r="G305" s="208"/>
      <c r="H305" s="212">
        <v>14.593999999999999</v>
      </c>
      <c r="I305" s="213"/>
      <c r="J305" s="208"/>
      <c r="K305" s="208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284</v>
      </c>
      <c r="AU305" s="218" t="s">
        <v>85</v>
      </c>
      <c r="AV305" s="13" t="s">
        <v>85</v>
      </c>
      <c r="AW305" s="13" t="s">
        <v>32</v>
      </c>
      <c r="AX305" s="13" t="s">
        <v>76</v>
      </c>
      <c r="AY305" s="218" t="s">
        <v>275</v>
      </c>
    </row>
    <row r="306" spans="2:51" s="14" customFormat="1" ht="10">
      <c r="B306" s="219"/>
      <c r="C306" s="220"/>
      <c r="D306" s="209" t="s">
        <v>284</v>
      </c>
      <c r="E306" s="221" t="s">
        <v>1</v>
      </c>
      <c r="F306" s="222" t="s">
        <v>286</v>
      </c>
      <c r="G306" s="220"/>
      <c r="H306" s="223">
        <v>195.34299999999999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284</v>
      </c>
      <c r="AU306" s="229" t="s">
        <v>85</v>
      </c>
      <c r="AV306" s="14" t="s">
        <v>106</v>
      </c>
      <c r="AW306" s="14" t="s">
        <v>32</v>
      </c>
      <c r="AX306" s="14" t="s">
        <v>76</v>
      </c>
      <c r="AY306" s="229" t="s">
        <v>275</v>
      </c>
    </row>
    <row r="307" spans="2:51" s="16" customFormat="1" ht="10">
      <c r="B307" s="241"/>
      <c r="C307" s="242"/>
      <c r="D307" s="209" t="s">
        <v>284</v>
      </c>
      <c r="E307" s="243" t="s">
        <v>1</v>
      </c>
      <c r="F307" s="244" t="s">
        <v>416</v>
      </c>
      <c r="G307" s="242"/>
      <c r="H307" s="243" t="s">
        <v>1</v>
      </c>
      <c r="I307" s="245"/>
      <c r="J307" s="242"/>
      <c r="K307" s="242"/>
      <c r="L307" s="246"/>
      <c r="M307" s="247"/>
      <c r="N307" s="248"/>
      <c r="O307" s="248"/>
      <c r="P307" s="248"/>
      <c r="Q307" s="248"/>
      <c r="R307" s="248"/>
      <c r="S307" s="248"/>
      <c r="T307" s="249"/>
      <c r="AT307" s="250" t="s">
        <v>284</v>
      </c>
      <c r="AU307" s="250" t="s">
        <v>85</v>
      </c>
      <c r="AV307" s="16" t="s">
        <v>83</v>
      </c>
      <c r="AW307" s="16" t="s">
        <v>32</v>
      </c>
      <c r="AX307" s="16" t="s">
        <v>76</v>
      </c>
      <c r="AY307" s="250" t="s">
        <v>275</v>
      </c>
    </row>
    <row r="308" spans="2:51" s="13" customFormat="1" ht="20">
      <c r="B308" s="207"/>
      <c r="C308" s="208"/>
      <c r="D308" s="209" t="s">
        <v>284</v>
      </c>
      <c r="E308" s="210" t="s">
        <v>1</v>
      </c>
      <c r="F308" s="211" t="s">
        <v>449</v>
      </c>
      <c r="G308" s="208"/>
      <c r="H308" s="212">
        <v>51.040999999999997</v>
      </c>
      <c r="I308" s="213"/>
      <c r="J308" s="208"/>
      <c r="K308" s="208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284</v>
      </c>
      <c r="AU308" s="218" t="s">
        <v>85</v>
      </c>
      <c r="AV308" s="13" t="s">
        <v>85</v>
      </c>
      <c r="AW308" s="13" t="s">
        <v>32</v>
      </c>
      <c r="AX308" s="13" t="s">
        <v>76</v>
      </c>
      <c r="AY308" s="218" t="s">
        <v>275</v>
      </c>
    </row>
    <row r="309" spans="2:51" s="13" customFormat="1" ht="10">
      <c r="B309" s="207"/>
      <c r="C309" s="208"/>
      <c r="D309" s="209" t="s">
        <v>284</v>
      </c>
      <c r="E309" s="210" t="s">
        <v>1</v>
      </c>
      <c r="F309" s="211" t="s">
        <v>450</v>
      </c>
      <c r="G309" s="208"/>
      <c r="H309" s="212">
        <v>8.3640000000000008</v>
      </c>
      <c r="I309" s="213"/>
      <c r="J309" s="208"/>
      <c r="K309" s="208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284</v>
      </c>
      <c r="AU309" s="218" t="s">
        <v>85</v>
      </c>
      <c r="AV309" s="13" t="s">
        <v>85</v>
      </c>
      <c r="AW309" s="13" t="s">
        <v>32</v>
      </c>
      <c r="AX309" s="13" t="s">
        <v>76</v>
      </c>
      <c r="AY309" s="218" t="s">
        <v>275</v>
      </c>
    </row>
    <row r="310" spans="2:51" s="13" customFormat="1" ht="10">
      <c r="B310" s="207"/>
      <c r="C310" s="208"/>
      <c r="D310" s="209" t="s">
        <v>284</v>
      </c>
      <c r="E310" s="210" t="s">
        <v>1</v>
      </c>
      <c r="F310" s="211" t="s">
        <v>451</v>
      </c>
      <c r="G310" s="208"/>
      <c r="H310" s="212">
        <v>9.19</v>
      </c>
      <c r="I310" s="213"/>
      <c r="J310" s="208"/>
      <c r="K310" s="208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284</v>
      </c>
      <c r="AU310" s="218" t="s">
        <v>85</v>
      </c>
      <c r="AV310" s="13" t="s">
        <v>85</v>
      </c>
      <c r="AW310" s="13" t="s">
        <v>32</v>
      </c>
      <c r="AX310" s="13" t="s">
        <v>76</v>
      </c>
      <c r="AY310" s="218" t="s">
        <v>275</v>
      </c>
    </row>
    <row r="311" spans="2:51" s="13" customFormat="1" ht="10">
      <c r="B311" s="207"/>
      <c r="C311" s="208"/>
      <c r="D311" s="209" t="s">
        <v>284</v>
      </c>
      <c r="E311" s="210" t="s">
        <v>1</v>
      </c>
      <c r="F311" s="211" t="s">
        <v>452</v>
      </c>
      <c r="G311" s="208"/>
      <c r="H311" s="212">
        <v>16.172999999999998</v>
      </c>
      <c r="I311" s="213"/>
      <c r="J311" s="208"/>
      <c r="K311" s="208"/>
      <c r="L311" s="214"/>
      <c r="M311" s="215"/>
      <c r="N311" s="216"/>
      <c r="O311" s="216"/>
      <c r="P311" s="216"/>
      <c r="Q311" s="216"/>
      <c r="R311" s="216"/>
      <c r="S311" s="216"/>
      <c r="T311" s="217"/>
      <c r="AT311" s="218" t="s">
        <v>284</v>
      </c>
      <c r="AU311" s="218" t="s">
        <v>85</v>
      </c>
      <c r="AV311" s="13" t="s">
        <v>85</v>
      </c>
      <c r="AW311" s="13" t="s">
        <v>32</v>
      </c>
      <c r="AX311" s="13" t="s">
        <v>76</v>
      </c>
      <c r="AY311" s="218" t="s">
        <v>275</v>
      </c>
    </row>
    <row r="312" spans="2:51" s="13" customFormat="1" ht="10">
      <c r="B312" s="207"/>
      <c r="C312" s="208"/>
      <c r="D312" s="209" t="s">
        <v>284</v>
      </c>
      <c r="E312" s="210" t="s">
        <v>1</v>
      </c>
      <c r="F312" s="211" t="s">
        <v>453</v>
      </c>
      <c r="G312" s="208"/>
      <c r="H312" s="212">
        <v>16.609000000000002</v>
      </c>
      <c r="I312" s="213"/>
      <c r="J312" s="208"/>
      <c r="K312" s="208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284</v>
      </c>
      <c r="AU312" s="218" t="s">
        <v>85</v>
      </c>
      <c r="AV312" s="13" t="s">
        <v>85</v>
      </c>
      <c r="AW312" s="13" t="s">
        <v>32</v>
      </c>
      <c r="AX312" s="13" t="s">
        <v>76</v>
      </c>
      <c r="AY312" s="218" t="s">
        <v>275</v>
      </c>
    </row>
    <row r="313" spans="2:51" s="13" customFormat="1" ht="10">
      <c r="B313" s="207"/>
      <c r="C313" s="208"/>
      <c r="D313" s="209" t="s">
        <v>284</v>
      </c>
      <c r="E313" s="210" t="s">
        <v>1</v>
      </c>
      <c r="F313" s="211" t="s">
        <v>454</v>
      </c>
      <c r="G313" s="208"/>
      <c r="H313" s="212">
        <v>3.1739999999999999</v>
      </c>
      <c r="I313" s="213"/>
      <c r="J313" s="208"/>
      <c r="K313" s="208"/>
      <c r="L313" s="214"/>
      <c r="M313" s="215"/>
      <c r="N313" s="216"/>
      <c r="O313" s="216"/>
      <c r="P313" s="216"/>
      <c r="Q313" s="216"/>
      <c r="R313" s="216"/>
      <c r="S313" s="216"/>
      <c r="T313" s="217"/>
      <c r="AT313" s="218" t="s">
        <v>284</v>
      </c>
      <c r="AU313" s="218" t="s">
        <v>85</v>
      </c>
      <c r="AV313" s="13" t="s">
        <v>85</v>
      </c>
      <c r="AW313" s="13" t="s">
        <v>32</v>
      </c>
      <c r="AX313" s="13" t="s">
        <v>76</v>
      </c>
      <c r="AY313" s="218" t="s">
        <v>275</v>
      </c>
    </row>
    <row r="314" spans="2:51" s="13" customFormat="1" ht="10">
      <c r="B314" s="207"/>
      <c r="C314" s="208"/>
      <c r="D314" s="209" t="s">
        <v>284</v>
      </c>
      <c r="E314" s="210" t="s">
        <v>1</v>
      </c>
      <c r="F314" s="211" t="s">
        <v>455</v>
      </c>
      <c r="G314" s="208"/>
      <c r="H314" s="212">
        <v>21.971</v>
      </c>
      <c r="I314" s="213"/>
      <c r="J314" s="208"/>
      <c r="K314" s="208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284</v>
      </c>
      <c r="AU314" s="218" t="s">
        <v>85</v>
      </c>
      <c r="AV314" s="13" t="s">
        <v>85</v>
      </c>
      <c r="AW314" s="13" t="s">
        <v>32</v>
      </c>
      <c r="AX314" s="13" t="s">
        <v>76</v>
      </c>
      <c r="AY314" s="218" t="s">
        <v>275</v>
      </c>
    </row>
    <row r="315" spans="2:51" s="13" customFormat="1" ht="10">
      <c r="B315" s="207"/>
      <c r="C315" s="208"/>
      <c r="D315" s="209" t="s">
        <v>284</v>
      </c>
      <c r="E315" s="210" t="s">
        <v>1</v>
      </c>
      <c r="F315" s="211" t="s">
        <v>456</v>
      </c>
      <c r="G315" s="208"/>
      <c r="H315" s="212">
        <v>9.6199999999999992</v>
      </c>
      <c r="I315" s="213"/>
      <c r="J315" s="208"/>
      <c r="K315" s="208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284</v>
      </c>
      <c r="AU315" s="218" t="s">
        <v>85</v>
      </c>
      <c r="AV315" s="13" t="s">
        <v>85</v>
      </c>
      <c r="AW315" s="13" t="s">
        <v>32</v>
      </c>
      <c r="AX315" s="13" t="s">
        <v>76</v>
      </c>
      <c r="AY315" s="218" t="s">
        <v>275</v>
      </c>
    </row>
    <row r="316" spans="2:51" s="13" customFormat="1" ht="10">
      <c r="B316" s="207"/>
      <c r="C316" s="208"/>
      <c r="D316" s="209" t="s">
        <v>284</v>
      </c>
      <c r="E316" s="210" t="s">
        <v>1</v>
      </c>
      <c r="F316" s="211" t="s">
        <v>457</v>
      </c>
      <c r="G316" s="208"/>
      <c r="H316" s="212">
        <v>1.88</v>
      </c>
      <c r="I316" s="213"/>
      <c r="J316" s="208"/>
      <c r="K316" s="208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284</v>
      </c>
      <c r="AU316" s="218" t="s">
        <v>85</v>
      </c>
      <c r="AV316" s="13" t="s">
        <v>85</v>
      </c>
      <c r="AW316" s="13" t="s">
        <v>32</v>
      </c>
      <c r="AX316" s="13" t="s">
        <v>76</v>
      </c>
      <c r="AY316" s="218" t="s">
        <v>275</v>
      </c>
    </row>
    <row r="317" spans="2:51" s="13" customFormat="1" ht="10">
      <c r="B317" s="207"/>
      <c r="C317" s="208"/>
      <c r="D317" s="209" t="s">
        <v>284</v>
      </c>
      <c r="E317" s="210" t="s">
        <v>1</v>
      </c>
      <c r="F317" s="211" t="s">
        <v>458</v>
      </c>
      <c r="G317" s="208"/>
      <c r="H317" s="212">
        <v>2.2200000000000002</v>
      </c>
      <c r="I317" s="213"/>
      <c r="J317" s="208"/>
      <c r="K317" s="208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284</v>
      </c>
      <c r="AU317" s="218" t="s">
        <v>85</v>
      </c>
      <c r="AV317" s="13" t="s">
        <v>85</v>
      </c>
      <c r="AW317" s="13" t="s">
        <v>32</v>
      </c>
      <c r="AX317" s="13" t="s">
        <v>76</v>
      </c>
      <c r="AY317" s="218" t="s">
        <v>275</v>
      </c>
    </row>
    <row r="318" spans="2:51" s="13" customFormat="1" ht="10">
      <c r="B318" s="207"/>
      <c r="C318" s="208"/>
      <c r="D318" s="209" t="s">
        <v>284</v>
      </c>
      <c r="E318" s="210" t="s">
        <v>1</v>
      </c>
      <c r="F318" s="211" t="s">
        <v>459</v>
      </c>
      <c r="G318" s="208"/>
      <c r="H318" s="212">
        <v>2.843</v>
      </c>
      <c r="I318" s="213"/>
      <c r="J318" s="208"/>
      <c r="K318" s="208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284</v>
      </c>
      <c r="AU318" s="218" t="s">
        <v>85</v>
      </c>
      <c r="AV318" s="13" t="s">
        <v>85</v>
      </c>
      <c r="AW318" s="13" t="s">
        <v>32</v>
      </c>
      <c r="AX318" s="13" t="s">
        <v>76</v>
      </c>
      <c r="AY318" s="218" t="s">
        <v>275</v>
      </c>
    </row>
    <row r="319" spans="2:51" s="13" customFormat="1" ht="10">
      <c r="B319" s="207"/>
      <c r="C319" s="208"/>
      <c r="D319" s="209" t="s">
        <v>284</v>
      </c>
      <c r="E319" s="210" t="s">
        <v>1</v>
      </c>
      <c r="F319" s="211" t="s">
        <v>460</v>
      </c>
      <c r="G319" s="208"/>
      <c r="H319" s="212">
        <v>0.64</v>
      </c>
      <c r="I319" s="213"/>
      <c r="J319" s="208"/>
      <c r="K319" s="208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284</v>
      </c>
      <c r="AU319" s="218" t="s">
        <v>85</v>
      </c>
      <c r="AV319" s="13" t="s">
        <v>85</v>
      </c>
      <c r="AW319" s="13" t="s">
        <v>32</v>
      </c>
      <c r="AX319" s="13" t="s">
        <v>76</v>
      </c>
      <c r="AY319" s="218" t="s">
        <v>275</v>
      </c>
    </row>
    <row r="320" spans="2:51" s="13" customFormat="1" ht="10">
      <c r="B320" s="207"/>
      <c r="C320" s="208"/>
      <c r="D320" s="209" t="s">
        <v>284</v>
      </c>
      <c r="E320" s="210" t="s">
        <v>1</v>
      </c>
      <c r="F320" s="211" t="s">
        <v>461</v>
      </c>
      <c r="G320" s="208"/>
      <c r="H320" s="212">
        <v>2.6859999999999999</v>
      </c>
      <c r="I320" s="213"/>
      <c r="J320" s="208"/>
      <c r="K320" s="208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284</v>
      </c>
      <c r="AU320" s="218" t="s">
        <v>85</v>
      </c>
      <c r="AV320" s="13" t="s">
        <v>85</v>
      </c>
      <c r="AW320" s="13" t="s">
        <v>32</v>
      </c>
      <c r="AX320" s="13" t="s">
        <v>76</v>
      </c>
      <c r="AY320" s="218" t="s">
        <v>275</v>
      </c>
    </row>
    <row r="321" spans="1:65" s="13" customFormat="1" ht="10">
      <c r="B321" s="207"/>
      <c r="C321" s="208"/>
      <c r="D321" s="209" t="s">
        <v>284</v>
      </c>
      <c r="E321" s="210" t="s">
        <v>1</v>
      </c>
      <c r="F321" s="211" t="s">
        <v>462</v>
      </c>
      <c r="G321" s="208"/>
      <c r="H321" s="212">
        <v>0.71499999999999997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284</v>
      </c>
      <c r="AU321" s="218" t="s">
        <v>85</v>
      </c>
      <c r="AV321" s="13" t="s">
        <v>85</v>
      </c>
      <c r="AW321" s="13" t="s">
        <v>32</v>
      </c>
      <c r="AX321" s="13" t="s">
        <v>76</v>
      </c>
      <c r="AY321" s="218" t="s">
        <v>275</v>
      </c>
    </row>
    <row r="322" spans="1:65" s="13" customFormat="1" ht="10">
      <c r="B322" s="207"/>
      <c r="C322" s="208"/>
      <c r="D322" s="209" t="s">
        <v>284</v>
      </c>
      <c r="E322" s="210" t="s">
        <v>1</v>
      </c>
      <c r="F322" s="211" t="s">
        <v>463</v>
      </c>
      <c r="G322" s="208"/>
      <c r="H322" s="212">
        <v>0.79100000000000004</v>
      </c>
      <c r="I322" s="213"/>
      <c r="J322" s="208"/>
      <c r="K322" s="208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284</v>
      </c>
      <c r="AU322" s="218" t="s">
        <v>85</v>
      </c>
      <c r="AV322" s="13" t="s">
        <v>85</v>
      </c>
      <c r="AW322" s="13" t="s">
        <v>32</v>
      </c>
      <c r="AX322" s="13" t="s">
        <v>76</v>
      </c>
      <c r="AY322" s="218" t="s">
        <v>275</v>
      </c>
    </row>
    <row r="323" spans="1:65" s="14" customFormat="1" ht="10">
      <c r="B323" s="219"/>
      <c r="C323" s="220"/>
      <c r="D323" s="209" t="s">
        <v>284</v>
      </c>
      <c r="E323" s="221" t="s">
        <v>1</v>
      </c>
      <c r="F323" s="222" t="s">
        <v>286</v>
      </c>
      <c r="G323" s="220"/>
      <c r="H323" s="223">
        <v>147.917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284</v>
      </c>
      <c r="AU323" s="229" t="s">
        <v>85</v>
      </c>
      <c r="AV323" s="14" t="s">
        <v>106</v>
      </c>
      <c r="AW323" s="14" t="s">
        <v>32</v>
      </c>
      <c r="AX323" s="14" t="s">
        <v>76</v>
      </c>
      <c r="AY323" s="229" t="s">
        <v>275</v>
      </c>
    </row>
    <row r="324" spans="1:65" s="15" customFormat="1" ht="10">
      <c r="B324" s="230"/>
      <c r="C324" s="231"/>
      <c r="D324" s="209" t="s">
        <v>284</v>
      </c>
      <c r="E324" s="232" t="s">
        <v>1</v>
      </c>
      <c r="F324" s="233" t="s">
        <v>287</v>
      </c>
      <c r="G324" s="231"/>
      <c r="H324" s="234">
        <v>343.26</v>
      </c>
      <c r="I324" s="235"/>
      <c r="J324" s="231"/>
      <c r="K324" s="231"/>
      <c r="L324" s="236"/>
      <c r="M324" s="237"/>
      <c r="N324" s="238"/>
      <c r="O324" s="238"/>
      <c r="P324" s="238"/>
      <c r="Q324" s="238"/>
      <c r="R324" s="238"/>
      <c r="S324" s="238"/>
      <c r="T324" s="239"/>
      <c r="AT324" s="240" t="s">
        <v>284</v>
      </c>
      <c r="AU324" s="240" t="s">
        <v>85</v>
      </c>
      <c r="AV324" s="15" t="s">
        <v>282</v>
      </c>
      <c r="AW324" s="15" t="s">
        <v>32</v>
      </c>
      <c r="AX324" s="15" t="s">
        <v>83</v>
      </c>
      <c r="AY324" s="240" t="s">
        <v>275</v>
      </c>
    </row>
    <row r="325" spans="1:65" s="2" customFormat="1" ht="24.15" customHeight="1">
      <c r="A325" s="35"/>
      <c r="B325" s="36"/>
      <c r="C325" s="194" t="s">
        <v>464</v>
      </c>
      <c r="D325" s="194" t="s">
        <v>277</v>
      </c>
      <c r="E325" s="195" t="s">
        <v>465</v>
      </c>
      <c r="F325" s="196" t="s">
        <v>466</v>
      </c>
      <c r="G325" s="197" t="s">
        <v>290</v>
      </c>
      <c r="H325" s="198">
        <v>147.917</v>
      </c>
      <c r="I325" s="199"/>
      <c r="J325" s="200">
        <f>ROUND(I325*H325,2)</f>
        <v>0</v>
      </c>
      <c r="K325" s="196" t="s">
        <v>281</v>
      </c>
      <c r="L325" s="40"/>
      <c r="M325" s="201" t="s">
        <v>1</v>
      </c>
      <c r="N325" s="202" t="s">
        <v>41</v>
      </c>
      <c r="O325" s="72"/>
      <c r="P325" s="203">
        <f>O325*H325</f>
        <v>0</v>
      </c>
      <c r="Q325" s="203">
        <v>2.5018699999999998</v>
      </c>
      <c r="R325" s="203">
        <f>Q325*H325</f>
        <v>370.06910478999998</v>
      </c>
      <c r="S325" s="203">
        <v>0</v>
      </c>
      <c r="T325" s="20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5" t="s">
        <v>282</v>
      </c>
      <c r="AT325" s="205" t="s">
        <v>277</v>
      </c>
      <c r="AU325" s="205" t="s">
        <v>85</v>
      </c>
      <c r="AY325" s="18" t="s">
        <v>275</v>
      </c>
      <c r="BE325" s="206">
        <f>IF(N325="základní",J325,0)</f>
        <v>0</v>
      </c>
      <c r="BF325" s="206">
        <f>IF(N325="snížená",J325,0)</f>
        <v>0</v>
      </c>
      <c r="BG325" s="206">
        <f>IF(N325="zákl. přenesená",J325,0)</f>
        <v>0</v>
      </c>
      <c r="BH325" s="206">
        <f>IF(N325="sníž. přenesená",J325,0)</f>
        <v>0</v>
      </c>
      <c r="BI325" s="206">
        <f>IF(N325="nulová",J325,0)</f>
        <v>0</v>
      </c>
      <c r="BJ325" s="18" t="s">
        <v>83</v>
      </c>
      <c r="BK325" s="206">
        <f>ROUND(I325*H325,2)</f>
        <v>0</v>
      </c>
      <c r="BL325" s="18" t="s">
        <v>282</v>
      </c>
      <c r="BM325" s="205" t="s">
        <v>467</v>
      </c>
    </row>
    <row r="326" spans="1:65" s="16" customFormat="1" ht="10">
      <c r="B326" s="241"/>
      <c r="C326" s="242"/>
      <c r="D326" s="209" t="s">
        <v>284</v>
      </c>
      <c r="E326" s="243" t="s">
        <v>1</v>
      </c>
      <c r="F326" s="244" t="s">
        <v>416</v>
      </c>
      <c r="G326" s="242"/>
      <c r="H326" s="243" t="s">
        <v>1</v>
      </c>
      <c r="I326" s="245"/>
      <c r="J326" s="242"/>
      <c r="K326" s="242"/>
      <c r="L326" s="246"/>
      <c r="M326" s="247"/>
      <c r="N326" s="248"/>
      <c r="O326" s="248"/>
      <c r="P326" s="248"/>
      <c r="Q326" s="248"/>
      <c r="R326" s="248"/>
      <c r="S326" s="248"/>
      <c r="T326" s="249"/>
      <c r="AT326" s="250" t="s">
        <v>284</v>
      </c>
      <c r="AU326" s="250" t="s">
        <v>85</v>
      </c>
      <c r="AV326" s="16" t="s">
        <v>83</v>
      </c>
      <c r="AW326" s="16" t="s">
        <v>32</v>
      </c>
      <c r="AX326" s="16" t="s">
        <v>76</v>
      </c>
      <c r="AY326" s="250" t="s">
        <v>275</v>
      </c>
    </row>
    <row r="327" spans="1:65" s="13" customFormat="1" ht="20">
      <c r="B327" s="207"/>
      <c r="C327" s="208"/>
      <c r="D327" s="209" t="s">
        <v>284</v>
      </c>
      <c r="E327" s="210" t="s">
        <v>1</v>
      </c>
      <c r="F327" s="211" t="s">
        <v>449</v>
      </c>
      <c r="G327" s="208"/>
      <c r="H327" s="212">
        <v>51.040999999999997</v>
      </c>
      <c r="I327" s="213"/>
      <c r="J327" s="208"/>
      <c r="K327" s="208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284</v>
      </c>
      <c r="AU327" s="218" t="s">
        <v>85</v>
      </c>
      <c r="AV327" s="13" t="s">
        <v>85</v>
      </c>
      <c r="AW327" s="13" t="s">
        <v>32</v>
      </c>
      <c r="AX327" s="13" t="s">
        <v>76</v>
      </c>
      <c r="AY327" s="218" t="s">
        <v>275</v>
      </c>
    </row>
    <row r="328" spans="1:65" s="13" customFormat="1" ht="10">
      <c r="B328" s="207"/>
      <c r="C328" s="208"/>
      <c r="D328" s="209" t="s">
        <v>284</v>
      </c>
      <c r="E328" s="210" t="s">
        <v>1</v>
      </c>
      <c r="F328" s="211" t="s">
        <v>450</v>
      </c>
      <c r="G328" s="208"/>
      <c r="H328" s="212">
        <v>8.3640000000000008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284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275</v>
      </c>
    </row>
    <row r="329" spans="1:65" s="13" customFormat="1" ht="10">
      <c r="B329" s="207"/>
      <c r="C329" s="208"/>
      <c r="D329" s="209" t="s">
        <v>284</v>
      </c>
      <c r="E329" s="210" t="s">
        <v>1</v>
      </c>
      <c r="F329" s="211" t="s">
        <v>451</v>
      </c>
      <c r="G329" s="208"/>
      <c r="H329" s="212">
        <v>9.19</v>
      </c>
      <c r="I329" s="213"/>
      <c r="J329" s="208"/>
      <c r="K329" s="208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284</v>
      </c>
      <c r="AU329" s="218" t="s">
        <v>85</v>
      </c>
      <c r="AV329" s="13" t="s">
        <v>85</v>
      </c>
      <c r="AW329" s="13" t="s">
        <v>32</v>
      </c>
      <c r="AX329" s="13" t="s">
        <v>76</v>
      </c>
      <c r="AY329" s="218" t="s">
        <v>275</v>
      </c>
    </row>
    <row r="330" spans="1:65" s="13" customFormat="1" ht="10">
      <c r="B330" s="207"/>
      <c r="C330" s="208"/>
      <c r="D330" s="209" t="s">
        <v>284</v>
      </c>
      <c r="E330" s="210" t="s">
        <v>1</v>
      </c>
      <c r="F330" s="211" t="s">
        <v>452</v>
      </c>
      <c r="G330" s="208"/>
      <c r="H330" s="212">
        <v>16.172999999999998</v>
      </c>
      <c r="I330" s="213"/>
      <c r="J330" s="208"/>
      <c r="K330" s="208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284</v>
      </c>
      <c r="AU330" s="218" t="s">
        <v>85</v>
      </c>
      <c r="AV330" s="13" t="s">
        <v>85</v>
      </c>
      <c r="AW330" s="13" t="s">
        <v>32</v>
      </c>
      <c r="AX330" s="13" t="s">
        <v>76</v>
      </c>
      <c r="AY330" s="218" t="s">
        <v>275</v>
      </c>
    </row>
    <row r="331" spans="1:65" s="13" customFormat="1" ht="10">
      <c r="B331" s="207"/>
      <c r="C331" s="208"/>
      <c r="D331" s="209" t="s">
        <v>284</v>
      </c>
      <c r="E331" s="210" t="s">
        <v>1</v>
      </c>
      <c r="F331" s="211" t="s">
        <v>453</v>
      </c>
      <c r="G331" s="208"/>
      <c r="H331" s="212">
        <v>16.609000000000002</v>
      </c>
      <c r="I331" s="213"/>
      <c r="J331" s="208"/>
      <c r="K331" s="208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284</v>
      </c>
      <c r="AU331" s="218" t="s">
        <v>85</v>
      </c>
      <c r="AV331" s="13" t="s">
        <v>85</v>
      </c>
      <c r="AW331" s="13" t="s">
        <v>32</v>
      </c>
      <c r="AX331" s="13" t="s">
        <v>76</v>
      </c>
      <c r="AY331" s="218" t="s">
        <v>275</v>
      </c>
    </row>
    <row r="332" spans="1:65" s="13" customFormat="1" ht="10">
      <c r="B332" s="207"/>
      <c r="C332" s="208"/>
      <c r="D332" s="209" t="s">
        <v>284</v>
      </c>
      <c r="E332" s="210" t="s">
        <v>1</v>
      </c>
      <c r="F332" s="211" t="s">
        <v>454</v>
      </c>
      <c r="G332" s="208"/>
      <c r="H332" s="212">
        <v>3.1739999999999999</v>
      </c>
      <c r="I332" s="213"/>
      <c r="J332" s="208"/>
      <c r="K332" s="208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284</v>
      </c>
      <c r="AU332" s="218" t="s">
        <v>85</v>
      </c>
      <c r="AV332" s="13" t="s">
        <v>85</v>
      </c>
      <c r="AW332" s="13" t="s">
        <v>32</v>
      </c>
      <c r="AX332" s="13" t="s">
        <v>76</v>
      </c>
      <c r="AY332" s="218" t="s">
        <v>275</v>
      </c>
    </row>
    <row r="333" spans="1:65" s="13" customFormat="1" ht="10">
      <c r="B333" s="207"/>
      <c r="C333" s="208"/>
      <c r="D333" s="209" t="s">
        <v>284</v>
      </c>
      <c r="E333" s="210" t="s">
        <v>1</v>
      </c>
      <c r="F333" s="211" t="s">
        <v>455</v>
      </c>
      <c r="G333" s="208"/>
      <c r="H333" s="212">
        <v>21.971</v>
      </c>
      <c r="I333" s="213"/>
      <c r="J333" s="208"/>
      <c r="K333" s="208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284</v>
      </c>
      <c r="AU333" s="218" t="s">
        <v>85</v>
      </c>
      <c r="AV333" s="13" t="s">
        <v>85</v>
      </c>
      <c r="AW333" s="13" t="s">
        <v>32</v>
      </c>
      <c r="AX333" s="13" t="s">
        <v>76</v>
      </c>
      <c r="AY333" s="218" t="s">
        <v>275</v>
      </c>
    </row>
    <row r="334" spans="1:65" s="13" customFormat="1" ht="10">
      <c r="B334" s="207"/>
      <c r="C334" s="208"/>
      <c r="D334" s="209" t="s">
        <v>284</v>
      </c>
      <c r="E334" s="210" t="s">
        <v>1</v>
      </c>
      <c r="F334" s="211" t="s">
        <v>456</v>
      </c>
      <c r="G334" s="208"/>
      <c r="H334" s="212">
        <v>9.6199999999999992</v>
      </c>
      <c r="I334" s="213"/>
      <c r="J334" s="208"/>
      <c r="K334" s="208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284</v>
      </c>
      <c r="AU334" s="218" t="s">
        <v>85</v>
      </c>
      <c r="AV334" s="13" t="s">
        <v>85</v>
      </c>
      <c r="AW334" s="13" t="s">
        <v>32</v>
      </c>
      <c r="AX334" s="13" t="s">
        <v>76</v>
      </c>
      <c r="AY334" s="218" t="s">
        <v>275</v>
      </c>
    </row>
    <row r="335" spans="1:65" s="13" customFormat="1" ht="10">
      <c r="B335" s="207"/>
      <c r="C335" s="208"/>
      <c r="D335" s="209" t="s">
        <v>284</v>
      </c>
      <c r="E335" s="210" t="s">
        <v>1</v>
      </c>
      <c r="F335" s="211" t="s">
        <v>457</v>
      </c>
      <c r="G335" s="208"/>
      <c r="H335" s="212">
        <v>1.88</v>
      </c>
      <c r="I335" s="213"/>
      <c r="J335" s="208"/>
      <c r="K335" s="208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284</v>
      </c>
      <c r="AU335" s="218" t="s">
        <v>85</v>
      </c>
      <c r="AV335" s="13" t="s">
        <v>85</v>
      </c>
      <c r="AW335" s="13" t="s">
        <v>32</v>
      </c>
      <c r="AX335" s="13" t="s">
        <v>76</v>
      </c>
      <c r="AY335" s="218" t="s">
        <v>275</v>
      </c>
    </row>
    <row r="336" spans="1:65" s="13" customFormat="1" ht="10">
      <c r="B336" s="207"/>
      <c r="C336" s="208"/>
      <c r="D336" s="209" t="s">
        <v>284</v>
      </c>
      <c r="E336" s="210" t="s">
        <v>1</v>
      </c>
      <c r="F336" s="211" t="s">
        <v>458</v>
      </c>
      <c r="G336" s="208"/>
      <c r="H336" s="212">
        <v>2.2200000000000002</v>
      </c>
      <c r="I336" s="213"/>
      <c r="J336" s="208"/>
      <c r="K336" s="208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284</v>
      </c>
      <c r="AU336" s="218" t="s">
        <v>85</v>
      </c>
      <c r="AV336" s="13" t="s">
        <v>85</v>
      </c>
      <c r="AW336" s="13" t="s">
        <v>32</v>
      </c>
      <c r="AX336" s="13" t="s">
        <v>76</v>
      </c>
      <c r="AY336" s="218" t="s">
        <v>275</v>
      </c>
    </row>
    <row r="337" spans="1:65" s="13" customFormat="1" ht="10">
      <c r="B337" s="207"/>
      <c r="C337" s="208"/>
      <c r="D337" s="209" t="s">
        <v>284</v>
      </c>
      <c r="E337" s="210" t="s">
        <v>1</v>
      </c>
      <c r="F337" s="211" t="s">
        <v>459</v>
      </c>
      <c r="G337" s="208"/>
      <c r="H337" s="212">
        <v>2.843</v>
      </c>
      <c r="I337" s="213"/>
      <c r="J337" s="208"/>
      <c r="K337" s="208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284</v>
      </c>
      <c r="AU337" s="218" t="s">
        <v>85</v>
      </c>
      <c r="AV337" s="13" t="s">
        <v>85</v>
      </c>
      <c r="AW337" s="13" t="s">
        <v>32</v>
      </c>
      <c r="AX337" s="13" t="s">
        <v>76</v>
      </c>
      <c r="AY337" s="218" t="s">
        <v>275</v>
      </c>
    </row>
    <row r="338" spans="1:65" s="13" customFormat="1" ht="10">
      <c r="B338" s="207"/>
      <c r="C338" s="208"/>
      <c r="D338" s="209" t="s">
        <v>284</v>
      </c>
      <c r="E338" s="210" t="s">
        <v>1</v>
      </c>
      <c r="F338" s="211" t="s">
        <v>460</v>
      </c>
      <c r="G338" s="208"/>
      <c r="H338" s="212">
        <v>0.64</v>
      </c>
      <c r="I338" s="213"/>
      <c r="J338" s="208"/>
      <c r="K338" s="208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284</v>
      </c>
      <c r="AU338" s="218" t="s">
        <v>85</v>
      </c>
      <c r="AV338" s="13" t="s">
        <v>85</v>
      </c>
      <c r="AW338" s="13" t="s">
        <v>32</v>
      </c>
      <c r="AX338" s="13" t="s">
        <v>76</v>
      </c>
      <c r="AY338" s="218" t="s">
        <v>275</v>
      </c>
    </row>
    <row r="339" spans="1:65" s="13" customFormat="1" ht="10">
      <c r="B339" s="207"/>
      <c r="C339" s="208"/>
      <c r="D339" s="209" t="s">
        <v>284</v>
      </c>
      <c r="E339" s="210" t="s">
        <v>1</v>
      </c>
      <c r="F339" s="211" t="s">
        <v>461</v>
      </c>
      <c r="G339" s="208"/>
      <c r="H339" s="212">
        <v>2.6859999999999999</v>
      </c>
      <c r="I339" s="213"/>
      <c r="J339" s="208"/>
      <c r="K339" s="208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284</v>
      </c>
      <c r="AU339" s="218" t="s">
        <v>85</v>
      </c>
      <c r="AV339" s="13" t="s">
        <v>85</v>
      </c>
      <c r="AW339" s="13" t="s">
        <v>32</v>
      </c>
      <c r="AX339" s="13" t="s">
        <v>76</v>
      </c>
      <c r="AY339" s="218" t="s">
        <v>275</v>
      </c>
    </row>
    <row r="340" spans="1:65" s="13" customFormat="1" ht="10">
      <c r="B340" s="207"/>
      <c r="C340" s="208"/>
      <c r="D340" s="209" t="s">
        <v>284</v>
      </c>
      <c r="E340" s="210" t="s">
        <v>1</v>
      </c>
      <c r="F340" s="211" t="s">
        <v>462</v>
      </c>
      <c r="G340" s="208"/>
      <c r="H340" s="212">
        <v>0.71499999999999997</v>
      </c>
      <c r="I340" s="213"/>
      <c r="J340" s="208"/>
      <c r="K340" s="208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284</v>
      </c>
      <c r="AU340" s="218" t="s">
        <v>85</v>
      </c>
      <c r="AV340" s="13" t="s">
        <v>85</v>
      </c>
      <c r="AW340" s="13" t="s">
        <v>32</v>
      </c>
      <c r="AX340" s="13" t="s">
        <v>76</v>
      </c>
      <c r="AY340" s="218" t="s">
        <v>275</v>
      </c>
    </row>
    <row r="341" spans="1:65" s="13" customFormat="1" ht="10">
      <c r="B341" s="207"/>
      <c r="C341" s="208"/>
      <c r="D341" s="209" t="s">
        <v>284</v>
      </c>
      <c r="E341" s="210" t="s">
        <v>1</v>
      </c>
      <c r="F341" s="211" t="s">
        <v>463</v>
      </c>
      <c r="G341" s="208"/>
      <c r="H341" s="212">
        <v>0.79100000000000004</v>
      </c>
      <c r="I341" s="213"/>
      <c r="J341" s="208"/>
      <c r="K341" s="208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284</v>
      </c>
      <c r="AU341" s="218" t="s">
        <v>85</v>
      </c>
      <c r="AV341" s="13" t="s">
        <v>85</v>
      </c>
      <c r="AW341" s="13" t="s">
        <v>32</v>
      </c>
      <c r="AX341" s="13" t="s">
        <v>76</v>
      </c>
      <c r="AY341" s="218" t="s">
        <v>275</v>
      </c>
    </row>
    <row r="342" spans="1:65" s="14" customFormat="1" ht="10">
      <c r="B342" s="219"/>
      <c r="C342" s="220"/>
      <c r="D342" s="209" t="s">
        <v>284</v>
      </c>
      <c r="E342" s="221" t="s">
        <v>1</v>
      </c>
      <c r="F342" s="222" t="s">
        <v>286</v>
      </c>
      <c r="G342" s="220"/>
      <c r="H342" s="223">
        <v>147.917</v>
      </c>
      <c r="I342" s="224"/>
      <c r="J342" s="220"/>
      <c r="K342" s="220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284</v>
      </c>
      <c r="AU342" s="229" t="s">
        <v>85</v>
      </c>
      <c r="AV342" s="14" t="s">
        <v>106</v>
      </c>
      <c r="AW342" s="14" t="s">
        <v>32</v>
      </c>
      <c r="AX342" s="14" t="s">
        <v>76</v>
      </c>
      <c r="AY342" s="229" t="s">
        <v>275</v>
      </c>
    </row>
    <row r="343" spans="1:65" s="15" customFormat="1" ht="10">
      <c r="B343" s="230"/>
      <c r="C343" s="231"/>
      <c r="D343" s="209" t="s">
        <v>284</v>
      </c>
      <c r="E343" s="232" t="s">
        <v>468</v>
      </c>
      <c r="F343" s="233" t="s">
        <v>287</v>
      </c>
      <c r="G343" s="231"/>
      <c r="H343" s="234">
        <v>147.917</v>
      </c>
      <c r="I343" s="235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AT343" s="240" t="s">
        <v>284</v>
      </c>
      <c r="AU343" s="240" t="s">
        <v>85</v>
      </c>
      <c r="AV343" s="15" t="s">
        <v>282</v>
      </c>
      <c r="AW343" s="15" t="s">
        <v>32</v>
      </c>
      <c r="AX343" s="15" t="s">
        <v>83</v>
      </c>
      <c r="AY343" s="240" t="s">
        <v>275</v>
      </c>
    </row>
    <row r="344" spans="1:65" s="2" customFormat="1" ht="16.5" customHeight="1">
      <c r="A344" s="35"/>
      <c r="B344" s="36"/>
      <c r="C344" s="194" t="s">
        <v>469</v>
      </c>
      <c r="D344" s="194" t="s">
        <v>277</v>
      </c>
      <c r="E344" s="195" t="s">
        <v>470</v>
      </c>
      <c r="F344" s="196" t="s">
        <v>471</v>
      </c>
      <c r="G344" s="197" t="s">
        <v>280</v>
      </c>
      <c r="H344" s="198">
        <v>905.02</v>
      </c>
      <c r="I344" s="199"/>
      <c r="J344" s="200">
        <f>ROUND(I344*H344,2)</f>
        <v>0</v>
      </c>
      <c r="K344" s="196" t="s">
        <v>281</v>
      </c>
      <c r="L344" s="40"/>
      <c r="M344" s="201" t="s">
        <v>1</v>
      </c>
      <c r="N344" s="202" t="s">
        <v>41</v>
      </c>
      <c r="O344" s="72"/>
      <c r="P344" s="203">
        <f>O344*H344</f>
        <v>0</v>
      </c>
      <c r="Q344" s="203">
        <v>2.6900000000000001E-3</v>
      </c>
      <c r="R344" s="203">
        <f>Q344*H344</f>
        <v>2.4345037999999999</v>
      </c>
      <c r="S344" s="203">
        <v>0</v>
      </c>
      <c r="T344" s="20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5" t="s">
        <v>282</v>
      </c>
      <c r="AT344" s="205" t="s">
        <v>277</v>
      </c>
      <c r="AU344" s="205" t="s">
        <v>85</v>
      </c>
      <c r="AY344" s="18" t="s">
        <v>275</v>
      </c>
      <c r="BE344" s="206">
        <f>IF(N344="základní",J344,0)</f>
        <v>0</v>
      </c>
      <c r="BF344" s="206">
        <f>IF(N344="snížená",J344,0)</f>
        <v>0</v>
      </c>
      <c r="BG344" s="206">
        <f>IF(N344="zákl. přenesená",J344,0)</f>
        <v>0</v>
      </c>
      <c r="BH344" s="206">
        <f>IF(N344="sníž. přenesená",J344,0)</f>
        <v>0</v>
      </c>
      <c r="BI344" s="206">
        <f>IF(N344="nulová",J344,0)</f>
        <v>0</v>
      </c>
      <c r="BJ344" s="18" t="s">
        <v>83</v>
      </c>
      <c r="BK344" s="206">
        <f>ROUND(I344*H344,2)</f>
        <v>0</v>
      </c>
      <c r="BL344" s="18" t="s">
        <v>282</v>
      </c>
      <c r="BM344" s="205" t="s">
        <v>472</v>
      </c>
    </row>
    <row r="345" spans="1:65" s="16" customFormat="1" ht="10">
      <c r="B345" s="241"/>
      <c r="C345" s="242"/>
      <c r="D345" s="209" t="s">
        <v>284</v>
      </c>
      <c r="E345" s="243" t="s">
        <v>1</v>
      </c>
      <c r="F345" s="244" t="s">
        <v>473</v>
      </c>
      <c r="G345" s="242"/>
      <c r="H345" s="243" t="s">
        <v>1</v>
      </c>
      <c r="I345" s="245"/>
      <c r="J345" s="242"/>
      <c r="K345" s="242"/>
      <c r="L345" s="246"/>
      <c r="M345" s="247"/>
      <c r="N345" s="248"/>
      <c r="O345" s="248"/>
      <c r="P345" s="248"/>
      <c r="Q345" s="248"/>
      <c r="R345" s="248"/>
      <c r="S345" s="248"/>
      <c r="T345" s="249"/>
      <c r="AT345" s="250" t="s">
        <v>284</v>
      </c>
      <c r="AU345" s="250" t="s">
        <v>85</v>
      </c>
      <c r="AV345" s="16" t="s">
        <v>83</v>
      </c>
      <c r="AW345" s="16" t="s">
        <v>32</v>
      </c>
      <c r="AX345" s="16" t="s">
        <v>76</v>
      </c>
      <c r="AY345" s="250" t="s">
        <v>275</v>
      </c>
    </row>
    <row r="346" spans="1:65" s="13" customFormat="1" ht="20">
      <c r="B346" s="207"/>
      <c r="C346" s="208"/>
      <c r="D346" s="209" t="s">
        <v>284</v>
      </c>
      <c r="E346" s="210" t="s">
        <v>1</v>
      </c>
      <c r="F346" s="211" t="s">
        <v>474</v>
      </c>
      <c r="G346" s="208"/>
      <c r="H346" s="212">
        <v>278.45</v>
      </c>
      <c r="I346" s="213"/>
      <c r="J346" s="208"/>
      <c r="K346" s="208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284</v>
      </c>
      <c r="AU346" s="218" t="s">
        <v>85</v>
      </c>
      <c r="AV346" s="13" t="s">
        <v>85</v>
      </c>
      <c r="AW346" s="13" t="s">
        <v>32</v>
      </c>
      <c r="AX346" s="13" t="s">
        <v>76</v>
      </c>
      <c r="AY346" s="218" t="s">
        <v>275</v>
      </c>
    </row>
    <row r="347" spans="1:65" s="13" customFormat="1" ht="20">
      <c r="B347" s="207"/>
      <c r="C347" s="208"/>
      <c r="D347" s="209" t="s">
        <v>284</v>
      </c>
      <c r="E347" s="210" t="s">
        <v>1</v>
      </c>
      <c r="F347" s="211" t="s">
        <v>475</v>
      </c>
      <c r="G347" s="208"/>
      <c r="H347" s="212">
        <v>500.65</v>
      </c>
      <c r="I347" s="213"/>
      <c r="J347" s="208"/>
      <c r="K347" s="208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284</v>
      </c>
      <c r="AU347" s="218" t="s">
        <v>85</v>
      </c>
      <c r="AV347" s="13" t="s">
        <v>85</v>
      </c>
      <c r="AW347" s="13" t="s">
        <v>32</v>
      </c>
      <c r="AX347" s="13" t="s">
        <v>76</v>
      </c>
      <c r="AY347" s="218" t="s">
        <v>275</v>
      </c>
    </row>
    <row r="348" spans="1:65" s="13" customFormat="1" ht="10">
      <c r="B348" s="207"/>
      <c r="C348" s="208"/>
      <c r="D348" s="209" t="s">
        <v>284</v>
      </c>
      <c r="E348" s="210" t="s">
        <v>1</v>
      </c>
      <c r="F348" s="211" t="s">
        <v>476</v>
      </c>
      <c r="G348" s="208"/>
      <c r="H348" s="212">
        <v>70.400000000000006</v>
      </c>
      <c r="I348" s="213"/>
      <c r="J348" s="208"/>
      <c r="K348" s="208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284</v>
      </c>
      <c r="AU348" s="218" t="s">
        <v>85</v>
      </c>
      <c r="AV348" s="13" t="s">
        <v>85</v>
      </c>
      <c r="AW348" s="13" t="s">
        <v>32</v>
      </c>
      <c r="AX348" s="13" t="s">
        <v>76</v>
      </c>
      <c r="AY348" s="218" t="s">
        <v>275</v>
      </c>
    </row>
    <row r="349" spans="1:65" s="14" customFormat="1" ht="10">
      <c r="B349" s="219"/>
      <c r="C349" s="220"/>
      <c r="D349" s="209" t="s">
        <v>284</v>
      </c>
      <c r="E349" s="221" t="s">
        <v>1</v>
      </c>
      <c r="F349" s="222" t="s">
        <v>286</v>
      </c>
      <c r="G349" s="220"/>
      <c r="H349" s="223">
        <v>849.5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284</v>
      </c>
      <c r="AU349" s="229" t="s">
        <v>85</v>
      </c>
      <c r="AV349" s="14" t="s">
        <v>106</v>
      </c>
      <c r="AW349" s="14" t="s">
        <v>32</v>
      </c>
      <c r="AX349" s="14" t="s">
        <v>76</v>
      </c>
      <c r="AY349" s="229" t="s">
        <v>275</v>
      </c>
    </row>
    <row r="350" spans="1:65" s="16" customFormat="1" ht="10">
      <c r="B350" s="241"/>
      <c r="C350" s="242"/>
      <c r="D350" s="209" t="s">
        <v>284</v>
      </c>
      <c r="E350" s="243" t="s">
        <v>1</v>
      </c>
      <c r="F350" s="244" t="s">
        <v>413</v>
      </c>
      <c r="G350" s="242"/>
      <c r="H350" s="243" t="s">
        <v>1</v>
      </c>
      <c r="I350" s="245"/>
      <c r="J350" s="242"/>
      <c r="K350" s="242"/>
      <c r="L350" s="246"/>
      <c r="M350" s="247"/>
      <c r="N350" s="248"/>
      <c r="O350" s="248"/>
      <c r="P350" s="248"/>
      <c r="Q350" s="248"/>
      <c r="R350" s="248"/>
      <c r="S350" s="248"/>
      <c r="T350" s="249"/>
      <c r="AT350" s="250" t="s">
        <v>284</v>
      </c>
      <c r="AU350" s="250" t="s">
        <v>85</v>
      </c>
      <c r="AV350" s="16" t="s">
        <v>83</v>
      </c>
      <c r="AW350" s="16" t="s">
        <v>32</v>
      </c>
      <c r="AX350" s="16" t="s">
        <v>76</v>
      </c>
      <c r="AY350" s="250" t="s">
        <v>275</v>
      </c>
    </row>
    <row r="351" spans="1:65" s="13" customFormat="1" ht="20">
      <c r="B351" s="207"/>
      <c r="C351" s="208"/>
      <c r="D351" s="209" t="s">
        <v>284</v>
      </c>
      <c r="E351" s="210" t="s">
        <v>1</v>
      </c>
      <c r="F351" s="211" t="s">
        <v>477</v>
      </c>
      <c r="G351" s="208"/>
      <c r="H351" s="212">
        <v>55.52</v>
      </c>
      <c r="I351" s="213"/>
      <c r="J351" s="208"/>
      <c r="K351" s="208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284</v>
      </c>
      <c r="AU351" s="218" t="s">
        <v>85</v>
      </c>
      <c r="AV351" s="13" t="s">
        <v>85</v>
      </c>
      <c r="AW351" s="13" t="s">
        <v>32</v>
      </c>
      <c r="AX351" s="13" t="s">
        <v>76</v>
      </c>
      <c r="AY351" s="218" t="s">
        <v>275</v>
      </c>
    </row>
    <row r="352" spans="1:65" s="14" customFormat="1" ht="10">
      <c r="B352" s="219"/>
      <c r="C352" s="220"/>
      <c r="D352" s="209" t="s">
        <v>284</v>
      </c>
      <c r="E352" s="221" t="s">
        <v>1</v>
      </c>
      <c r="F352" s="222" t="s">
        <v>286</v>
      </c>
      <c r="G352" s="220"/>
      <c r="H352" s="223">
        <v>55.52</v>
      </c>
      <c r="I352" s="224"/>
      <c r="J352" s="220"/>
      <c r="K352" s="220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284</v>
      </c>
      <c r="AU352" s="229" t="s">
        <v>85</v>
      </c>
      <c r="AV352" s="14" t="s">
        <v>106</v>
      </c>
      <c r="AW352" s="14" t="s">
        <v>32</v>
      </c>
      <c r="AX352" s="14" t="s">
        <v>76</v>
      </c>
      <c r="AY352" s="229" t="s">
        <v>275</v>
      </c>
    </row>
    <row r="353" spans="1:65" s="15" customFormat="1" ht="10">
      <c r="B353" s="230"/>
      <c r="C353" s="231"/>
      <c r="D353" s="209" t="s">
        <v>284</v>
      </c>
      <c r="E353" s="232" t="s">
        <v>1</v>
      </c>
      <c r="F353" s="233" t="s">
        <v>287</v>
      </c>
      <c r="G353" s="231"/>
      <c r="H353" s="234">
        <v>905.02</v>
      </c>
      <c r="I353" s="235"/>
      <c r="J353" s="231"/>
      <c r="K353" s="231"/>
      <c r="L353" s="236"/>
      <c r="M353" s="237"/>
      <c r="N353" s="238"/>
      <c r="O353" s="238"/>
      <c r="P353" s="238"/>
      <c r="Q353" s="238"/>
      <c r="R353" s="238"/>
      <c r="S353" s="238"/>
      <c r="T353" s="239"/>
      <c r="AT353" s="240" t="s">
        <v>284</v>
      </c>
      <c r="AU353" s="240" t="s">
        <v>85</v>
      </c>
      <c r="AV353" s="15" t="s">
        <v>282</v>
      </c>
      <c r="AW353" s="15" t="s">
        <v>32</v>
      </c>
      <c r="AX353" s="15" t="s">
        <v>83</v>
      </c>
      <c r="AY353" s="240" t="s">
        <v>275</v>
      </c>
    </row>
    <row r="354" spans="1:65" s="2" customFormat="1" ht="16.5" customHeight="1">
      <c r="A354" s="35"/>
      <c r="B354" s="36"/>
      <c r="C354" s="194" t="s">
        <v>478</v>
      </c>
      <c r="D354" s="194" t="s">
        <v>277</v>
      </c>
      <c r="E354" s="195" t="s">
        <v>479</v>
      </c>
      <c r="F354" s="196" t="s">
        <v>480</v>
      </c>
      <c r="G354" s="197" t="s">
        <v>280</v>
      </c>
      <c r="H354" s="198">
        <v>905.02</v>
      </c>
      <c r="I354" s="199"/>
      <c r="J354" s="200">
        <f>ROUND(I354*H354,2)</f>
        <v>0</v>
      </c>
      <c r="K354" s="196" t="s">
        <v>281</v>
      </c>
      <c r="L354" s="40"/>
      <c r="M354" s="201" t="s">
        <v>1</v>
      </c>
      <c r="N354" s="202" t="s">
        <v>41</v>
      </c>
      <c r="O354" s="72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5" t="s">
        <v>282</v>
      </c>
      <c r="AT354" s="205" t="s">
        <v>277</v>
      </c>
      <c r="AU354" s="205" t="s">
        <v>85</v>
      </c>
      <c r="AY354" s="18" t="s">
        <v>275</v>
      </c>
      <c r="BE354" s="206">
        <f>IF(N354="základní",J354,0)</f>
        <v>0</v>
      </c>
      <c r="BF354" s="206">
        <f>IF(N354="snížená",J354,0)</f>
        <v>0</v>
      </c>
      <c r="BG354" s="206">
        <f>IF(N354="zákl. přenesená",J354,0)</f>
        <v>0</v>
      </c>
      <c r="BH354" s="206">
        <f>IF(N354="sníž. přenesená",J354,0)</f>
        <v>0</v>
      </c>
      <c r="BI354" s="206">
        <f>IF(N354="nulová",J354,0)</f>
        <v>0</v>
      </c>
      <c r="BJ354" s="18" t="s">
        <v>83</v>
      </c>
      <c r="BK354" s="206">
        <f>ROUND(I354*H354,2)</f>
        <v>0</v>
      </c>
      <c r="BL354" s="18" t="s">
        <v>282</v>
      </c>
      <c r="BM354" s="205" t="s">
        <v>481</v>
      </c>
    </row>
    <row r="355" spans="1:65" s="2" customFormat="1" ht="21.75" customHeight="1">
      <c r="A355" s="35"/>
      <c r="B355" s="36"/>
      <c r="C355" s="194" t="s">
        <v>482</v>
      </c>
      <c r="D355" s="194" t="s">
        <v>277</v>
      </c>
      <c r="E355" s="195" t="s">
        <v>483</v>
      </c>
      <c r="F355" s="196" t="s">
        <v>484</v>
      </c>
      <c r="G355" s="197" t="s">
        <v>342</v>
      </c>
      <c r="H355" s="198">
        <v>4.8440000000000003</v>
      </c>
      <c r="I355" s="199"/>
      <c r="J355" s="200">
        <f>ROUND(I355*H355,2)</f>
        <v>0</v>
      </c>
      <c r="K355" s="196" t="s">
        <v>281</v>
      </c>
      <c r="L355" s="40"/>
      <c r="M355" s="201" t="s">
        <v>1</v>
      </c>
      <c r="N355" s="202" t="s">
        <v>41</v>
      </c>
      <c r="O355" s="72"/>
      <c r="P355" s="203">
        <f>O355*H355</f>
        <v>0</v>
      </c>
      <c r="Q355" s="203">
        <v>1.0606199999999999</v>
      </c>
      <c r="R355" s="203">
        <f>Q355*H355</f>
        <v>5.1376432799999998</v>
      </c>
      <c r="S355" s="203">
        <v>0</v>
      </c>
      <c r="T355" s="204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5" t="s">
        <v>282</v>
      </c>
      <c r="AT355" s="205" t="s">
        <v>277</v>
      </c>
      <c r="AU355" s="205" t="s">
        <v>85</v>
      </c>
      <c r="AY355" s="18" t="s">
        <v>275</v>
      </c>
      <c r="BE355" s="206">
        <f>IF(N355="základní",J355,0)</f>
        <v>0</v>
      </c>
      <c r="BF355" s="206">
        <f>IF(N355="snížená",J355,0)</f>
        <v>0</v>
      </c>
      <c r="BG355" s="206">
        <f>IF(N355="zákl. přenesená",J355,0)</f>
        <v>0</v>
      </c>
      <c r="BH355" s="206">
        <f>IF(N355="sníž. přenesená",J355,0)</f>
        <v>0</v>
      </c>
      <c r="BI355" s="206">
        <f>IF(N355="nulová",J355,0)</f>
        <v>0</v>
      </c>
      <c r="BJ355" s="18" t="s">
        <v>83</v>
      </c>
      <c r="BK355" s="206">
        <f>ROUND(I355*H355,2)</f>
        <v>0</v>
      </c>
      <c r="BL355" s="18" t="s">
        <v>282</v>
      </c>
      <c r="BM355" s="205" t="s">
        <v>485</v>
      </c>
    </row>
    <row r="356" spans="1:65" s="13" customFormat="1" ht="10">
      <c r="B356" s="207"/>
      <c r="C356" s="208"/>
      <c r="D356" s="209" t="s">
        <v>284</v>
      </c>
      <c r="E356" s="210" t="s">
        <v>1</v>
      </c>
      <c r="F356" s="211" t="s">
        <v>486</v>
      </c>
      <c r="G356" s="208"/>
      <c r="H356" s="212">
        <v>4.8440000000000003</v>
      </c>
      <c r="I356" s="213"/>
      <c r="J356" s="208"/>
      <c r="K356" s="208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284</v>
      </c>
      <c r="AU356" s="218" t="s">
        <v>85</v>
      </c>
      <c r="AV356" s="13" t="s">
        <v>85</v>
      </c>
      <c r="AW356" s="13" t="s">
        <v>32</v>
      </c>
      <c r="AX356" s="13" t="s">
        <v>76</v>
      </c>
      <c r="AY356" s="218" t="s">
        <v>275</v>
      </c>
    </row>
    <row r="357" spans="1:65" s="14" customFormat="1" ht="10">
      <c r="B357" s="219"/>
      <c r="C357" s="220"/>
      <c r="D357" s="209" t="s">
        <v>284</v>
      </c>
      <c r="E357" s="221" t="s">
        <v>1</v>
      </c>
      <c r="F357" s="222" t="s">
        <v>286</v>
      </c>
      <c r="G357" s="220"/>
      <c r="H357" s="223">
        <v>4.8440000000000003</v>
      </c>
      <c r="I357" s="224"/>
      <c r="J357" s="220"/>
      <c r="K357" s="220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284</v>
      </c>
      <c r="AU357" s="229" t="s">
        <v>85</v>
      </c>
      <c r="AV357" s="14" t="s">
        <v>106</v>
      </c>
      <c r="AW357" s="14" t="s">
        <v>32</v>
      </c>
      <c r="AX357" s="14" t="s">
        <v>76</v>
      </c>
      <c r="AY357" s="229" t="s">
        <v>275</v>
      </c>
    </row>
    <row r="358" spans="1:65" s="15" customFormat="1" ht="10">
      <c r="B358" s="230"/>
      <c r="C358" s="231"/>
      <c r="D358" s="209" t="s">
        <v>284</v>
      </c>
      <c r="E358" s="232" t="s">
        <v>1</v>
      </c>
      <c r="F358" s="233" t="s">
        <v>287</v>
      </c>
      <c r="G358" s="231"/>
      <c r="H358" s="234">
        <v>4.8440000000000003</v>
      </c>
      <c r="I358" s="235"/>
      <c r="J358" s="231"/>
      <c r="K358" s="231"/>
      <c r="L358" s="236"/>
      <c r="M358" s="237"/>
      <c r="N358" s="238"/>
      <c r="O358" s="238"/>
      <c r="P358" s="238"/>
      <c r="Q358" s="238"/>
      <c r="R358" s="238"/>
      <c r="S358" s="238"/>
      <c r="T358" s="239"/>
      <c r="AT358" s="240" t="s">
        <v>284</v>
      </c>
      <c r="AU358" s="240" t="s">
        <v>85</v>
      </c>
      <c r="AV358" s="15" t="s">
        <v>282</v>
      </c>
      <c r="AW358" s="15" t="s">
        <v>32</v>
      </c>
      <c r="AX358" s="15" t="s">
        <v>83</v>
      </c>
      <c r="AY358" s="240" t="s">
        <v>275</v>
      </c>
    </row>
    <row r="359" spans="1:65" s="12" customFormat="1" ht="22.75" customHeight="1">
      <c r="B359" s="178"/>
      <c r="C359" s="179"/>
      <c r="D359" s="180" t="s">
        <v>75</v>
      </c>
      <c r="E359" s="192" t="s">
        <v>106</v>
      </c>
      <c r="F359" s="192" t="s">
        <v>487</v>
      </c>
      <c r="G359" s="179"/>
      <c r="H359" s="179"/>
      <c r="I359" s="182"/>
      <c r="J359" s="193">
        <f>BK359</f>
        <v>0</v>
      </c>
      <c r="K359" s="179"/>
      <c r="L359" s="184"/>
      <c r="M359" s="185"/>
      <c r="N359" s="186"/>
      <c r="O359" s="186"/>
      <c r="P359" s="187">
        <f>SUM(P360:P876)</f>
        <v>0</v>
      </c>
      <c r="Q359" s="186"/>
      <c r="R359" s="187">
        <f>SUM(R360:R876)</f>
        <v>791.91408233000004</v>
      </c>
      <c r="S359" s="186"/>
      <c r="T359" s="188">
        <f>SUM(T360:T876)</f>
        <v>0</v>
      </c>
      <c r="AR359" s="189" t="s">
        <v>83</v>
      </c>
      <c r="AT359" s="190" t="s">
        <v>75</v>
      </c>
      <c r="AU359" s="190" t="s">
        <v>83</v>
      </c>
      <c r="AY359" s="189" t="s">
        <v>275</v>
      </c>
      <c r="BK359" s="191">
        <f>SUM(BK360:BK876)</f>
        <v>0</v>
      </c>
    </row>
    <row r="360" spans="1:65" s="2" customFormat="1" ht="33" customHeight="1">
      <c r="A360" s="35"/>
      <c r="B360" s="36"/>
      <c r="C360" s="194" t="s">
        <v>488</v>
      </c>
      <c r="D360" s="194" t="s">
        <v>277</v>
      </c>
      <c r="E360" s="195" t="s">
        <v>489</v>
      </c>
      <c r="F360" s="196" t="s">
        <v>490</v>
      </c>
      <c r="G360" s="197" t="s">
        <v>280</v>
      </c>
      <c r="H360" s="198">
        <v>168.27</v>
      </c>
      <c r="I360" s="199"/>
      <c r="J360" s="200">
        <f>ROUND(I360*H360,2)</f>
        <v>0</v>
      </c>
      <c r="K360" s="196" t="s">
        <v>281</v>
      </c>
      <c r="L360" s="40"/>
      <c r="M360" s="201" t="s">
        <v>1</v>
      </c>
      <c r="N360" s="202" t="s">
        <v>41</v>
      </c>
      <c r="O360" s="72"/>
      <c r="P360" s="203">
        <f>O360*H360</f>
        <v>0</v>
      </c>
      <c r="Q360" s="203">
        <v>1.0145999999999999</v>
      </c>
      <c r="R360" s="203">
        <f>Q360*H360</f>
        <v>170.726742</v>
      </c>
      <c r="S360" s="203">
        <v>0</v>
      </c>
      <c r="T360" s="204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05" t="s">
        <v>282</v>
      </c>
      <c r="AT360" s="205" t="s">
        <v>277</v>
      </c>
      <c r="AU360" s="205" t="s">
        <v>85</v>
      </c>
      <c r="AY360" s="18" t="s">
        <v>275</v>
      </c>
      <c r="BE360" s="206">
        <f>IF(N360="základní",J360,0)</f>
        <v>0</v>
      </c>
      <c r="BF360" s="206">
        <f>IF(N360="snížená",J360,0)</f>
        <v>0</v>
      </c>
      <c r="BG360" s="206">
        <f>IF(N360="zákl. přenesená",J360,0)</f>
        <v>0</v>
      </c>
      <c r="BH360" s="206">
        <f>IF(N360="sníž. přenesená",J360,0)</f>
        <v>0</v>
      </c>
      <c r="BI360" s="206">
        <f>IF(N360="nulová",J360,0)</f>
        <v>0</v>
      </c>
      <c r="BJ360" s="18" t="s">
        <v>83</v>
      </c>
      <c r="BK360" s="206">
        <f>ROUND(I360*H360,2)</f>
        <v>0</v>
      </c>
      <c r="BL360" s="18" t="s">
        <v>282</v>
      </c>
      <c r="BM360" s="205" t="s">
        <v>491</v>
      </c>
    </row>
    <row r="361" spans="1:65" s="16" customFormat="1" ht="10">
      <c r="B361" s="241"/>
      <c r="C361" s="242"/>
      <c r="D361" s="209" t="s">
        <v>284</v>
      </c>
      <c r="E361" s="243" t="s">
        <v>1</v>
      </c>
      <c r="F361" s="244" t="s">
        <v>492</v>
      </c>
      <c r="G361" s="242"/>
      <c r="H361" s="243" t="s">
        <v>1</v>
      </c>
      <c r="I361" s="245"/>
      <c r="J361" s="242"/>
      <c r="K361" s="242"/>
      <c r="L361" s="246"/>
      <c r="M361" s="247"/>
      <c r="N361" s="248"/>
      <c r="O361" s="248"/>
      <c r="P361" s="248"/>
      <c r="Q361" s="248"/>
      <c r="R361" s="248"/>
      <c r="S361" s="248"/>
      <c r="T361" s="249"/>
      <c r="AT361" s="250" t="s">
        <v>284</v>
      </c>
      <c r="AU361" s="250" t="s">
        <v>85</v>
      </c>
      <c r="AV361" s="16" t="s">
        <v>83</v>
      </c>
      <c r="AW361" s="16" t="s">
        <v>32</v>
      </c>
      <c r="AX361" s="16" t="s">
        <v>76</v>
      </c>
      <c r="AY361" s="250" t="s">
        <v>275</v>
      </c>
    </row>
    <row r="362" spans="1:65" s="13" customFormat="1" ht="10">
      <c r="B362" s="207"/>
      <c r="C362" s="208"/>
      <c r="D362" s="209" t="s">
        <v>284</v>
      </c>
      <c r="E362" s="210" t="s">
        <v>1</v>
      </c>
      <c r="F362" s="211" t="s">
        <v>493</v>
      </c>
      <c r="G362" s="208"/>
      <c r="H362" s="212">
        <v>168.27</v>
      </c>
      <c r="I362" s="213"/>
      <c r="J362" s="208"/>
      <c r="K362" s="208"/>
      <c r="L362" s="214"/>
      <c r="M362" s="215"/>
      <c r="N362" s="216"/>
      <c r="O362" s="216"/>
      <c r="P362" s="216"/>
      <c r="Q362" s="216"/>
      <c r="R362" s="216"/>
      <c r="S362" s="216"/>
      <c r="T362" s="217"/>
      <c r="AT362" s="218" t="s">
        <v>284</v>
      </c>
      <c r="AU362" s="218" t="s">
        <v>85</v>
      </c>
      <c r="AV362" s="13" t="s">
        <v>85</v>
      </c>
      <c r="AW362" s="13" t="s">
        <v>32</v>
      </c>
      <c r="AX362" s="13" t="s">
        <v>76</v>
      </c>
      <c r="AY362" s="218" t="s">
        <v>275</v>
      </c>
    </row>
    <row r="363" spans="1:65" s="14" customFormat="1" ht="10">
      <c r="B363" s="219"/>
      <c r="C363" s="220"/>
      <c r="D363" s="209" t="s">
        <v>284</v>
      </c>
      <c r="E363" s="221" t="s">
        <v>1</v>
      </c>
      <c r="F363" s="222" t="s">
        <v>286</v>
      </c>
      <c r="G363" s="220"/>
      <c r="H363" s="223">
        <v>168.27</v>
      </c>
      <c r="I363" s="224"/>
      <c r="J363" s="220"/>
      <c r="K363" s="220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284</v>
      </c>
      <c r="AU363" s="229" t="s">
        <v>85</v>
      </c>
      <c r="AV363" s="14" t="s">
        <v>106</v>
      </c>
      <c r="AW363" s="14" t="s">
        <v>32</v>
      </c>
      <c r="AX363" s="14" t="s">
        <v>76</v>
      </c>
      <c r="AY363" s="229" t="s">
        <v>275</v>
      </c>
    </row>
    <row r="364" spans="1:65" s="15" customFormat="1" ht="10">
      <c r="B364" s="230"/>
      <c r="C364" s="231"/>
      <c r="D364" s="209" t="s">
        <v>284</v>
      </c>
      <c r="E364" s="232" t="s">
        <v>494</v>
      </c>
      <c r="F364" s="233" t="s">
        <v>287</v>
      </c>
      <c r="G364" s="231"/>
      <c r="H364" s="234">
        <v>168.27</v>
      </c>
      <c r="I364" s="235"/>
      <c r="J364" s="231"/>
      <c r="K364" s="231"/>
      <c r="L364" s="236"/>
      <c r="M364" s="237"/>
      <c r="N364" s="238"/>
      <c r="O364" s="238"/>
      <c r="P364" s="238"/>
      <c r="Q364" s="238"/>
      <c r="R364" s="238"/>
      <c r="S364" s="238"/>
      <c r="T364" s="239"/>
      <c r="AT364" s="240" t="s">
        <v>284</v>
      </c>
      <c r="AU364" s="240" t="s">
        <v>85</v>
      </c>
      <c r="AV364" s="15" t="s">
        <v>282</v>
      </c>
      <c r="AW364" s="15" t="s">
        <v>32</v>
      </c>
      <c r="AX364" s="15" t="s">
        <v>83</v>
      </c>
      <c r="AY364" s="240" t="s">
        <v>275</v>
      </c>
    </row>
    <row r="365" spans="1:65" s="2" customFormat="1" ht="49" customHeight="1">
      <c r="A365" s="35"/>
      <c r="B365" s="36"/>
      <c r="C365" s="194" t="s">
        <v>495</v>
      </c>
      <c r="D365" s="194" t="s">
        <v>277</v>
      </c>
      <c r="E365" s="195" t="s">
        <v>496</v>
      </c>
      <c r="F365" s="196" t="s">
        <v>497</v>
      </c>
      <c r="G365" s="197" t="s">
        <v>280</v>
      </c>
      <c r="H365" s="198">
        <v>66.138000000000005</v>
      </c>
      <c r="I365" s="199"/>
      <c r="J365" s="200">
        <f>ROUND(I365*H365,2)</f>
        <v>0</v>
      </c>
      <c r="K365" s="196" t="s">
        <v>498</v>
      </c>
      <c r="L365" s="40"/>
      <c r="M365" s="201" t="s">
        <v>1</v>
      </c>
      <c r="N365" s="202" t="s">
        <v>41</v>
      </c>
      <c r="O365" s="72"/>
      <c r="P365" s="203">
        <f>O365*H365</f>
        <v>0</v>
      </c>
      <c r="Q365" s="203">
        <v>0.20147000000000001</v>
      </c>
      <c r="R365" s="203">
        <f>Q365*H365</f>
        <v>13.324822860000001</v>
      </c>
      <c r="S365" s="203">
        <v>0</v>
      </c>
      <c r="T365" s="204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5" t="s">
        <v>282</v>
      </c>
      <c r="AT365" s="205" t="s">
        <v>277</v>
      </c>
      <c r="AU365" s="205" t="s">
        <v>85</v>
      </c>
      <c r="AY365" s="18" t="s">
        <v>275</v>
      </c>
      <c r="BE365" s="206">
        <f>IF(N365="základní",J365,0)</f>
        <v>0</v>
      </c>
      <c r="BF365" s="206">
        <f>IF(N365="snížená",J365,0)</f>
        <v>0</v>
      </c>
      <c r="BG365" s="206">
        <f>IF(N365="zákl. přenesená",J365,0)</f>
        <v>0</v>
      </c>
      <c r="BH365" s="206">
        <f>IF(N365="sníž. přenesená",J365,0)</f>
        <v>0</v>
      </c>
      <c r="BI365" s="206">
        <f>IF(N365="nulová",J365,0)</f>
        <v>0</v>
      </c>
      <c r="BJ365" s="18" t="s">
        <v>83</v>
      </c>
      <c r="BK365" s="206">
        <f>ROUND(I365*H365,2)</f>
        <v>0</v>
      </c>
      <c r="BL365" s="18" t="s">
        <v>282</v>
      </c>
      <c r="BM365" s="205" t="s">
        <v>499</v>
      </c>
    </row>
    <row r="366" spans="1:65" s="16" customFormat="1" ht="10">
      <c r="B366" s="241"/>
      <c r="C366" s="242"/>
      <c r="D366" s="209" t="s">
        <v>284</v>
      </c>
      <c r="E366" s="243" t="s">
        <v>1</v>
      </c>
      <c r="F366" s="244" t="s">
        <v>492</v>
      </c>
      <c r="G366" s="242"/>
      <c r="H366" s="243" t="s">
        <v>1</v>
      </c>
      <c r="I366" s="245"/>
      <c r="J366" s="242"/>
      <c r="K366" s="242"/>
      <c r="L366" s="246"/>
      <c r="M366" s="247"/>
      <c r="N366" s="248"/>
      <c r="O366" s="248"/>
      <c r="P366" s="248"/>
      <c r="Q366" s="248"/>
      <c r="R366" s="248"/>
      <c r="S366" s="248"/>
      <c r="T366" s="249"/>
      <c r="AT366" s="250" t="s">
        <v>284</v>
      </c>
      <c r="AU366" s="250" t="s">
        <v>85</v>
      </c>
      <c r="AV366" s="16" t="s">
        <v>83</v>
      </c>
      <c r="AW366" s="16" t="s">
        <v>32</v>
      </c>
      <c r="AX366" s="16" t="s">
        <v>76</v>
      </c>
      <c r="AY366" s="250" t="s">
        <v>275</v>
      </c>
    </row>
    <row r="367" spans="1:65" s="13" customFormat="1" ht="10">
      <c r="B367" s="207"/>
      <c r="C367" s="208"/>
      <c r="D367" s="209" t="s">
        <v>284</v>
      </c>
      <c r="E367" s="210" t="s">
        <v>1</v>
      </c>
      <c r="F367" s="211" t="s">
        <v>500</v>
      </c>
      <c r="G367" s="208"/>
      <c r="H367" s="212">
        <v>66.138000000000005</v>
      </c>
      <c r="I367" s="213"/>
      <c r="J367" s="208"/>
      <c r="K367" s="208"/>
      <c r="L367" s="214"/>
      <c r="M367" s="215"/>
      <c r="N367" s="216"/>
      <c r="O367" s="216"/>
      <c r="P367" s="216"/>
      <c r="Q367" s="216"/>
      <c r="R367" s="216"/>
      <c r="S367" s="216"/>
      <c r="T367" s="217"/>
      <c r="AT367" s="218" t="s">
        <v>284</v>
      </c>
      <c r="AU367" s="218" t="s">
        <v>85</v>
      </c>
      <c r="AV367" s="13" t="s">
        <v>85</v>
      </c>
      <c r="AW367" s="13" t="s">
        <v>32</v>
      </c>
      <c r="AX367" s="13" t="s">
        <v>76</v>
      </c>
      <c r="AY367" s="218" t="s">
        <v>275</v>
      </c>
    </row>
    <row r="368" spans="1:65" s="14" customFormat="1" ht="10">
      <c r="B368" s="219"/>
      <c r="C368" s="220"/>
      <c r="D368" s="209" t="s">
        <v>284</v>
      </c>
      <c r="E368" s="221" t="s">
        <v>1</v>
      </c>
      <c r="F368" s="222" t="s">
        <v>286</v>
      </c>
      <c r="G368" s="220"/>
      <c r="H368" s="223">
        <v>66.138000000000005</v>
      </c>
      <c r="I368" s="224"/>
      <c r="J368" s="220"/>
      <c r="K368" s="220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284</v>
      </c>
      <c r="AU368" s="229" t="s">
        <v>85</v>
      </c>
      <c r="AV368" s="14" t="s">
        <v>106</v>
      </c>
      <c r="AW368" s="14" t="s">
        <v>32</v>
      </c>
      <c r="AX368" s="14" t="s">
        <v>76</v>
      </c>
      <c r="AY368" s="229" t="s">
        <v>275</v>
      </c>
    </row>
    <row r="369" spans="1:65" s="15" customFormat="1" ht="10">
      <c r="B369" s="230"/>
      <c r="C369" s="231"/>
      <c r="D369" s="209" t="s">
        <v>284</v>
      </c>
      <c r="E369" s="232" t="s">
        <v>1</v>
      </c>
      <c r="F369" s="233" t="s">
        <v>287</v>
      </c>
      <c r="G369" s="231"/>
      <c r="H369" s="234">
        <v>66.138000000000005</v>
      </c>
      <c r="I369" s="235"/>
      <c r="J369" s="231"/>
      <c r="K369" s="231"/>
      <c r="L369" s="236"/>
      <c r="M369" s="237"/>
      <c r="N369" s="238"/>
      <c r="O369" s="238"/>
      <c r="P369" s="238"/>
      <c r="Q369" s="238"/>
      <c r="R369" s="238"/>
      <c r="S369" s="238"/>
      <c r="T369" s="239"/>
      <c r="AT369" s="240" t="s">
        <v>284</v>
      </c>
      <c r="AU369" s="240" t="s">
        <v>85</v>
      </c>
      <c r="AV369" s="15" t="s">
        <v>282</v>
      </c>
      <c r="AW369" s="15" t="s">
        <v>32</v>
      </c>
      <c r="AX369" s="15" t="s">
        <v>83</v>
      </c>
      <c r="AY369" s="240" t="s">
        <v>275</v>
      </c>
    </row>
    <row r="370" spans="1:65" s="2" customFormat="1" ht="37.75" customHeight="1">
      <c r="A370" s="35"/>
      <c r="B370" s="36"/>
      <c r="C370" s="194" t="s">
        <v>501</v>
      </c>
      <c r="D370" s="194" t="s">
        <v>277</v>
      </c>
      <c r="E370" s="195" t="s">
        <v>502</v>
      </c>
      <c r="F370" s="196" t="s">
        <v>503</v>
      </c>
      <c r="G370" s="197" t="s">
        <v>280</v>
      </c>
      <c r="H370" s="198">
        <v>239.22399999999999</v>
      </c>
      <c r="I370" s="199"/>
      <c r="J370" s="200">
        <f>ROUND(I370*H370,2)</f>
        <v>0</v>
      </c>
      <c r="K370" s="196" t="s">
        <v>281</v>
      </c>
      <c r="L370" s="40"/>
      <c r="M370" s="201" t="s">
        <v>1</v>
      </c>
      <c r="N370" s="202" t="s">
        <v>41</v>
      </c>
      <c r="O370" s="72"/>
      <c r="P370" s="203">
        <f>O370*H370</f>
        <v>0</v>
      </c>
      <c r="Q370" s="203">
        <v>0.14574000000000001</v>
      </c>
      <c r="R370" s="203">
        <f>Q370*H370</f>
        <v>34.86450576</v>
      </c>
      <c r="S370" s="203">
        <v>0</v>
      </c>
      <c r="T370" s="204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5" t="s">
        <v>282</v>
      </c>
      <c r="AT370" s="205" t="s">
        <v>277</v>
      </c>
      <c r="AU370" s="205" t="s">
        <v>85</v>
      </c>
      <c r="AY370" s="18" t="s">
        <v>275</v>
      </c>
      <c r="BE370" s="206">
        <f>IF(N370="základní",J370,0)</f>
        <v>0</v>
      </c>
      <c r="BF370" s="206">
        <f>IF(N370="snížená",J370,0)</f>
        <v>0</v>
      </c>
      <c r="BG370" s="206">
        <f>IF(N370="zákl. přenesená",J370,0)</f>
        <v>0</v>
      </c>
      <c r="BH370" s="206">
        <f>IF(N370="sníž. přenesená",J370,0)</f>
        <v>0</v>
      </c>
      <c r="BI370" s="206">
        <f>IF(N370="nulová",J370,0)</f>
        <v>0</v>
      </c>
      <c r="BJ370" s="18" t="s">
        <v>83</v>
      </c>
      <c r="BK370" s="206">
        <f>ROUND(I370*H370,2)</f>
        <v>0</v>
      </c>
      <c r="BL370" s="18" t="s">
        <v>282</v>
      </c>
      <c r="BM370" s="205" t="s">
        <v>504</v>
      </c>
    </row>
    <row r="371" spans="1:65" s="16" customFormat="1" ht="10">
      <c r="B371" s="241"/>
      <c r="C371" s="242"/>
      <c r="D371" s="209" t="s">
        <v>284</v>
      </c>
      <c r="E371" s="243" t="s">
        <v>1</v>
      </c>
      <c r="F371" s="244" t="s">
        <v>505</v>
      </c>
      <c r="G371" s="242"/>
      <c r="H371" s="243" t="s">
        <v>1</v>
      </c>
      <c r="I371" s="245"/>
      <c r="J371" s="242"/>
      <c r="K371" s="242"/>
      <c r="L371" s="246"/>
      <c r="M371" s="247"/>
      <c r="N371" s="248"/>
      <c r="O371" s="248"/>
      <c r="P371" s="248"/>
      <c r="Q371" s="248"/>
      <c r="R371" s="248"/>
      <c r="S371" s="248"/>
      <c r="T371" s="249"/>
      <c r="AT371" s="250" t="s">
        <v>284</v>
      </c>
      <c r="AU371" s="250" t="s">
        <v>85</v>
      </c>
      <c r="AV371" s="16" t="s">
        <v>83</v>
      </c>
      <c r="AW371" s="16" t="s">
        <v>32</v>
      </c>
      <c r="AX371" s="16" t="s">
        <v>76</v>
      </c>
      <c r="AY371" s="250" t="s">
        <v>275</v>
      </c>
    </row>
    <row r="372" spans="1:65" s="13" customFormat="1" ht="10">
      <c r="B372" s="207"/>
      <c r="C372" s="208"/>
      <c r="D372" s="209" t="s">
        <v>284</v>
      </c>
      <c r="E372" s="210" t="s">
        <v>1</v>
      </c>
      <c r="F372" s="211" t="s">
        <v>506</v>
      </c>
      <c r="G372" s="208"/>
      <c r="H372" s="212">
        <v>183.96</v>
      </c>
      <c r="I372" s="213"/>
      <c r="J372" s="208"/>
      <c r="K372" s="208"/>
      <c r="L372" s="214"/>
      <c r="M372" s="215"/>
      <c r="N372" s="216"/>
      <c r="O372" s="216"/>
      <c r="P372" s="216"/>
      <c r="Q372" s="216"/>
      <c r="R372" s="216"/>
      <c r="S372" s="216"/>
      <c r="T372" s="217"/>
      <c r="AT372" s="218" t="s">
        <v>284</v>
      </c>
      <c r="AU372" s="218" t="s">
        <v>85</v>
      </c>
      <c r="AV372" s="13" t="s">
        <v>85</v>
      </c>
      <c r="AW372" s="13" t="s">
        <v>32</v>
      </c>
      <c r="AX372" s="13" t="s">
        <v>76</v>
      </c>
      <c r="AY372" s="218" t="s">
        <v>275</v>
      </c>
    </row>
    <row r="373" spans="1:65" s="13" customFormat="1" ht="10">
      <c r="B373" s="207"/>
      <c r="C373" s="208"/>
      <c r="D373" s="209" t="s">
        <v>284</v>
      </c>
      <c r="E373" s="210" t="s">
        <v>1</v>
      </c>
      <c r="F373" s="211" t="s">
        <v>507</v>
      </c>
      <c r="G373" s="208"/>
      <c r="H373" s="212">
        <v>35.625</v>
      </c>
      <c r="I373" s="213"/>
      <c r="J373" s="208"/>
      <c r="K373" s="208"/>
      <c r="L373" s="214"/>
      <c r="M373" s="215"/>
      <c r="N373" s="216"/>
      <c r="O373" s="216"/>
      <c r="P373" s="216"/>
      <c r="Q373" s="216"/>
      <c r="R373" s="216"/>
      <c r="S373" s="216"/>
      <c r="T373" s="217"/>
      <c r="AT373" s="218" t="s">
        <v>284</v>
      </c>
      <c r="AU373" s="218" t="s">
        <v>85</v>
      </c>
      <c r="AV373" s="13" t="s">
        <v>85</v>
      </c>
      <c r="AW373" s="13" t="s">
        <v>32</v>
      </c>
      <c r="AX373" s="13" t="s">
        <v>76</v>
      </c>
      <c r="AY373" s="218" t="s">
        <v>275</v>
      </c>
    </row>
    <row r="374" spans="1:65" s="13" customFormat="1" ht="10">
      <c r="B374" s="207"/>
      <c r="C374" s="208"/>
      <c r="D374" s="209" t="s">
        <v>284</v>
      </c>
      <c r="E374" s="210" t="s">
        <v>1</v>
      </c>
      <c r="F374" s="211" t="s">
        <v>508</v>
      </c>
      <c r="G374" s="208"/>
      <c r="H374" s="212">
        <v>-2</v>
      </c>
      <c r="I374" s="213"/>
      <c r="J374" s="208"/>
      <c r="K374" s="208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284</v>
      </c>
      <c r="AU374" s="218" t="s">
        <v>85</v>
      </c>
      <c r="AV374" s="13" t="s">
        <v>85</v>
      </c>
      <c r="AW374" s="13" t="s">
        <v>32</v>
      </c>
      <c r="AX374" s="13" t="s">
        <v>76</v>
      </c>
      <c r="AY374" s="218" t="s">
        <v>275</v>
      </c>
    </row>
    <row r="375" spans="1:65" s="14" customFormat="1" ht="10">
      <c r="B375" s="219"/>
      <c r="C375" s="220"/>
      <c r="D375" s="209" t="s">
        <v>284</v>
      </c>
      <c r="E375" s="221" t="s">
        <v>1</v>
      </c>
      <c r="F375" s="222" t="s">
        <v>286</v>
      </c>
      <c r="G375" s="220"/>
      <c r="H375" s="223">
        <v>217.58500000000001</v>
      </c>
      <c r="I375" s="224"/>
      <c r="J375" s="220"/>
      <c r="K375" s="220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284</v>
      </c>
      <c r="AU375" s="229" t="s">
        <v>85</v>
      </c>
      <c r="AV375" s="14" t="s">
        <v>106</v>
      </c>
      <c r="AW375" s="14" t="s">
        <v>32</v>
      </c>
      <c r="AX375" s="14" t="s">
        <v>76</v>
      </c>
      <c r="AY375" s="229" t="s">
        <v>275</v>
      </c>
    </row>
    <row r="376" spans="1:65" s="13" customFormat="1" ht="10">
      <c r="B376" s="207"/>
      <c r="C376" s="208"/>
      <c r="D376" s="209" t="s">
        <v>284</v>
      </c>
      <c r="E376" s="210" t="s">
        <v>1</v>
      </c>
      <c r="F376" s="211" t="s">
        <v>509</v>
      </c>
      <c r="G376" s="208"/>
      <c r="H376" s="212">
        <v>16.5</v>
      </c>
      <c r="I376" s="213"/>
      <c r="J376" s="208"/>
      <c r="K376" s="208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284</v>
      </c>
      <c r="AU376" s="218" t="s">
        <v>85</v>
      </c>
      <c r="AV376" s="13" t="s">
        <v>85</v>
      </c>
      <c r="AW376" s="13" t="s">
        <v>32</v>
      </c>
      <c r="AX376" s="13" t="s">
        <v>76</v>
      </c>
      <c r="AY376" s="218" t="s">
        <v>275</v>
      </c>
    </row>
    <row r="377" spans="1:65" s="13" customFormat="1" ht="10">
      <c r="B377" s="207"/>
      <c r="C377" s="208"/>
      <c r="D377" s="209" t="s">
        <v>284</v>
      </c>
      <c r="E377" s="210" t="s">
        <v>1</v>
      </c>
      <c r="F377" s="211" t="s">
        <v>510</v>
      </c>
      <c r="G377" s="208"/>
      <c r="H377" s="212">
        <v>0.438</v>
      </c>
      <c r="I377" s="213"/>
      <c r="J377" s="208"/>
      <c r="K377" s="208"/>
      <c r="L377" s="214"/>
      <c r="M377" s="215"/>
      <c r="N377" s="216"/>
      <c r="O377" s="216"/>
      <c r="P377" s="216"/>
      <c r="Q377" s="216"/>
      <c r="R377" s="216"/>
      <c r="S377" s="216"/>
      <c r="T377" s="217"/>
      <c r="AT377" s="218" t="s">
        <v>284</v>
      </c>
      <c r="AU377" s="218" t="s">
        <v>85</v>
      </c>
      <c r="AV377" s="13" t="s">
        <v>85</v>
      </c>
      <c r="AW377" s="13" t="s">
        <v>32</v>
      </c>
      <c r="AX377" s="13" t="s">
        <v>76</v>
      </c>
      <c r="AY377" s="218" t="s">
        <v>275</v>
      </c>
    </row>
    <row r="378" spans="1:65" s="13" customFormat="1" ht="10">
      <c r="B378" s="207"/>
      <c r="C378" s="208"/>
      <c r="D378" s="209" t="s">
        <v>284</v>
      </c>
      <c r="E378" s="210" t="s">
        <v>1</v>
      </c>
      <c r="F378" s="211" t="s">
        <v>511</v>
      </c>
      <c r="G378" s="208"/>
      <c r="H378" s="212">
        <v>0.875</v>
      </c>
      <c r="I378" s="213"/>
      <c r="J378" s="208"/>
      <c r="K378" s="208"/>
      <c r="L378" s="214"/>
      <c r="M378" s="215"/>
      <c r="N378" s="216"/>
      <c r="O378" s="216"/>
      <c r="P378" s="216"/>
      <c r="Q378" s="216"/>
      <c r="R378" s="216"/>
      <c r="S378" s="216"/>
      <c r="T378" s="217"/>
      <c r="AT378" s="218" t="s">
        <v>284</v>
      </c>
      <c r="AU378" s="218" t="s">
        <v>85</v>
      </c>
      <c r="AV378" s="13" t="s">
        <v>85</v>
      </c>
      <c r="AW378" s="13" t="s">
        <v>32</v>
      </c>
      <c r="AX378" s="13" t="s">
        <v>76</v>
      </c>
      <c r="AY378" s="218" t="s">
        <v>275</v>
      </c>
    </row>
    <row r="379" spans="1:65" s="13" customFormat="1" ht="10">
      <c r="B379" s="207"/>
      <c r="C379" s="208"/>
      <c r="D379" s="209" t="s">
        <v>284</v>
      </c>
      <c r="E379" s="210" t="s">
        <v>1</v>
      </c>
      <c r="F379" s="211" t="s">
        <v>512</v>
      </c>
      <c r="G379" s="208"/>
      <c r="H379" s="212">
        <v>4.5</v>
      </c>
      <c r="I379" s="213"/>
      <c r="J379" s="208"/>
      <c r="K379" s="208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284</v>
      </c>
      <c r="AU379" s="218" t="s">
        <v>85</v>
      </c>
      <c r="AV379" s="13" t="s">
        <v>85</v>
      </c>
      <c r="AW379" s="13" t="s">
        <v>32</v>
      </c>
      <c r="AX379" s="13" t="s">
        <v>76</v>
      </c>
      <c r="AY379" s="218" t="s">
        <v>275</v>
      </c>
    </row>
    <row r="380" spans="1:65" s="13" customFormat="1" ht="10">
      <c r="B380" s="207"/>
      <c r="C380" s="208"/>
      <c r="D380" s="209" t="s">
        <v>284</v>
      </c>
      <c r="E380" s="210" t="s">
        <v>1</v>
      </c>
      <c r="F380" s="211" t="s">
        <v>513</v>
      </c>
      <c r="G380" s="208"/>
      <c r="H380" s="212">
        <v>0.438</v>
      </c>
      <c r="I380" s="213"/>
      <c r="J380" s="208"/>
      <c r="K380" s="208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284</v>
      </c>
      <c r="AU380" s="218" t="s">
        <v>85</v>
      </c>
      <c r="AV380" s="13" t="s">
        <v>85</v>
      </c>
      <c r="AW380" s="13" t="s">
        <v>32</v>
      </c>
      <c r="AX380" s="13" t="s">
        <v>76</v>
      </c>
      <c r="AY380" s="218" t="s">
        <v>275</v>
      </c>
    </row>
    <row r="381" spans="1:65" s="13" customFormat="1" ht="10">
      <c r="B381" s="207"/>
      <c r="C381" s="208"/>
      <c r="D381" s="209" t="s">
        <v>284</v>
      </c>
      <c r="E381" s="210" t="s">
        <v>1</v>
      </c>
      <c r="F381" s="211" t="s">
        <v>514</v>
      </c>
      <c r="G381" s="208"/>
      <c r="H381" s="212">
        <v>0.438</v>
      </c>
      <c r="I381" s="213"/>
      <c r="J381" s="208"/>
      <c r="K381" s="208"/>
      <c r="L381" s="214"/>
      <c r="M381" s="215"/>
      <c r="N381" s="216"/>
      <c r="O381" s="216"/>
      <c r="P381" s="216"/>
      <c r="Q381" s="216"/>
      <c r="R381" s="216"/>
      <c r="S381" s="216"/>
      <c r="T381" s="217"/>
      <c r="AT381" s="218" t="s">
        <v>284</v>
      </c>
      <c r="AU381" s="218" t="s">
        <v>85</v>
      </c>
      <c r="AV381" s="13" t="s">
        <v>85</v>
      </c>
      <c r="AW381" s="13" t="s">
        <v>32</v>
      </c>
      <c r="AX381" s="13" t="s">
        <v>76</v>
      </c>
      <c r="AY381" s="218" t="s">
        <v>275</v>
      </c>
    </row>
    <row r="382" spans="1:65" s="14" customFormat="1" ht="10">
      <c r="B382" s="219"/>
      <c r="C382" s="220"/>
      <c r="D382" s="209" t="s">
        <v>284</v>
      </c>
      <c r="E382" s="221" t="s">
        <v>1</v>
      </c>
      <c r="F382" s="222" t="s">
        <v>286</v>
      </c>
      <c r="G382" s="220"/>
      <c r="H382" s="223">
        <v>23.189</v>
      </c>
      <c r="I382" s="224"/>
      <c r="J382" s="220"/>
      <c r="K382" s="220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284</v>
      </c>
      <c r="AU382" s="229" t="s">
        <v>85</v>
      </c>
      <c r="AV382" s="14" t="s">
        <v>106</v>
      </c>
      <c r="AW382" s="14" t="s">
        <v>32</v>
      </c>
      <c r="AX382" s="14" t="s">
        <v>76</v>
      </c>
      <c r="AY382" s="229" t="s">
        <v>275</v>
      </c>
    </row>
    <row r="383" spans="1:65" s="13" customFormat="1" ht="10">
      <c r="B383" s="207"/>
      <c r="C383" s="208"/>
      <c r="D383" s="209" t="s">
        <v>284</v>
      </c>
      <c r="E383" s="210" t="s">
        <v>1</v>
      </c>
      <c r="F383" s="211" t="s">
        <v>515</v>
      </c>
      <c r="G383" s="208"/>
      <c r="H383" s="212">
        <v>-0.375</v>
      </c>
      <c r="I383" s="213"/>
      <c r="J383" s="208"/>
      <c r="K383" s="208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284</v>
      </c>
      <c r="AU383" s="218" t="s">
        <v>85</v>
      </c>
      <c r="AV383" s="13" t="s">
        <v>85</v>
      </c>
      <c r="AW383" s="13" t="s">
        <v>32</v>
      </c>
      <c r="AX383" s="13" t="s">
        <v>76</v>
      </c>
      <c r="AY383" s="218" t="s">
        <v>275</v>
      </c>
    </row>
    <row r="384" spans="1:65" s="13" customFormat="1" ht="10">
      <c r="B384" s="207"/>
      <c r="C384" s="208"/>
      <c r="D384" s="209" t="s">
        <v>284</v>
      </c>
      <c r="E384" s="210" t="s">
        <v>1</v>
      </c>
      <c r="F384" s="211" t="s">
        <v>516</v>
      </c>
      <c r="G384" s="208"/>
      <c r="H384" s="212">
        <v>-1.175</v>
      </c>
      <c r="I384" s="213"/>
      <c r="J384" s="208"/>
      <c r="K384" s="208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284</v>
      </c>
      <c r="AU384" s="218" t="s">
        <v>85</v>
      </c>
      <c r="AV384" s="13" t="s">
        <v>85</v>
      </c>
      <c r="AW384" s="13" t="s">
        <v>32</v>
      </c>
      <c r="AX384" s="13" t="s">
        <v>76</v>
      </c>
      <c r="AY384" s="218" t="s">
        <v>275</v>
      </c>
    </row>
    <row r="385" spans="1:65" s="14" customFormat="1" ht="10">
      <c r="B385" s="219"/>
      <c r="C385" s="220"/>
      <c r="D385" s="209" t="s">
        <v>284</v>
      </c>
      <c r="E385" s="221" t="s">
        <v>1</v>
      </c>
      <c r="F385" s="222" t="s">
        <v>286</v>
      </c>
      <c r="G385" s="220"/>
      <c r="H385" s="223">
        <v>-1.55</v>
      </c>
      <c r="I385" s="224"/>
      <c r="J385" s="220"/>
      <c r="K385" s="220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284</v>
      </c>
      <c r="AU385" s="229" t="s">
        <v>85</v>
      </c>
      <c r="AV385" s="14" t="s">
        <v>106</v>
      </c>
      <c r="AW385" s="14" t="s">
        <v>32</v>
      </c>
      <c r="AX385" s="14" t="s">
        <v>76</v>
      </c>
      <c r="AY385" s="229" t="s">
        <v>275</v>
      </c>
    </row>
    <row r="386" spans="1:65" s="15" customFormat="1" ht="10">
      <c r="B386" s="230"/>
      <c r="C386" s="231"/>
      <c r="D386" s="209" t="s">
        <v>284</v>
      </c>
      <c r="E386" s="232" t="s">
        <v>1</v>
      </c>
      <c r="F386" s="233" t="s">
        <v>287</v>
      </c>
      <c r="G386" s="231"/>
      <c r="H386" s="234">
        <v>239.22399999999999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284</v>
      </c>
      <c r="AU386" s="240" t="s">
        <v>85</v>
      </c>
      <c r="AV386" s="15" t="s">
        <v>282</v>
      </c>
      <c r="AW386" s="15" t="s">
        <v>32</v>
      </c>
      <c r="AX386" s="15" t="s">
        <v>83</v>
      </c>
      <c r="AY386" s="240" t="s">
        <v>275</v>
      </c>
    </row>
    <row r="387" spans="1:65" s="2" customFormat="1" ht="37.75" customHeight="1">
      <c r="A387" s="35"/>
      <c r="B387" s="36"/>
      <c r="C387" s="194" t="s">
        <v>517</v>
      </c>
      <c r="D387" s="194" t="s">
        <v>277</v>
      </c>
      <c r="E387" s="195" t="s">
        <v>518</v>
      </c>
      <c r="F387" s="196" t="s">
        <v>519</v>
      </c>
      <c r="G387" s="197" t="s">
        <v>280</v>
      </c>
      <c r="H387" s="198">
        <v>13.688000000000001</v>
      </c>
      <c r="I387" s="199"/>
      <c r="J387" s="200">
        <f>ROUND(I387*H387,2)</f>
        <v>0</v>
      </c>
      <c r="K387" s="196" t="s">
        <v>281</v>
      </c>
      <c r="L387" s="40"/>
      <c r="M387" s="201" t="s">
        <v>1</v>
      </c>
      <c r="N387" s="202" t="s">
        <v>41</v>
      </c>
      <c r="O387" s="72"/>
      <c r="P387" s="203">
        <f>O387*H387</f>
        <v>0</v>
      </c>
      <c r="Q387" s="203">
        <v>0.23024</v>
      </c>
      <c r="R387" s="203">
        <f>Q387*H387</f>
        <v>3.1515251200000001</v>
      </c>
      <c r="S387" s="203">
        <v>0</v>
      </c>
      <c r="T387" s="204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5" t="s">
        <v>282</v>
      </c>
      <c r="AT387" s="205" t="s">
        <v>277</v>
      </c>
      <c r="AU387" s="205" t="s">
        <v>85</v>
      </c>
      <c r="AY387" s="18" t="s">
        <v>275</v>
      </c>
      <c r="BE387" s="206">
        <f>IF(N387="základní",J387,0)</f>
        <v>0</v>
      </c>
      <c r="BF387" s="206">
        <f>IF(N387="snížená",J387,0)</f>
        <v>0</v>
      </c>
      <c r="BG387" s="206">
        <f>IF(N387="zákl. přenesená",J387,0)</f>
        <v>0</v>
      </c>
      <c r="BH387" s="206">
        <f>IF(N387="sníž. přenesená",J387,0)</f>
        <v>0</v>
      </c>
      <c r="BI387" s="206">
        <f>IF(N387="nulová",J387,0)</f>
        <v>0</v>
      </c>
      <c r="BJ387" s="18" t="s">
        <v>83</v>
      </c>
      <c r="BK387" s="206">
        <f>ROUND(I387*H387,2)</f>
        <v>0</v>
      </c>
      <c r="BL387" s="18" t="s">
        <v>282</v>
      </c>
      <c r="BM387" s="205" t="s">
        <v>520</v>
      </c>
    </row>
    <row r="388" spans="1:65" s="16" customFormat="1" ht="10">
      <c r="B388" s="241"/>
      <c r="C388" s="242"/>
      <c r="D388" s="209" t="s">
        <v>284</v>
      </c>
      <c r="E388" s="243" t="s">
        <v>1</v>
      </c>
      <c r="F388" s="244" t="s">
        <v>505</v>
      </c>
      <c r="G388" s="242"/>
      <c r="H388" s="243" t="s">
        <v>1</v>
      </c>
      <c r="I388" s="245"/>
      <c r="J388" s="242"/>
      <c r="K388" s="242"/>
      <c r="L388" s="246"/>
      <c r="M388" s="247"/>
      <c r="N388" s="248"/>
      <c r="O388" s="248"/>
      <c r="P388" s="248"/>
      <c r="Q388" s="248"/>
      <c r="R388" s="248"/>
      <c r="S388" s="248"/>
      <c r="T388" s="249"/>
      <c r="AT388" s="250" t="s">
        <v>284</v>
      </c>
      <c r="AU388" s="250" t="s">
        <v>85</v>
      </c>
      <c r="AV388" s="16" t="s">
        <v>83</v>
      </c>
      <c r="AW388" s="16" t="s">
        <v>32</v>
      </c>
      <c r="AX388" s="16" t="s">
        <v>76</v>
      </c>
      <c r="AY388" s="250" t="s">
        <v>275</v>
      </c>
    </row>
    <row r="389" spans="1:65" s="13" customFormat="1" ht="10">
      <c r="B389" s="207"/>
      <c r="C389" s="208"/>
      <c r="D389" s="209" t="s">
        <v>284</v>
      </c>
      <c r="E389" s="210" t="s">
        <v>1</v>
      </c>
      <c r="F389" s="211" t="s">
        <v>521</v>
      </c>
      <c r="G389" s="208"/>
      <c r="H389" s="212">
        <v>12.938000000000001</v>
      </c>
      <c r="I389" s="213"/>
      <c r="J389" s="208"/>
      <c r="K389" s="208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284</v>
      </c>
      <c r="AU389" s="218" t="s">
        <v>85</v>
      </c>
      <c r="AV389" s="13" t="s">
        <v>85</v>
      </c>
      <c r="AW389" s="13" t="s">
        <v>32</v>
      </c>
      <c r="AX389" s="13" t="s">
        <v>76</v>
      </c>
      <c r="AY389" s="218" t="s">
        <v>275</v>
      </c>
    </row>
    <row r="390" spans="1:65" s="14" customFormat="1" ht="10">
      <c r="B390" s="219"/>
      <c r="C390" s="220"/>
      <c r="D390" s="209" t="s">
        <v>284</v>
      </c>
      <c r="E390" s="221" t="s">
        <v>1</v>
      </c>
      <c r="F390" s="222" t="s">
        <v>286</v>
      </c>
      <c r="G390" s="220"/>
      <c r="H390" s="223">
        <v>12.938000000000001</v>
      </c>
      <c r="I390" s="224"/>
      <c r="J390" s="220"/>
      <c r="K390" s="220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284</v>
      </c>
      <c r="AU390" s="229" t="s">
        <v>85</v>
      </c>
      <c r="AV390" s="14" t="s">
        <v>106</v>
      </c>
      <c r="AW390" s="14" t="s">
        <v>32</v>
      </c>
      <c r="AX390" s="14" t="s">
        <v>76</v>
      </c>
      <c r="AY390" s="229" t="s">
        <v>275</v>
      </c>
    </row>
    <row r="391" spans="1:65" s="13" customFormat="1" ht="10">
      <c r="B391" s="207"/>
      <c r="C391" s="208"/>
      <c r="D391" s="209" t="s">
        <v>284</v>
      </c>
      <c r="E391" s="210" t="s">
        <v>1</v>
      </c>
      <c r="F391" s="211" t="s">
        <v>522</v>
      </c>
      <c r="G391" s="208"/>
      <c r="H391" s="212">
        <v>0.75</v>
      </c>
      <c r="I391" s="213"/>
      <c r="J391" s="208"/>
      <c r="K391" s="208"/>
      <c r="L391" s="214"/>
      <c r="M391" s="215"/>
      <c r="N391" s="216"/>
      <c r="O391" s="216"/>
      <c r="P391" s="216"/>
      <c r="Q391" s="216"/>
      <c r="R391" s="216"/>
      <c r="S391" s="216"/>
      <c r="T391" s="217"/>
      <c r="AT391" s="218" t="s">
        <v>284</v>
      </c>
      <c r="AU391" s="218" t="s">
        <v>85</v>
      </c>
      <c r="AV391" s="13" t="s">
        <v>85</v>
      </c>
      <c r="AW391" s="13" t="s">
        <v>32</v>
      </c>
      <c r="AX391" s="13" t="s">
        <v>76</v>
      </c>
      <c r="AY391" s="218" t="s">
        <v>275</v>
      </c>
    </row>
    <row r="392" spans="1:65" s="13" customFormat="1" ht="10">
      <c r="B392" s="207"/>
      <c r="C392" s="208"/>
      <c r="D392" s="209" t="s">
        <v>284</v>
      </c>
      <c r="E392" s="210" t="s">
        <v>1</v>
      </c>
      <c r="F392" s="211" t="s">
        <v>523</v>
      </c>
      <c r="G392" s="208"/>
      <c r="H392" s="212">
        <v>0.75</v>
      </c>
      <c r="I392" s="213"/>
      <c r="J392" s="208"/>
      <c r="K392" s="208"/>
      <c r="L392" s="214"/>
      <c r="M392" s="215"/>
      <c r="N392" s="216"/>
      <c r="O392" s="216"/>
      <c r="P392" s="216"/>
      <c r="Q392" s="216"/>
      <c r="R392" s="216"/>
      <c r="S392" s="216"/>
      <c r="T392" s="217"/>
      <c r="AT392" s="218" t="s">
        <v>284</v>
      </c>
      <c r="AU392" s="218" t="s">
        <v>85</v>
      </c>
      <c r="AV392" s="13" t="s">
        <v>85</v>
      </c>
      <c r="AW392" s="13" t="s">
        <v>32</v>
      </c>
      <c r="AX392" s="13" t="s">
        <v>76</v>
      </c>
      <c r="AY392" s="218" t="s">
        <v>275</v>
      </c>
    </row>
    <row r="393" spans="1:65" s="14" customFormat="1" ht="10">
      <c r="B393" s="219"/>
      <c r="C393" s="220"/>
      <c r="D393" s="209" t="s">
        <v>284</v>
      </c>
      <c r="E393" s="221" t="s">
        <v>1</v>
      </c>
      <c r="F393" s="222" t="s">
        <v>286</v>
      </c>
      <c r="G393" s="220"/>
      <c r="H393" s="223">
        <v>1.5</v>
      </c>
      <c r="I393" s="224"/>
      <c r="J393" s="220"/>
      <c r="K393" s="220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284</v>
      </c>
      <c r="AU393" s="229" t="s">
        <v>85</v>
      </c>
      <c r="AV393" s="14" t="s">
        <v>106</v>
      </c>
      <c r="AW393" s="14" t="s">
        <v>32</v>
      </c>
      <c r="AX393" s="14" t="s">
        <v>76</v>
      </c>
      <c r="AY393" s="229" t="s">
        <v>275</v>
      </c>
    </row>
    <row r="394" spans="1:65" s="13" customFormat="1" ht="10">
      <c r="B394" s="207"/>
      <c r="C394" s="208"/>
      <c r="D394" s="209" t="s">
        <v>284</v>
      </c>
      <c r="E394" s="210" t="s">
        <v>1</v>
      </c>
      <c r="F394" s="211" t="s">
        <v>524</v>
      </c>
      <c r="G394" s="208"/>
      <c r="H394" s="212">
        <v>-0.75</v>
      </c>
      <c r="I394" s="213"/>
      <c r="J394" s="208"/>
      <c r="K394" s="208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284</v>
      </c>
      <c r="AU394" s="218" t="s">
        <v>85</v>
      </c>
      <c r="AV394" s="13" t="s">
        <v>85</v>
      </c>
      <c r="AW394" s="13" t="s">
        <v>32</v>
      </c>
      <c r="AX394" s="13" t="s">
        <v>76</v>
      </c>
      <c r="AY394" s="218" t="s">
        <v>275</v>
      </c>
    </row>
    <row r="395" spans="1:65" s="14" customFormat="1" ht="10">
      <c r="B395" s="219"/>
      <c r="C395" s="220"/>
      <c r="D395" s="209" t="s">
        <v>284</v>
      </c>
      <c r="E395" s="221" t="s">
        <v>1</v>
      </c>
      <c r="F395" s="222" t="s">
        <v>286</v>
      </c>
      <c r="G395" s="220"/>
      <c r="H395" s="223">
        <v>-0.75</v>
      </c>
      <c r="I395" s="224"/>
      <c r="J395" s="220"/>
      <c r="K395" s="220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284</v>
      </c>
      <c r="AU395" s="229" t="s">
        <v>85</v>
      </c>
      <c r="AV395" s="14" t="s">
        <v>106</v>
      </c>
      <c r="AW395" s="14" t="s">
        <v>32</v>
      </c>
      <c r="AX395" s="14" t="s">
        <v>76</v>
      </c>
      <c r="AY395" s="229" t="s">
        <v>275</v>
      </c>
    </row>
    <row r="396" spans="1:65" s="15" customFormat="1" ht="10">
      <c r="B396" s="230"/>
      <c r="C396" s="231"/>
      <c r="D396" s="209" t="s">
        <v>284</v>
      </c>
      <c r="E396" s="232" t="s">
        <v>1</v>
      </c>
      <c r="F396" s="233" t="s">
        <v>287</v>
      </c>
      <c r="G396" s="231"/>
      <c r="H396" s="234">
        <v>13.688000000000001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AT396" s="240" t="s">
        <v>284</v>
      </c>
      <c r="AU396" s="240" t="s">
        <v>85</v>
      </c>
      <c r="AV396" s="15" t="s">
        <v>282</v>
      </c>
      <c r="AW396" s="15" t="s">
        <v>32</v>
      </c>
      <c r="AX396" s="15" t="s">
        <v>83</v>
      </c>
      <c r="AY396" s="240" t="s">
        <v>275</v>
      </c>
    </row>
    <row r="397" spans="1:65" s="2" customFormat="1" ht="33" customHeight="1">
      <c r="A397" s="35"/>
      <c r="B397" s="36"/>
      <c r="C397" s="194" t="s">
        <v>525</v>
      </c>
      <c r="D397" s="194" t="s">
        <v>277</v>
      </c>
      <c r="E397" s="195" t="s">
        <v>526</v>
      </c>
      <c r="F397" s="196" t="s">
        <v>527</v>
      </c>
      <c r="G397" s="197" t="s">
        <v>280</v>
      </c>
      <c r="H397" s="198">
        <v>1381.5070000000001</v>
      </c>
      <c r="I397" s="199"/>
      <c r="J397" s="200">
        <f>ROUND(I397*H397,2)</f>
        <v>0</v>
      </c>
      <c r="K397" s="196" t="s">
        <v>281</v>
      </c>
      <c r="L397" s="40"/>
      <c r="M397" s="201" t="s">
        <v>1</v>
      </c>
      <c r="N397" s="202" t="s">
        <v>41</v>
      </c>
      <c r="O397" s="72"/>
      <c r="P397" s="203">
        <f>O397*H397</f>
        <v>0</v>
      </c>
      <c r="Q397" s="203">
        <v>0.16930999999999999</v>
      </c>
      <c r="R397" s="203">
        <f>Q397*H397</f>
        <v>233.90295017</v>
      </c>
      <c r="S397" s="203">
        <v>0</v>
      </c>
      <c r="T397" s="204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05" t="s">
        <v>282</v>
      </c>
      <c r="AT397" s="205" t="s">
        <v>277</v>
      </c>
      <c r="AU397" s="205" t="s">
        <v>85</v>
      </c>
      <c r="AY397" s="18" t="s">
        <v>275</v>
      </c>
      <c r="BE397" s="206">
        <f>IF(N397="základní",J397,0)</f>
        <v>0</v>
      </c>
      <c r="BF397" s="206">
        <f>IF(N397="snížená",J397,0)</f>
        <v>0</v>
      </c>
      <c r="BG397" s="206">
        <f>IF(N397="zákl. přenesená",J397,0)</f>
        <v>0</v>
      </c>
      <c r="BH397" s="206">
        <f>IF(N397="sníž. přenesená",J397,0)</f>
        <v>0</v>
      </c>
      <c r="BI397" s="206">
        <f>IF(N397="nulová",J397,0)</f>
        <v>0</v>
      </c>
      <c r="BJ397" s="18" t="s">
        <v>83</v>
      </c>
      <c r="BK397" s="206">
        <f>ROUND(I397*H397,2)</f>
        <v>0</v>
      </c>
      <c r="BL397" s="18" t="s">
        <v>282</v>
      </c>
      <c r="BM397" s="205" t="s">
        <v>528</v>
      </c>
    </row>
    <row r="398" spans="1:65" s="16" customFormat="1" ht="10">
      <c r="B398" s="241"/>
      <c r="C398" s="242"/>
      <c r="D398" s="209" t="s">
        <v>284</v>
      </c>
      <c r="E398" s="243" t="s">
        <v>1</v>
      </c>
      <c r="F398" s="244" t="s">
        <v>492</v>
      </c>
      <c r="G398" s="242"/>
      <c r="H398" s="243" t="s">
        <v>1</v>
      </c>
      <c r="I398" s="245"/>
      <c r="J398" s="242"/>
      <c r="K398" s="242"/>
      <c r="L398" s="246"/>
      <c r="M398" s="247"/>
      <c r="N398" s="248"/>
      <c r="O398" s="248"/>
      <c r="P398" s="248"/>
      <c r="Q398" s="248"/>
      <c r="R398" s="248"/>
      <c r="S398" s="248"/>
      <c r="T398" s="249"/>
      <c r="AT398" s="250" t="s">
        <v>284</v>
      </c>
      <c r="AU398" s="250" t="s">
        <v>85</v>
      </c>
      <c r="AV398" s="16" t="s">
        <v>83</v>
      </c>
      <c r="AW398" s="16" t="s">
        <v>32</v>
      </c>
      <c r="AX398" s="16" t="s">
        <v>76</v>
      </c>
      <c r="AY398" s="250" t="s">
        <v>275</v>
      </c>
    </row>
    <row r="399" spans="1:65" s="13" customFormat="1" ht="10">
      <c r="B399" s="207"/>
      <c r="C399" s="208"/>
      <c r="D399" s="209" t="s">
        <v>284</v>
      </c>
      <c r="E399" s="210" t="s">
        <v>1</v>
      </c>
      <c r="F399" s="211" t="s">
        <v>529</v>
      </c>
      <c r="G399" s="208"/>
      <c r="H399" s="212">
        <v>186.12799999999999</v>
      </c>
      <c r="I399" s="213"/>
      <c r="J399" s="208"/>
      <c r="K399" s="208"/>
      <c r="L399" s="214"/>
      <c r="M399" s="215"/>
      <c r="N399" s="216"/>
      <c r="O399" s="216"/>
      <c r="P399" s="216"/>
      <c r="Q399" s="216"/>
      <c r="R399" s="216"/>
      <c r="S399" s="216"/>
      <c r="T399" s="217"/>
      <c r="AT399" s="218" t="s">
        <v>284</v>
      </c>
      <c r="AU399" s="218" t="s">
        <v>85</v>
      </c>
      <c r="AV399" s="13" t="s">
        <v>85</v>
      </c>
      <c r="AW399" s="13" t="s">
        <v>32</v>
      </c>
      <c r="AX399" s="13" t="s">
        <v>76</v>
      </c>
      <c r="AY399" s="218" t="s">
        <v>275</v>
      </c>
    </row>
    <row r="400" spans="1:65" s="13" customFormat="1" ht="10">
      <c r="B400" s="207"/>
      <c r="C400" s="208"/>
      <c r="D400" s="209" t="s">
        <v>284</v>
      </c>
      <c r="E400" s="210" t="s">
        <v>1</v>
      </c>
      <c r="F400" s="211" t="s">
        <v>530</v>
      </c>
      <c r="G400" s="208"/>
      <c r="H400" s="212">
        <v>-21.567</v>
      </c>
      <c r="I400" s="213"/>
      <c r="J400" s="208"/>
      <c r="K400" s="208"/>
      <c r="L400" s="214"/>
      <c r="M400" s="215"/>
      <c r="N400" s="216"/>
      <c r="O400" s="216"/>
      <c r="P400" s="216"/>
      <c r="Q400" s="216"/>
      <c r="R400" s="216"/>
      <c r="S400" s="216"/>
      <c r="T400" s="217"/>
      <c r="AT400" s="218" t="s">
        <v>284</v>
      </c>
      <c r="AU400" s="218" t="s">
        <v>85</v>
      </c>
      <c r="AV400" s="13" t="s">
        <v>85</v>
      </c>
      <c r="AW400" s="13" t="s">
        <v>32</v>
      </c>
      <c r="AX400" s="13" t="s">
        <v>76</v>
      </c>
      <c r="AY400" s="218" t="s">
        <v>275</v>
      </c>
    </row>
    <row r="401" spans="2:51" s="14" customFormat="1" ht="10">
      <c r="B401" s="219"/>
      <c r="C401" s="220"/>
      <c r="D401" s="209" t="s">
        <v>284</v>
      </c>
      <c r="E401" s="221" t="s">
        <v>1</v>
      </c>
      <c r="F401" s="222" t="s">
        <v>286</v>
      </c>
      <c r="G401" s="220"/>
      <c r="H401" s="223">
        <v>164.56099999999998</v>
      </c>
      <c r="I401" s="224"/>
      <c r="J401" s="220"/>
      <c r="K401" s="220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284</v>
      </c>
      <c r="AU401" s="229" t="s">
        <v>85</v>
      </c>
      <c r="AV401" s="14" t="s">
        <v>106</v>
      </c>
      <c r="AW401" s="14" t="s">
        <v>32</v>
      </c>
      <c r="AX401" s="14" t="s">
        <v>76</v>
      </c>
      <c r="AY401" s="229" t="s">
        <v>275</v>
      </c>
    </row>
    <row r="402" spans="2:51" s="16" customFormat="1" ht="10">
      <c r="B402" s="241"/>
      <c r="C402" s="242"/>
      <c r="D402" s="209" t="s">
        <v>284</v>
      </c>
      <c r="E402" s="243" t="s">
        <v>1</v>
      </c>
      <c r="F402" s="244" t="s">
        <v>505</v>
      </c>
      <c r="G402" s="242"/>
      <c r="H402" s="243" t="s">
        <v>1</v>
      </c>
      <c r="I402" s="245"/>
      <c r="J402" s="242"/>
      <c r="K402" s="242"/>
      <c r="L402" s="246"/>
      <c r="M402" s="247"/>
      <c r="N402" s="248"/>
      <c r="O402" s="248"/>
      <c r="P402" s="248"/>
      <c r="Q402" s="248"/>
      <c r="R402" s="248"/>
      <c r="S402" s="248"/>
      <c r="T402" s="249"/>
      <c r="AT402" s="250" t="s">
        <v>284</v>
      </c>
      <c r="AU402" s="250" t="s">
        <v>85</v>
      </c>
      <c r="AV402" s="16" t="s">
        <v>83</v>
      </c>
      <c r="AW402" s="16" t="s">
        <v>32</v>
      </c>
      <c r="AX402" s="16" t="s">
        <v>76</v>
      </c>
      <c r="AY402" s="250" t="s">
        <v>275</v>
      </c>
    </row>
    <row r="403" spans="2:51" s="13" customFormat="1" ht="10">
      <c r="B403" s="207"/>
      <c r="C403" s="208"/>
      <c r="D403" s="209" t="s">
        <v>284</v>
      </c>
      <c r="E403" s="210" t="s">
        <v>1</v>
      </c>
      <c r="F403" s="211" t="s">
        <v>531</v>
      </c>
      <c r="G403" s="208"/>
      <c r="H403" s="212">
        <v>67.343000000000004</v>
      </c>
      <c r="I403" s="213"/>
      <c r="J403" s="208"/>
      <c r="K403" s="208"/>
      <c r="L403" s="214"/>
      <c r="M403" s="215"/>
      <c r="N403" s="216"/>
      <c r="O403" s="216"/>
      <c r="P403" s="216"/>
      <c r="Q403" s="216"/>
      <c r="R403" s="216"/>
      <c r="S403" s="216"/>
      <c r="T403" s="217"/>
      <c r="AT403" s="218" t="s">
        <v>284</v>
      </c>
      <c r="AU403" s="218" t="s">
        <v>85</v>
      </c>
      <c r="AV403" s="13" t="s">
        <v>85</v>
      </c>
      <c r="AW403" s="13" t="s">
        <v>32</v>
      </c>
      <c r="AX403" s="13" t="s">
        <v>76</v>
      </c>
      <c r="AY403" s="218" t="s">
        <v>275</v>
      </c>
    </row>
    <row r="404" spans="2:51" s="13" customFormat="1" ht="40">
      <c r="B404" s="207"/>
      <c r="C404" s="208"/>
      <c r="D404" s="209" t="s">
        <v>284</v>
      </c>
      <c r="E404" s="210" t="s">
        <v>1</v>
      </c>
      <c r="F404" s="211" t="s">
        <v>532</v>
      </c>
      <c r="G404" s="208"/>
      <c r="H404" s="212">
        <v>738.39499999999998</v>
      </c>
      <c r="I404" s="213"/>
      <c r="J404" s="208"/>
      <c r="K404" s="208"/>
      <c r="L404" s="214"/>
      <c r="M404" s="215"/>
      <c r="N404" s="216"/>
      <c r="O404" s="216"/>
      <c r="P404" s="216"/>
      <c r="Q404" s="216"/>
      <c r="R404" s="216"/>
      <c r="S404" s="216"/>
      <c r="T404" s="217"/>
      <c r="AT404" s="218" t="s">
        <v>284</v>
      </c>
      <c r="AU404" s="218" t="s">
        <v>85</v>
      </c>
      <c r="AV404" s="13" t="s">
        <v>85</v>
      </c>
      <c r="AW404" s="13" t="s">
        <v>32</v>
      </c>
      <c r="AX404" s="13" t="s">
        <v>76</v>
      </c>
      <c r="AY404" s="218" t="s">
        <v>275</v>
      </c>
    </row>
    <row r="405" spans="2:51" s="13" customFormat="1" ht="10">
      <c r="B405" s="207"/>
      <c r="C405" s="208"/>
      <c r="D405" s="209" t="s">
        <v>284</v>
      </c>
      <c r="E405" s="210" t="s">
        <v>1</v>
      </c>
      <c r="F405" s="211" t="s">
        <v>533</v>
      </c>
      <c r="G405" s="208"/>
      <c r="H405" s="212">
        <v>260.625</v>
      </c>
      <c r="I405" s="213"/>
      <c r="J405" s="208"/>
      <c r="K405" s="208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284</v>
      </c>
      <c r="AU405" s="218" t="s">
        <v>85</v>
      </c>
      <c r="AV405" s="13" t="s">
        <v>85</v>
      </c>
      <c r="AW405" s="13" t="s">
        <v>32</v>
      </c>
      <c r="AX405" s="13" t="s">
        <v>76</v>
      </c>
      <c r="AY405" s="218" t="s">
        <v>275</v>
      </c>
    </row>
    <row r="406" spans="2:51" s="13" customFormat="1" ht="30">
      <c r="B406" s="207"/>
      <c r="C406" s="208"/>
      <c r="D406" s="209" t="s">
        <v>284</v>
      </c>
      <c r="E406" s="210" t="s">
        <v>1</v>
      </c>
      <c r="F406" s="211" t="s">
        <v>534</v>
      </c>
      <c r="G406" s="208"/>
      <c r="H406" s="212">
        <v>-45.015999999999998</v>
      </c>
      <c r="I406" s="213"/>
      <c r="J406" s="208"/>
      <c r="K406" s="208"/>
      <c r="L406" s="214"/>
      <c r="M406" s="215"/>
      <c r="N406" s="216"/>
      <c r="O406" s="216"/>
      <c r="P406" s="216"/>
      <c r="Q406" s="216"/>
      <c r="R406" s="216"/>
      <c r="S406" s="216"/>
      <c r="T406" s="217"/>
      <c r="AT406" s="218" t="s">
        <v>284</v>
      </c>
      <c r="AU406" s="218" t="s">
        <v>85</v>
      </c>
      <c r="AV406" s="13" t="s">
        <v>85</v>
      </c>
      <c r="AW406" s="13" t="s">
        <v>32</v>
      </c>
      <c r="AX406" s="13" t="s">
        <v>76</v>
      </c>
      <c r="AY406" s="218" t="s">
        <v>275</v>
      </c>
    </row>
    <row r="407" spans="2:51" s="14" customFormat="1" ht="10">
      <c r="B407" s="219"/>
      <c r="C407" s="220"/>
      <c r="D407" s="209" t="s">
        <v>284</v>
      </c>
      <c r="E407" s="221" t="s">
        <v>1</v>
      </c>
      <c r="F407" s="222" t="s">
        <v>286</v>
      </c>
      <c r="G407" s="220"/>
      <c r="H407" s="223">
        <v>1021.3469999999999</v>
      </c>
      <c r="I407" s="224"/>
      <c r="J407" s="220"/>
      <c r="K407" s="220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284</v>
      </c>
      <c r="AU407" s="229" t="s">
        <v>85</v>
      </c>
      <c r="AV407" s="14" t="s">
        <v>106</v>
      </c>
      <c r="AW407" s="14" t="s">
        <v>32</v>
      </c>
      <c r="AX407" s="14" t="s">
        <v>76</v>
      </c>
      <c r="AY407" s="229" t="s">
        <v>275</v>
      </c>
    </row>
    <row r="408" spans="2:51" s="16" customFormat="1" ht="10">
      <c r="B408" s="241"/>
      <c r="C408" s="242"/>
      <c r="D408" s="209" t="s">
        <v>284</v>
      </c>
      <c r="E408" s="243" t="s">
        <v>1</v>
      </c>
      <c r="F408" s="244" t="s">
        <v>535</v>
      </c>
      <c r="G408" s="242"/>
      <c r="H408" s="243" t="s">
        <v>1</v>
      </c>
      <c r="I408" s="245"/>
      <c r="J408" s="242"/>
      <c r="K408" s="242"/>
      <c r="L408" s="246"/>
      <c r="M408" s="247"/>
      <c r="N408" s="248"/>
      <c r="O408" s="248"/>
      <c r="P408" s="248"/>
      <c r="Q408" s="248"/>
      <c r="R408" s="248"/>
      <c r="S408" s="248"/>
      <c r="T408" s="249"/>
      <c r="AT408" s="250" t="s">
        <v>284</v>
      </c>
      <c r="AU408" s="250" t="s">
        <v>85</v>
      </c>
      <c r="AV408" s="16" t="s">
        <v>83</v>
      </c>
      <c r="AW408" s="16" t="s">
        <v>32</v>
      </c>
      <c r="AX408" s="16" t="s">
        <v>76</v>
      </c>
      <c r="AY408" s="250" t="s">
        <v>275</v>
      </c>
    </row>
    <row r="409" spans="2:51" s="13" customFormat="1" ht="10">
      <c r="B409" s="207"/>
      <c r="C409" s="208"/>
      <c r="D409" s="209" t="s">
        <v>284</v>
      </c>
      <c r="E409" s="210" t="s">
        <v>1</v>
      </c>
      <c r="F409" s="211" t="s">
        <v>536</v>
      </c>
      <c r="G409" s="208"/>
      <c r="H409" s="212">
        <v>68.349999999999994</v>
      </c>
      <c r="I409" s="213"/>
      <c r="J409" s="208"/>
      <c r="K409" s="208"/>
      <c r="L409" s="214"/>
      <c r="M409" s="215"/>
      <c r="N409" s="216"/>
      <c r="O409" s="216"/>
      <c r="P409" s="216"/>
      <c r="Q409" s="216"/>
      <c r="R409" s="216"/>
      <c r="S409" s="216"/>
      <c r="T409" s="217"/>
      <c r="AT409" s="218" t="s">
        <v>284</v>
      </c>
      <c r="AU409" s="218" t="s">
        <v>85</v>
      </c>
      <c r="AV409" s="13" t="s">
        <v>85</v>
      </c>
      <c r="AW409" s="13" t="s">
        <v>32</v>
      </c>
      <c r="AX409" s="13" t="s">
        <v>76</v>
      </c>
      <c r="AY409" s="218" t="s">
        <v>275</v>
      </c>
    </row>
    <row r="410" spans="2:51" s="13" customFormat="1" ht="10">
      <c r="B410" s="207"/>
      <c r="C410" s="208"/>
      <c r="D410" s="209" t="s">
        <v>284</v>
      </c>
      <c r="E410" s="210" t="s">
        <v>1</v>
      </c>
      <c r="F410" s="211" t="s">
        <v>537</v>
      </c>
      <c r="G410" s="208"/>
      <c r="H410" s="212">
        <v>138</v>
      </c>
      <c r="I410" s="213"/>
      <c r="J410" s="208"/>
      <c r="K410" s="208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284</v>
      </c>
      <c r="AU410" s="218" t="s">
        <v>85</v>
      </c>
      <c r="AV410" s="13" t="s">
        <v>85</v>
      </c>
      <c r="AW410" s="13" t="s">
        <v>32</v>
      </c>
      <c r="AX410" s="13" t="s">
        <v>76</v>
      </c>
      <c r="AY410" s="218" t="s">
        <v>275</v>
      </c>
    </row>
    <row r="411" spans="2:51" s="14" customFormat="1" ht="10">
      <c r="B411" s="219"/>
      <c r="C411" s="220"/>
      <c r="D411" s="209" t="s">
        <v>284</v>
      </c>
      <c r="E411" s="221" t="s">
        <v>1</v>
      </c>
      <c r="F411" s="222" t="s">
        <v>286</v>
      </c>
      <c r="G411" s="220"/>
      <c r="H411" s="223">
        <v>206.35</v>
      </c>
      <c r="I411" s="224"/>
      <c r="J411" s="220"/>
      <c r="K411" s="220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284</v>
      </c>
      <c r="AU411" s="229" t="s">
        <v>85</v>
      </c>
      <c r="AV411" s="14" t="s">
        <v>106</v>
      </c>
      <c r="AW411" s="14" t="s">
        <v>32</v>
      </c>
      <c r="AX411" s="14" t="s">
        <v>76</v>
      </c>
      <c r="AY411" s="229" t="s">
        <v>275</v>
      </c>
    </row>
    <row r="412" spans="2:51" s="16" customFormat="1" ht="10">
      <c r="B412" s="241"/>
      <c r="C412" s="242"/>
      <c r="D412" s="209" t="s">
        <v>284</v>
      </c>
      <c r="E412" s="243" t="s">
        <v>1</v>
      </c>
      <c r="F412" s="244" t="s">
        <v>538</v>
      </c>
      <c r="G412" s="242"/>
      <c r="H412" s="243" t="s">
        <v>1</v>
      </c>
      <c r="I412" s="245"/>
      <c r="J412" s="242"/>
      <c r="K412" s="242"/>
      <c r="L412" s="246"/>
      <c r="M412" s="247"/>
      <c r="N412" s="248"/>
      <c r="O412" s="248"/>
      <c r="P412" s="248"/>
      <c r="Q412" s="248"/>
      <c r="R412" s="248"/>
      <c r="S412" s="248"/>
      <c r="T412" s="249"/>
      <c r="AT412" s="250" t="s">
        <v>284</v>
      </c>
      <c r="AU412" s="250" t="s">
        <v>85</v>
      </c>
      <c r="AV412" s="16" t="s">
        <v>83</v>
      </c>
      <c r="AW412" s="16" t="s">
        <v>32</v>
      </c>
      <c r="AX412" s="16" t="s">
        <v>76</v>
      </c>
      <c r="AY412" s="250" t="s">
        <v>275</v>
      </c>
    </row>
    <row r="413" spans="2:51" s="13" customFormat="1" ht="10">
      <c r="B413" s="207"/>
      <c r="C413" s="208"/>
      <c r="D413" s="209" t="s">
        <v>284</v>
      </c>
      <c r="E413" s="210" t="s">
        <v>1</v>
      </c>
      <c r="F413" s="211" t="s">
        <v>539</v>
      </c>
      <c r="G413" s="208"/>
      <c r="H413" s="212">
        <v>-2.5</v>
      </c>
      <c r="I413" s="213"/>
      <c r="J413" s="208"/>
      <c r="K413" s="208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284</v>
      </c>
      <c r="AU413" s="218" t="s">
        <v>85</v>
      </c>
      <c r="AV413" s="13" t="s">
        <v>85</v>
      </c>
      <c r="AW413" s="13" t="s">
        <v>32</v>
      </c>
      <c r="AX413" s="13" t="s">
        <v>76</v>
      </c>
      <c r="AY413" s="218" t="s">
        <v>275</v>
      </c>
    </row>
    <row r="414" spans="2:51" s="13" customFormat="1" ht="10">
      <c r="B414" s="207"/>
      <c r="C414" s="208"/>
      <c r="D414" s="209" t="s">
        <v>284</v>
      </c>
      <c r="E414" s="210" t="s">
        <v>1</v>
      </c>
      <c r="F414" s="211" t="s">
        <v>540</v>
      </c>
      <c r="G414" s="208"/>
      <c r="H414" s="212">
        <v>-0.875</v>
      </c>
      <c r="I414" s="213"/>
      <c r="J414" s="208"/>
      <c r="K414" s="208"/>
      <c r="L414" s="214"/>
      <c r="M414" s="215"/>
      <c r="N414" s="216"/>
      <c r="O414" s="216"/>
      <c r="P414" s="216"/>
      <c r="Q414" s="216"/>
      <c r="R414" s="216"/>
      <c r="S414" s="216"/>
      <c r="T414" s="217"/>
      <c r="AT414" s="218" t="s">
        <v>284</v>
      </c>
      <c r="AU414" s="218" t="s">
        <v>85</v>
      </c>
      <c r="AV414" s="13" t="s">
        <v>85</v>
      </c>
      <c r="AW414" s="13" t="s">
        <v>32</v>
      </c>
      <c r="AX414" s="13" t="s">
        <v>76</v>
      </c>
      <c r="AY414" s="218" t="s">
        <v>275</v>
      </c>
    </row>
    <row r="415" spans="2:51" s="13" customFormat="1" ht="10">
      <c r="B415" s="207"/>
      <c r="C415" s="208"/>
      <c r="D415" s="209" t="s">
        <v>284</v>
      </c>
      <c r="E415" s="210" t="s">
        <v>1</v>
      </c>
      <c r="F415" s="211" t="s">
        <v>541</v>
      </c>
      <c r="G415" s="208"/>
      <c r="H415" s="212">
        <v>-0.75</v>
      </c>
      <c r="I415" s="213"/>
      <c r="J415" s="208"/>
      <c r="K415" s="208"/>
      <c r="L415" s="214"/>
      <c r="M415" s="215"/>
      <c r="N415" s="216"/>
      <c r="O415" s="216"/>
      <c r="P415" s="216"/>
      <c r="Q415" s="216"/>
      <c r="R415" s="216"/>
      <c r="S415" s="216"/>
      <c r="T415" s="217"/>
      <c r="AT415" s="218" t="s">
        <v>284</v>
      </c>
      <c r="AU415" s="218" t="s">
        <v>85</v>
      </c>
      <c r="AV415" s="13" t="s">
        <v>85</v>
      </c>
      <c r="AW415" s="13" t="s">
        <v>32</v>
      </c>
      <c r="AX415" s="13" t="s">
        <v>76</v>
      </c>
      <c r="AY415" s="218" t="s">
        <v>275</v>
      </c>
    </row>
    <row r="416" spans="2:51" s="13" customFormat="1" ht="10">
      <c r="B416" s="207"/>
      <c r="C416" s="208"/>
      <c r="D416" s="209" t="s">
        <v>284</v>
      </c>
      <c r="E416" s="210" t="s">
        <v>1</v>
      </c>
      <c r="F416" s="211" t="s">
        <v>542</v>
      </c>
      <c r="G416" s="208"/>
      <c r="H416" s="212">
        <v>-1</v>
      </c>
      <c r="I416" s="213"/>
      <c r="J416" s="208"/>
      <c r="K416" s="208"/>
      <c r="L416" s="214"/>
      <c r="M416" s="215"/>
      <c r="N416" s="216"/>
      <c r="O416" s="216"/>
      <c r="P416" s="216"/>
      <c r="Q416" s="216"/>
      <c r="R416" s="216"/>
      <c r="S416" s="216"/>
      <c r="T416" s="217"/>
      <c r="AT416" s="218" t="s">
        <v>284</v>
      </c>
      <c r="AU416" s="218" t="s">
        <v>85</v>
      </c>
      <c r="AV416" s="13" t="s">
        <v>85</v>
      </c>
      <c r="AW416" s="13" t="s">
        <v>32</v>
      </c>
      <c r="AX416" s="13" t="s">
        <v>76</v>
      </c>
      <c r="AY416" s="218" t="s">
        <v>275</v>
      </c>
    </row>
    <row r="417" spans="1:65" s="13" customFormat="1" ht="10">
      <c r="B417" s="207"/>
      <c r="C417" s="208"/>
      <c r="D417" s="209" t="s">
        <v>284</v>
      </c>
      <c r="E417" s="210" t="s">
        <v>1</v>
      </c>
      <c r="F417" s="211" t="s">
        <v>543</v>
      </c>
      <c r="G417" s="208"/>
      <c r="H417" s="212">
        <v>-0.7</v>
      </c>
      <c r="I417" s="213"/>
      <c r="J417" s="208"/>
      <c r="K417" s="208"/>
      <c r="L417" s="214"/>
      <c r="M417" s="215"/>
      <c r="N417" s="216"/>
      <c r="O417" s="216"/>
      <c r="P417" s="216"/>
      <c r="Q417" s="216"/>
      <c r="R417" s="216"/>
      <c r="S417" s="216"/>
      <c r="T417" s="217"/>
      <c r="AT417" s="218" t="s">
        <v>284</v>
      </c>
      <c r="AU417" s="218" t="s">
        <v>85</v>
      </c>
      <c r="AV417" s="13" t="s">
        <v>85</v>
      </c>
      <c r="AW417" s="13" t="s">
        <v>32</v>
      </c>
      <c r="AX417" s="13" t="s">
        <v>76</v>
      </c>
      <c r="AY417" s="218" t="s">
        <v>275</v>
      </c>
    </row>
    <row r="418" spans="1:65" s="13" customFormat="1" ht="10">
      <c r="B418" s="207"/>
      <c r="C418" s="208"/>
      <c r="D418" s="209" t="s">
        <v>284</v>
      </c>
      <c r="E418" s="210" t="s">
        <v>1</v>
      </c>
      <c r="F418" s="211" t="s">
        <v>544</v>
      </c>
      <c r="G418" s="208"/>
      <c r="H418" s="212">
        <v>-0.625</v>
      </c>
      <c r="I418" s="213"/>
      <c r="J418" s="208"/>
      <c r="K418" s="208"/>
      <c r="L418" s="214"/>
      <c r="M418" s="215"/>
      <c r="N418" s="216"/>
      <c r="O418" s="216"/>
      <c r="P418" s="216"/>
      <c r="Q418" s="216"/>
      <c r="R418" s="216"/>
      <c r="S418" s="216"/>
      <c r="T418" s="217"/>
      <c r="AT418" s="218" t="s">
        <v>284</v>
      </c>
      <c r="AU418" s="218" t="s">
        <v>85</v>
      </c>
      <c r="AV418" s="13" t="s">
        <v>85</v>
      </c>
      <c r="AW418" s="13" t="s">
        <v>32</v>
      </c>
      <c r="AX418" s="13" t="s">
        <v>76</v>
      </c>
      <c r="AY418" s="218" t="s">
        <v>275</v>
      </c>
    </row>
    <row r="419" spans="1:65" s="13" customFormat="1" ht="10">
      <c r="B419" s="207"/>
      <c r="C419" s="208"/>
      <c r="D419" s="209" t="s">
        <v>284</v>
      </c>
      <c r="E419" s="210" t="s">
        <v>1</v>
      </c>
      <c r="F419" s="211" t="s">
        <v>545</v>
      </c>
      <c r="G419" s="208"/>
      <c r="H419" s="212">
        <v>-0.5</v>
      </c>
      <c r="I419" s="213"/>
      <c r="J419" s="208"/>
      <c r="K419" s="208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284</v>
      </c>
      <c r="AU419" s="218" t="s">
        <v>85</v>
      </c>
      <c r="AV419" s="13" t="s">
        <v>85</v>
      </c>
      <c r="AW419" s="13" t="s">
        <v>32</v>
      </c>
      <c r="AX419" s="13" t="s">
        <v>76</v>
      </c>
      <c r="AY419" s="218" t="s">
        <v>275</v>
      </c>
    </row>
    <row r="420" spans="1:65" s="13" customFormat="1" ht="10">
      <c r="B420" s="207"/>
      <c r="C420" s="208"/>
      <c r="D420" s="209" t="s">
        <v>284</v>
      </c>
      <c r="E420" s="210" t="s">
        <v>1</v>
      </c>
      <c r="F420" s="211" t="s">
        <v>546</v>
      </c>
      <c r="G420" s="208"/>
      <c r="H420" s="212">
        <v>-0.438</v>
      </c>
      <c r="I420" s="213"/>
      <c r="J420" s="208"/>
      <c r="K420" s="208"/>
      <c r="L420" s="214"/>
      <c r="M420" s="215"/>
      <c r="N420" s="216"/>
      <c r="O420" s="216"/>
      <c r="P420" s="216"/>
      <c r="Q420" s="216"/>
      <c r="R420" s="216"/>
      <c r="S420" s="216"/>
      <c r="T420" s="217"/>
      <c r="AT420" s="218" t="s">
        <v>284</v>
      </c>
      <c r="AU420" s="218" t="s">
        <v>85</v>
      </c>
      <c r="AV420" s="13" t="s">
        <v>85</v>
      </c>
      <c r="AW420" s="13" t="s">
        <v>32</v>
      </c>
      <c r="AX420" s="13" t="s">
        <v>76</v>
      </c>
      <c r="AY420" s="218" t="s">
        <v>275</v>
      </c>
    </row>
    <row r="421" spans="1:65" s="13" customFormat="1" ht="10">
      <c r="B421" s="207"/>
      <c r="C421" s="208"/>
      <c r="D421" s="209" t="s">
        <v>284</v>
      </c>
      <c r="E421" s="210" t="s">
        <v>1</v>
      </c>
      <c r="F421" s="211" t="s">
        <v>547</v>
      </c>
      <c r="G421" s="208"/>
      <c r="H421" s="212">
        <v>-0.375</v>
      </c>
      <c r="I421" s="213"/>
      <c r="J421" s="208"/>
      <c r="K421" s="208"/>
      <c r="L421" s="214"/>
      <c r="M421" s="215"/>
      <c r="N421" s="216"/>
      <c r="O421" s="216"/>
      <c r="P421" s="216"/>
      <c r="Q421" s="216"/>
      <c r="R421" s="216"/>
      <c r="S421" s="216"/>
      <c r="T421" s="217"/>
      <c r="AT421" s="218" t="s">
        <v>284</v>
      </c>
      <c r="AU421" s="218" t="s">
        <v>85</v>
      </c>
      <c r="AV421" s="13" t="s">
        <v>85</v>
      </c>
      <c r="AW421" s="13" t="s">
        <v>32</v>
      </c>
      <c r="AX421" s="13" t="s">
        <v>76</v>
      </c>
      <c r="AY421" s="218" t="s">
        <v>275</v>
      </c>
    </row>
    <row r="422" spans="1:65" s="13" customFormat="1" ht="10">
      <c r="B422" s="207"/>
      <c r="C422" s="208"/>
      <c r="D422" s="209" t="s">
        <v>284</v>
      </c>
      <c r="E422" s="210" t="s">
        <v>1</v>
      </c>
      <c r="F422" s="211" t="s">
        <v>548</v>
      </c>
      <c r="G422" s="208"/>
      <c r="H422" s="212">
        <v>-0.75</v>
      </c>
      <c r="I422" s="213"/>
      <c r="J422" s="208"/>
      <c r="K422" s="208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284</v>
      </c>
      <c r="AU422" s="218" t="s">
        <v>85</v>
      </c>
      <c r="AV422" s="13" t="s">
        <v>85</v>
      </c>
      <c r="AW422" s="13" t="s">
        <v>32</v>
      </c>
      <c r="AX422" s="13" t="s">
        <v>76</v>
      </c>
      <c r="AY422" s="218" t="s">
        <v>275</v>
      </c>
    </row>
    <row r="423" spans="1:65" s="13" customFormat="1" ht="10">
      <c r="B423" s="207"/>
      <c r="C423" s="208"/>
      <c r="D423" s="209" t="s">
        <v>284</v>
      </c>
      <c r="E423" s="210" t="s">
        <v>1</v>
      </c>
      <c r="F423" s="211" t="s">
        <v>549</v>
      </c>
      <c r="G423" s="208"/>
      <c r="H423" s="212">
        <v>-0.313</v>
      </c>
      <c r="I423" s="213"/>
      <c r="J423" s="208"/>
      <c r="K423" s="208"/>
      <c r="L423" s="214"/>
      <c r="M423" s="215"/>
      <c r="N423" s="216"/>
      <c r="O423" s="216"/>
      <c r="P423" s="216"/>
      <c r="Q423" s="216"/>
      <c r="R423" s="216"/>
      <c r="S423" s="216"/>
      <c r="T423" s="217"/>
      <c r="AT423" s="218" t="s">
        <v>284</v>
      </c>
      <c r="AU423" s="218" t="s">
        <v>85</v>
      </c>
      <c r="AV423" s="13" t="s">
        <v>85</v>
      </c>
      <c r="AW423" s="13" t="s">
        <v>32</v>
      </c>
      <c r="AX423" s="13" t="s">
        <v>76</v>
      </c>
      <c r="AY423" s="218" t="s">
        <v>275</v>
      </c>
    </row>
    <row r="424" spans="1:65" s="13" customFormat="1" ht="10">
      <c r="B424" s="207"/>
      <c r="C424" s="208"/>
      <c r="D424" s="209" t="s">
        <v>284</v>
      </c>
      <c r="E424" s="210" t="s">
        <v>1</v>
      </c>
      <c r="F424" s="211" t="s">
        <v>550</v>
      </c>
      <c r="G424" s="208"/>
      <c r="H424" s="212">
        <v>-0.75</v>
      </c>
      <c r="I424" s="213"/>
      <c r="J424" s="208"/>
      <c r="K424" s="208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284</v>
      </c>
      <c r="AU424" s="218" t="s">
        <v>85</v>
      </c>
      <c r="AV424" s="13" t="s">
        <v>85</v>
      </c>
      <c r="AW424" s="13" t="s">
        <v>32</v>
      </c>
      <c r="AX424" s="13" t="s">
        <v>76</v>
      </c>
      <c r="AY424" s="218" t="s">
        <v>275</v>
      </c>
    </row>
    <row r="425" spans="1:65" s="13" customFormat="1" ht="10">
      <c r="B425" s="207"/>
      <c r="C425" s="208"/>
      <c r="D425" s="209" t="s">
        <v>284</v>
      </c>
      <c r="E425" s="210" t="s">
        <v>1</v>
      </c>
      <c r="F425" s="211" t="s">
        <v>551</v>
      </c>
      <c r="G425" s="208"/>
      <c r="H425" s="212">
        <v>-1.175</v>
      </c>
      <c r="I425" s="213"/>
      <c r="J425" s="208"/>
      <c r="K425" s="208"/>
      <c r="L425" s="214"/>
      <c r="M425" s="215"/>
      <c r="N425" s="216"/>
      <c r="O425" s="216"/>
      <c r="P425" s="216"/>
      <c r="Q425" s="216"/>
      <c r="R425" s="216"/>
      <c r="S425" s="216"/>
      <c r="T425" s="217"/>
      <c r="AT425" s="218" t="s">
        <v>284</v>
      </c>
      <c r="AU425" s="218" t="s">
        <v>85</v>
      </c>
      <c r="AV425" s="13" t="s">
        <v>85</v>
      </c>
      <c r="AW425" s="13" t="s">
        <v>32</v>
      </c>
      <c r="AX425" s="13" t="s">
        <v>76</v>
      </c>
      <c r="AY425" s="218" t="s">
        <v>275</v>
      </c>
    </row>
    <row r="426" spans="1:65" s="14" customFormat="1" ht="10">
      <c r="B426" s="219"/>
      <c r="C426" s="220"/>
      <c r="D426" s="209" t="s">
        <v>284</v>
      </c>
      <c r="E426" s="221" t="s">
        <v>1</v>
      </c>
      <c r="F426" s="222" t="s">
        <v>286</v>
      </c>
      <c r="G426" s="220"/>
      <c r="H426" s="223">
        <v>-10.751000000000001</v>
      </c>
      <c r="I426" s="224"/>
      <c r="J426" s="220"/>
      <c r="K426" s="220"/>
      <c r="L426" s="225"/>
      <c r="M426" s="226"/>
      <c r="N426" s="227"/>
      <c r="O426" s="227"/>
      <c r="P426" s="227"/>
      <c r="Q426" s="227"/>
      <c r="R426" s="227"/>
      <c r="S426" s="227"/>
      <c r="T426" s="228"/>
      <c r="AT426" s="229" t="s">
        <v>284</v>
      </c>
      <c r="AU426" s="229" t="s">
        <v>85</v>
      </c>
      <c r="AV426" s="14" t="s">
        <v>106</v>
      </c>
      <c r="AW426" s="14" t="s">
        <v>32</v>
      </c>
      <c r="AX426" s="14" t="s">
        <v>76</v>
      </c>
      <c r="AY426" s="229" t="s">
        <v>275</v>
      </c>
    </row>
    <row r="427" spans="1:65" s="15" customFormat="1" ht="10">
      <c r="B427" s="230"/>
      <c r="C427" s="231"/>
      <c r="D427" s="209" t="s">
        <v>284</v>
      </c>
      <c r="E427" s="232" t="s">
        <v>1</v>
      </c>
      <c r="F427" s="233" t="s">
        <v>287</v>
      </c>
      <c r="G427" s="231"/>
      <c r="H427" s="234">
        <v>1381.5069999999996</v>
      </c>
      <c r="I427" s="235"/>
      <c r="J427" s="231"/>
      <c r="K427" s="231"/>
      <c r="L427" s="236"/>
      <c r="M427" s="237"/>
      <c r="N427" s="238"/>
      <c r="O427" s="238"/>
      <c r="P427" s="238"/>
      <c r="Q427" s="238"/>
      <c r="R427" s="238"/>
      <c r="S427" s="238"/>
      <c r="T427" s="239"/>
      <c r="AT427" s="240" t="s">
        <v>284</v>
      </c>
      <c r="AU427" s="240" t="s">
        <v>85</v>
      </c>
      <c r="AV427" s="15" t="s">
        <v>282</v>
      </c>
      <c r="AW427" s="15" t="s">
        <v>32</v>
      </c>
      <c r="AX427" s="15" t="s">
        <v>83</v>
      </c>
      <c r="AY427" s="240" t="s">
        <v>275</v>
      </c>
    </row>
    <row r="428" spans="1:65" s="2" customFormat="1" ht="33" customHeight="1">
      <c r="A428" s="35"/>
      <c r="B428" s="36"/>
      <c r="C428" s="194" t="s">
        <v>552</v>
      </c>
      <c r="D428" s="194" t="s">
        <v>277</v>
      </c>
      <c r="E428" s="195" t="s">
        <v>553</v>
      </c>
      <c r="F428" s="196" t="s">
        <v>554</v>
      </c>
      <c r="G428" s="197" t="s">
        <v>280</v>
      </c>
      <c r="H428" s="198">
        <v>71.183000000000007</v>
      </c>
      <c r="I428" s="199"/>
      <c r="J428" s="200">
        <f>ROUND(I428*H428,2)</f>
        <v>0</v>
      </c>
      <c r="K428" s="196" t="s">
        <v>281</v>
      </c>
      <c r="L428" s="40"/>
      <c r="M428" s="201" t="s">
        <v>1</v>
      </c>
      <c r="N428" s="202" t="s">
        <v>41</v>
      </c>
      <c r="O428" s="72"/>
      <c r="P428" s="203">
        <f>O428*H428</f>
        <v>0</v>
      </c>
      <c r="Q428" s="203">
        <v>0.23291999999999999</v>
      </c>
      <c r="R428" s="203">
        <f>Q428*H428</f>
        <v>16.579944360000002</v>
      </c>
      <c r="S428" s="203">
        <v>0</v>
      </c>
      <c r="T428" s="204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05" t="s">
        <v>282</v>
      </c>
      <c r="AT428" s="205" t="s">
        <v>277</v>
      </c>
      <c r="AU428" s="205" t="s">
        <v>85</v>
      </c>
      <c r="AY428" s="18" t="s">
        <v>275</v>
      </c>
      <c r="BE428" s="206">
        <f>IF(N428="základní",J428,0)</f>
        <v>0</v>
      </c>
      <c r="BF428" s="206">
        <f>IF(N428="snížená",J428,0)</f>
        <v>0</v>
      </c>
      <c r="BG428" s="206">
        <f>IF(N428="zákl. přenesená",J428,0)</f>
        <v>0</v>
      </c>
      <c r="BH428" s="206">
        <f>IF(N428="sníž. přenesená",J428,0)</f>
        <v>0</v>
      </c>
      <c r="BI428" s="206">
        <f>IF(N428="nulová",J428,0)</f>
        <v>0</v>
      </c>
      <c r="BJ428" s="18" t="s">
        <v>83</v>
      </c>
      <c r="BK428" s="206">
        <f>ROUND(I428*H428,2)</f>
        <v>0</v>
      </c>
      <c r="BL428" s="18" t="s">
        <v>282</v>
      </c>
      <c r="BM428" s="205" t="s">
        <v>555</v>
      </c>
    </row>
    <row r="429" spans="1:65" s="16" customFormat="1" ht="10">
      <c r="B429" s="241"/>
      <c r="C429" s="242"/>
      <c r="D429" s="209" t="s">
        <v>284</v>
      </c>
      <c r="E429" s="243" t="s">
        <v>1</v>
      </c>
      <c r="F429" s="244" t="s">
        <v>492</v>
      </c>
      <c r="G429" s="242"/>
      <c r="H429" s="243" t="s">
        <v>1</v>
      </c>
      <c r="I429" s="245"/>
      <c r="J429" s="242"/>
      <c r="K429" s="242"/>
      <c r="L429" s="246"/>
      <c r="M429" s="247"/>
      <c r="N429" s="248"/>
      <c r="O429" s="248"/>
      <c r="P429" s="248"/>
      <c r="Q429" s="248"/>
      <c r="R429" s="248"/>
      <c r="S429" s="248"/>
      <c r="T429" s="249"/>
      <c r="AT429" s="250" t="s">
        <v>284</v>
      </c>
      <c r="AU429" s="250" t="s">
        <v>85</v>
      </c>
      <c r="AV429" s="16" t="s">
        <v>83</v>
      </c>
      <c r="AW429" s="16" t="s">
        <v>32</v>
      </c>
      <c r="AX429" s="16" t="s">
        <v>76</v>
      </c>
      <c r="AY429" s="250" t="s">
        <v>275</v>
      </c>
    </row>
    <row r="430" spans="1:65" s="13" customFormat="1" ht="10">
      <c r="B430" s="207"/>
      <c r="C430" s="208"/>
      <c r="D430" s="209" t="s">
        <v>284</v>
      </c>
      <c r="E430" s="210" t="s">
        <v>1</v>
      </c>
      <c r="F430" s="211" t="s">
        <v>556</v>
      </c>
      <c r="G430" s="208"/>
      <c r="H430" s="212">
        <v>14.664999999999999</v>
      </c>
      <c r="I430" s="213"/>
      <c r="J430" s="208"/>
      <c r="K430" s="208"/>
      <c r="L430" s="214"/>
      <c r="M430" s="215"/>
      <c r="N430" s="216"/>
      <c r="O430" s="216"/>
      <c r="P430" s="216"/>
      <c r="Q430" s="216"/>
      <c r="R430" s="216"/>
      <c r="S430" s="216"/>
      <c r="T430" s="217"/>
      <c r="AT430" s="218" t="s">
        <v>284</v>
      </c>
      <c r="AU430" s="218" t="s">
        <v>85</v>
      </c>
      <c r="AV430" s="13" t="s">
        <v>85</v>
      </c>
      <c r="AW430" s="13" t="s">
        <v>32</v>
      </c>
      <c r="AX430" s="13" t="s">
        <v>76</v>
      </c>
      <c r="AY430" s="218" t="s">
        <v>275</v>
      </c>
    </row>
    <row r="431" spans="1:65" s="14" customFormat="1" ht="10">
      <c r="B431" s="219"/>
      <c r="C431" s="220"/>
      <c r="D431" s="209" t="s">
        <v>284</v>
      </c>
      <c r="E431" s="221" t="s">
        <v>1</v>
      </c>
      <c r="F431" s="222" t="s">
        <v>286</v>
      </c>
      <c r="G431" s="220"/>
      <c r="H431" s="223">
        <v>14.664999999999999</v>
      </c>
      <c r="I431" s="224"/>
      <c r="J431" s="220"/>
      <c r="K431" s="220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284</v>
      </c>
      <c r="AU431" s="229" t="s">
        <v>85</v>
      </c>
      <c r="AV431" s="14" t="s">
        <v>106</v>
      </c>
      <c r="AW431" s="14" t="s">
        <v>32</v>
      </c>
      <c r="AX431" s="14" t="s">
        <v>76</v>
      </c>
      <c r="AY431" s="229" t="s">
        <v>275</v>
      </c>
    </row>
    <row r="432" spans="1:65" s="16" customFormat="1" ht="10">
      <c r="B432" s="241"/>
      <c r="C432" s="242"/>
      <c r="D432" s="209" t="s">
        <v>284</v>
      </c>
      <c r="E432" s="243" t="s">
        <v>1</v>
      </c>
      <c r="F432" s="244" t="s">
        <v>505</v>
      </c>
      <c r="G432" s="242"/>
      <c r="H432" s="243" t="s">
        <v>1</v>
      </c>
      <c r="I432" s="245"/>
      <c r="J432" s="242"/>
      <c r="K432" s="242"/>
      <c r="L432" s="246"/>
      <c r="M432" s="247"/>
      <c r="N432" s="248"/>
      <c r="O432" s="248"/>
      <c r="P432" s="248"/>
      <c r="Q432" s="248"/>
      <c r="R432" s="248"/>
      <c r="S432" s="248"/>
      <c r="T432" s="249"/>
      <c r="AT432" s="250" t="s">
        <v>284</v>
      </c>
      <c r="AU432" s="250" t="s">
        <v>85</v>
      </c>
      <c r="AV432" s="16" t="s">
        <v>83</v>
      </c>
      <c r="AW432" s="16" t="s">
        <v>32</v>
      </c>
      <c r="AX432" s="16" t="s">
        <v>76</v>
      </c>
      <c r="AY432" s="250" t="s">
        <v>275</v>
      </c>
    </row>
    <row r="433" spans="1:65" s="13" customFormat="1" ht="40">
      <c r="B433" s="207"/>
      <c r="C433" s="208"/>
      <c r="D433" s="209" t="s">
        <v>284</v>
      </c>
      <c r="E433" s="210" t="s">
        <v>1</v>
      </c>
      <c r="F433" s="211" t="s">
        <v>557</v>
      </c>
      <c r="G433" s="208"/>
      <c r="H433" s="212">
        <v>20.332999999999998</v>
      </c>
      <c r="I433" s="213"/>
      <c r="J433" s="208"/>
      <c r="K433" s="208"/>
      <c r="L433" s="214"/>
      <c r="M433" s="215"/>
      <c r="N433" s="216"/>
      <c r="O433" s="216"/>
      <c r="P433" s="216"/>
      <c r="Q433" s="216"/>
      <c r="R433" s="216"/>
      <c r="S433" s="216"/>
      <c r="T433" s="217"/>
      <c r="AT433" s="218" t="s">
        <v>284</v>
      </c>
      <c r="AU433" s="218" t="s">
        <v>85</v>
      </c>
      <c r="AV433" s="13" t="s">
        <v>85</v>
      </c>
      <c r="AW433" s="13" t="s">
        <v>32</v>
      </c>
      <c r="AX433" s="13" t="s">
        <v>76</v>
      </c>
      <c r="AY433" s="218" t="s">
        <v>275</v>
      </c>
    </row>
    <row r="434" spans="1:65" s="13" customFormat="1" ht="30">
      <c r="B434" s="207"/>
      <c r="C434" s="208"/>
      <c r="D434" s="209" t="s">
        <v>284</v>
      </c>
      <c r="E434" s="210" t="s">
        <v>1</v>
      </c>
      <c r="F434" s="211" t="s">
        <v>558</v>
      </c>
      <c r="G434" s="208"/>
      <c r="H434" s="212">
        <v>8.4849999999999994</v>
      </c>
      <c r="I434" s="213"/>
      <c r="J434" s="208"/>
      <c r="K434" s="208"/>
      <c r="L434" s="214"/>
      <c r="M434" s="215"/>
      <c r="N434" s="216"/>
      <c r="O434" s="216"/>
      <c r="P434" s="216"/>
      <c r="Q434" s="216"/>
      <c r="R434" s="216"/>
      <c r="S434" s="216"/>
      <c r="T434" s="217"/>
      <c r="AT434" s="218" t="s">
        <v>284</v>
      </c>
      <c r="AU434" s="218" t="s">
        <v>85</v>
      </c>
      <c r="AV434" s="13" t="s">
        <v>85</v>
      </c>
      <c r="AW434" s="13" t="s">
        <v>32</v>
      </c>
      <c r="AX434" s="13" t="s">
        <v>76</v>
      </c>
      <c r="AY434" s="218" t="s">
        <v>275</v>
      </c>
    </row>
    <row r="435" spans="1:65" s="13" customFormat="1" ht="10">
      <c r="B435" s="207"/>
      <c r="C435" s="208"/>
      <c r="D435" s="209" t="s">
        <v>284</v>
      </c>
      <c r="E435" s="210" t="s">
        <v>1</v>
      </c>
      <c r="F435" s="211" t="s">
        <v>559</v>
      </c>
      <c r="G435" s="208"/>
      <c r="H435" s="212">
        <v>31.2</v>
      </c>
      <c r="I435" s="213"/>
      <c r="J435" s="208"/>
      <c r="K435" s="208"/>
      <c r="L435" s="214"/>
      <c r="M435" s="215"/>
      <c r="N435" s="216"/>
      <c r="O435" s="216"/>
      <c r="P435" s="216"/>
      <c r="Q435" s="216"/>
      <c r="R435" s="216"/>
      <c r="S435" s="216"/>
      <c r="T435" s="217"/>
      <c r="AT435" s="218" t="s">
        <v>284</v>
      </c>
      <c r="AU435" s="218" t="s">
        <v>85</v>
      </c>
      <c r="AV435" s="13" t="s">
        <v>85</v>
      </c>
      <c r="AW435" s="13" t="s">
        <v>32</v>
      </c>
      <c r="AX435" s="13" t="s">
        <v>76</v>
      </c>
      <c r="AY435" s="218" t="s">
        <v>275</v>
      </c>
    </row>
    <row r="436" spans="1:65" s="14" customFormat="1" ht="10">
      <c r="B436" s="219"/>
      <c r="C436" s="220"/>
      <c r="D436" s="209" t="s">
        <v>284</v>
      </c>
      <c r="E436" s="221" t="s">
        <v>1</v>
      </c>
      <c r="F436" s="222" t="s">
        <v>286</v>
      </c>
      <c r="G436" s="220"/>
      <c r="H436" s="223">
        <v>60.018000000000001</v>
      </c>
      <c r="I436" s="224"/>
      <c r="J436" s="220"/>
      <c r="K436" s="220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284</v>
      </c>
      <c r="AU436" s="229" t="s">
        <v>85</v>
      </c>
      <c r="AV436" s="14" t="s">
        <v>106</v>
      </c>
      <c r="AW436" s="14" t="s">
        <v>32</v>
      </c>
      <c r="AX436" s="14" t="s">
        <v>76</v>
      </c>
      <c r="AY436" s="229" t="s">
        <v>275</v>
      </c>
    </row>
    <row r="437" spans="1:65" s="16" customFormat="1" ht="10">
      <c r="B437" s="241"/>
      <c r="C437" s="242"/>
      <c r="D437" s="209" t="s">
        <v>284</v>
      </c>
      <c r="E437" s="243" t="s">
        <v>1</v>
      </c>
      <c r="F437" s="244" t="s">
        <v>538</v>
      </c>
      <c r="G437" s="242"/>
      <c r="H437" s="243" t="s">
        <v>1</v>
      </c>
      <c r="I437" s="245"/>
      <c r="J437" s="242"/>
      <c r="K437" s="242"/>
      <c r="L437" s="246"/>
      <c r="M437" s="247"/>
      <c r="N437" s="248"/>
      <c r="O437" s="248"/>
      <c r="P437" s="248"/>
      <c r="Q437" s="248"/>
      <c r="R437" s="248"/>
      <c r="S437" s="248"/>
      <c r="T437" s="249"/>
      <c r="AT437" s="250" t="s">
        <v>284</v>
      </c>
      <c r="AU437" s="250" t="s">
        <v>85</v>
      </c>
      <c r="AV437" s="16" t="s">
        <v>83</v>
      </c>
      <c r="AW437" s="16" t="s">
        <v>32</v>
      </c>
      <c r="AX437" s="16" t="s">
        <v>76</v>
      </c>
      <c r="AY437" s="250" t="s">
        <v>275</v>
      </c>
    </row>
    <row r="438" spans="1:65" s="13" customFormat="1" ht="10">
      <c r="B438" s="207"/>
      <c r="C438" s="208"/>
      <c r="D438" s="209" t="s">
        <v>284</v>
      </c>
      <c r="E438" s="210" t="s">
        <v>1</v>
      </c>
      <c r="F438" s="211" t="s">
        <v>560</v>
      </c>
      <c r="G438" s="208"/>
      <c r="H438" s="212">
        <v>-1.75</v>
      </c>
      <c r="I438" s="213"/>
      <c r="J438" s="208"/>
      <c r="K438" s="208"/>
      <c r="L438" s="214"/>
      <c r="M438" s="215"/>
      <c r="N438" s="216"/>
      <c r="O438" s="216"/>
      <c r="P438" s="216"/>
      <c r="Q438" s="216"/>
      <c r="R438" s="216"/>
      <c r="S438" s="216"/>
      <c r="T438" s="217"/>
      <c r="AT438" s="218" t="s">
        <v>284</v>
      </c>
      <c r="AU438" s="218" t="s">
        <v>85</v>
      </c>
      <c r="AV438" s="13" t="s">
        <v>85</v>
      </c>
      <c r="AW438" s="13" t="s">
        <v>32</v>
      </c>
      <c r="AX438" s="13" t="s">
        <v>76</v>
      </c>
      <c r="AY438" s="218" t="s">
        <v>275</v>
      </c>
    </row>
    <row r="439" spans="1:65" s="13" customFormat="1" ht="10">
      <c r="B439" s="207"/>
      <c r="C439" s="208"/>
      <c r="D439" s="209" t="s">
        <v>284</v>
      </c>
      <c r="E439" s="210" t="s">
        <v>1</v>
      </c>
      <c r="F439" s="211" t="s">
        <v>561</v>
      </c>
      <c r="G439" s="208"/>
      <c r="H439" s="212">
        <v>-1.75</v>
      </c>
      <c r="I439" s="213"/>
      <c r="J439" s="208"/>
      <c r="K439" s="208"/>
      <c r="L439" s="214"/>
      <c r="M439" s="215"/>
      <c r="N439" s="216"/>
      <c r="O439" s="216"/>
      <c r="P439" s="216"/>
      <c r="Q439" s="216"/>
      <c r="R439" s="216"/>
      <c r="S439" s="216"/>
      <c r="T439" s="217"/>
      <c r="AT439" s="218" t="s">
        <v>284</v>
      </c>
      <c r="AU439" s="218" t="s">
        <v>85</v>
      </c>
      <c r="AV439" s="13" t="s">
        <v>85</v>
      </c>
      <c r="AW439" s="13" t="s">
        <v>32</v>
      </c>
      <c r="AX439" s="13" t="s">
        <v>76</v>
      </c>
      <c r="AY439" s="218" t="s">
        <v>275</v>
      </c>
    </row>
    <row r="440" spans="1:65" s="14" customFormat="1" ht="10">
      <c r="B440" s="219"/>
      <c r="C440" s="220"/>
      <c r="D440" s="209" t="s">
        <v>284</v>
      </c>
      <c r="E440" s="221" t="s">
        <v>1</v>
      </c>
      <c r="F440" s="222" t="s">
        <v>286</v>
      </c>
      <c r="G440" s="220"/>
      <c r="H440" s="223">
        <v>-3.5</v>
      </c>
      <c r="I440" s="224"/>
      <c r="J440" s="220"/>
      <c r="K440" s="220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284</v>
      </c>
      <c r="AU440" s="229" t="s">
        <v>85</v>
      </c>
      <c r="AV440" s="14" t="s">
        <v>106</v>
      </c>
      <c r="AW440" s="14" t="s">
        <v>32</v>
      </c>
      <c r="AX440" s="14" t="s">
        <v>76</v>
      </c>
      <c r="AY440" s="229" t="s">
        <v>275</v>
      </c>
    </row>
    <row r="441" spans="1:65" s="15" customFormat="1" ht="10">
      <c r="B441" s="230"/>
      <c r="C441" s="231"/>
      <c r="D441" s="209" t="s">
        <v>284</v>
      </c>
      <c r="E441" s="232" t="s">
        <v>1</v>
      </c>
      <c r="F441" s="233" t="s">
        <v>287</v>
      </c>
      <c r="G441" s="231"/>
      <c r="H441" s="234">
        <v>71.183000000000007</v>
      </c>
      <c r="I441" s="235"/>
      <c r="J441" s="231"/>
      <c r="K441" s="231"/>
      <c r="L441" s="236"/>
      <c r="M441" s="237"/>
      <c r="N441" s="238"/>
      <c r="O441" s="238"/>
      <c r="P441" s="238"/>
      <c r="Q441" s="238"/>
      <c r="R441" s="238"/>
      <c r="S441" s="238"/>
      <c r="T441" s="239"/>
      <c r="AT441" s="240" t="s">
        <v>284</v>
      </c>
      <c r="AU441" s="240" t="s">
        <v>85</v>
      </c>
      <c r="AV441" s="15" t="s">
        <v>282</v>
      </c>
      <c r="AW441" s="15" t="s">
        <v>32</v>
      </c>
      <c r="AX441" s="15" t="s">
        <v>83</v>
      </c>
      <c r="AY441" s="240" t="s">
        <v>275</v>
      </c>
    </row>
    <row r="442" spans="1:65" s="2" customFormat="1" ht="33" customHeight="1">
      <c r="A442" s="35"/>
      <c r="B442" s="36"/>
      <c r="C442" s="194" t="s">
        <v>562</v>
      </c>
      <c r="D442" s="194" t="s">
        <v>277</v>
      </c>
      <c r="E442" s="195" t="s">
        <v>563</v>
      </c>
      <c r="F442" s="196" t="s">
        <v>564</v>
      </c>
      <c r="G442" s="197" t="s">
        <v>280</v>
      </c>
      <c r="H442" s="198">
        <v>538.66600000000005</v>
      </c>
      <c r="I442" s="199"/>
      <c r="J442" s="200">
        <f>ROUND(I442*H442,2)</f>
        <v>0</v>
      </c>
      <c r="K442" s="196" t="s">
        <v>281</v>
      </c>
      <c r="L442" s="40"/>
      <c r="M442" s="201" t="s">
        <v>1</v>
      </c>
      <c r="N442" s="202" t="s">
        <v>41</v>
      </c>
      <c r="O442" s="72"/>
      <c r="P442" s="203">
        <f>O442*H442</f>
        <v>0</v>
      </c>
      <c r="Q442" s="203">
        <v>0.23788000000000001</v>
      </c>
      <c r="R442" s="203">
        <f>Q442*H442</f>
        <v>128.13786808</v>
      </c>
      <c r="S442" s="203">
        <v>0</v>
      </c>
      <c r="T442" s="204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05" t="s">
        <v>282</v>
      </c>
      <c r="AT442" s="205" t="s">
        <v>277</v>
      </c>
      <c r="AU442" s="205" t="s">
        <v>85</v>
      </c>
      <c r="AY442" s="18" t="s">
        <v>275</v>
      </c>
      <c r="BE442" s="206">
        <f>IF(N442="základní",J442,0)</f>
        <v>0</v>
      </c>
      <c r="BF442" s="206">
        <f>IF(N442="snížená",J442,0)</f>
        <v>0</v>
      </c>
      <c r="BG442" s="206">
        <f>IF(N442="zákl. přenesená",J442,0)</f>
        <v>0</v>
      </c>
      <c r="BH442" s="206">
        <f>IF(N442="sníž. přenesená",J442,0)</f>
        <v>0</v>
      </c>
      <c r="BI442" s="206">
        <f>IF(N442="nulová",J442,0)</f>
        <v>0</v>
      </c>
      <c r="BJ442" s="18" t="s">
        <v>83</v>
      </c>
      <c r="BK442" s="206">
        <f>ROUND(I442*H442,2)</f>
        <v>0</v>
      </c>
      <c r="BL442" s="18" t="s">
        <v>282</v>
      </c>
      <c r="BM442" s="205" t="s">
        <v>565</v>
      </c>
    </row>
    <row r="443" spans="1:65" s="16" customFormat="1" ht="10">
      <c r="B443" s="241"/>
      <c r="C443" s="242"/>
      <c r="D443" s="209" t="s">
        <v>284</v>
      </c>
      <c r="E443" s="243" t="s">
        <v>1</v>
      </c>
      <c r="F443" s="244" t="s">
        <v>492</v>
      </c>
      <c r="G443" s="242"/>
      <c r="H443" s="243" t="s">
        <v>1</v>
      </c>
      <c r="I443" s="245"/>
      <c r="J443" s="242"/>
      <c r="K443" s="242"/>
      <c r="L443" s="246"/>
      <c r="M443" s="247"/>
      <c r="N443" s="248"/>
      <c r="O443" s="248"/>
      <c r="P443" s="248"/>
      <c r="Q443" s="248"/>
      <c r="R443" s="248"/>
      <c r="S443" s="248"/>
      <c r="T443" s="249"/>
      <c r="AT443" s="250" t="s">
        <v>284</v>
      </c>
      <c r="AU443" s="250" t="s">
        <v>85</v>
      </c>
      <c r="AV443" s="16" t="s">
        <v>83</v>
      </c>
      <c r="AW443" s="16" t="s">
        <v>32</v>
      </c>
      <c r="AX443" s="16" t="s">
        <v>76</v>
      </c>
      <c r="AY443" s="250" t="s">
        <v>275</v>
      </c>
    </row>
    <row r="444" spans="1:65" s="13" customFormat="1" ht="10">
      <c r="B444" s="207"/>
      <c r="C444" s="208"/>
      <c r="D444" s="209" t="s">
        <v>284</v>
      </c>
      <c r="E444" s="210" t="s">
        <v>1</v>
      </c>
      <c r="F444" s="211" t="s">
        <v>566</v>
      </c>
      <c r="G444" s="208"/>
      <c r="H444" s="212">
        <v>201.02799999999999</v>
      </c>
      <c r="I444" s="213"/>
      <c r="J444" s="208"/>
      <c r="K444" s="208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284</v>
      </c>
      <c r="AU444" s="218" t="s">
        <v>85</v>
      </c>
      <c r="AV444" s="13" t="s">
        <v>85</v>
      </c>
      <c r="AW444" s="13" t="s">
        <v>32</v>
      </c>
      <c r="AX444" s="13" t="s">
        <v>76</v>
      </c>
      <c r="AY444" s="218" t="s">
        <v>275</v>
      </c>
    </row>
    <row r="445" spans="1:65" s="13" customFormat="1" ht="20">
      <c r="B445" s="207"/>
      <c r="C445" s="208"/>
      <c r="D445" s="209" t="s">
        <v>284</v>
      </c>
      <c r="E445" s="210" t="s">
        <v>1</v>
      </c>
      <c r="F445" s="211" t="s">
        <v>567</v>
      </c>
      <c r="G445" s="208"/>
      <c r="H445" s="212">
        <v>-33.386000000000003</v>
      </c>
      <c r="I445" s="213"/>
      <c r="J445" s="208"/>
      <c r="K445" s="208"/>
      <c r="L445" s="214"/>
      <c r="M445" s="215"/>
      <c r="N445" s="216"/>
      <c r="O445" s="216"/>
      <c r="P445" s="216"/>
      <c r="Q445" s="216"/>
      <c r="R445" s="216"/>
      <c r="S445" s="216"/>
      <c r="T445" s="217"/>
      <c r="AT445" s="218" t="s">
        <v>284</v>
      </c>
      <c r="AU445" s="218" t="s">
        <v>85</v>
      </c>
      <c r="AV445" s="13" t="s">
        <v>85</v>
      </c>
      <c r="AW445" s="13" t="s">
        <v>32</v>
      </c>
      <c r="AX445" s="13" t="s">
        <v>76</v>
      </c>
      <c r="AY445" s="218" t="s">
        <v>275</v>
      </c>
    </row>
    <row r="446" spans="1:65" s="14" customFormat="1" ht="10">
      <c r="B446" s="219"/>
      <c r="C446" s="220"/>
      <c r="D446" s="209" t="s">
        <v>284</v>
      </c>
      <c r="E446" s="221" t="s">
        <v>1</v>
      </c>
      <c r="F446" s="222" t="s">
        <v>286</v>
      </c>
      <c r="G446" s="220"/>
      <c r="H446" s="223">
        <v>167.642</v>
      </c>
      <c r="I446" s="224"/>
      <c r="J446" s="220"/>
      <c r="K446" s="220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284</v>
      </c>
      <c r="AU446" s="229" t="s">
        <v>85</v>
      </c>
      <c r="AV446" s="14" t="s">
        <v>106</v>
      </c>
      <c r="AW446" s="14" t="s">
        <v>32</v>
      </c>
      <c r="AX446" s="14" t="s">
        <v>76</v>
      </c>
      <c r="AY446" s="229" t="s">
        <v>275</v>
      </c>
    </row>
    <row r="447" spans="1:65" s="16" customFormat="1" ht="10">
      <c r="B447" s="241"/>
      <c r="C447" s="242"/>
      <c r="D447" s="209" t="s">
        <v>284</v>
      </c>
      <c r="E447" s="243" t="s">
        <v>1</v>
      </c>
      <c r="F447" s="244" t="s">
        <v>505</v>
      </c>
      <c r="G447" s="242"/>
      <c r="H447" s="243" t="s">
        <v>1</v>
      </c>
      <c r="I447" s="245"/>
      <c r="J447" s="242"/>
      <c r="K447" s="242"/>
      <c r="L447" s="246"/>
      <c r="M447" s="247"/>
      <c r="N447" s="248"/>
      <c r="O447" s="248"/>
      <c r="P447" s="248"/>
      <c r="Q447" s="248"/>
      <c r="R447" s="248"/>
      <c r="S447" s="248"/>
      <c r="T447" s="249"/>
      <c r="AT447" s="250" t="s">
        <v>284</v>
      </c>
      <c r="AU447" s="250" t="s">
        <v>85</v>
      </c>
      <c r="AV447" s="16" t="s">
        <v>83</v>
      </c>
      <c r="AW447" s="16" t="s">
        <v>32</v>
      </c>
      <c r="AX447" s="16" t="s">
        <v>76</v>
      </c>
      <c r="AY447" s="250" t="s">
        <v>275</v>
      </c>
    </row>
    <row r="448" spans="1:65" s="13" customFormat="1" ht="30">
      <c r="B448" s="207"/>
      <c r="C448" s="208"/>
      <c r="D448" s="209" t="s">
        <v>284</v>
      </c>
      <c r="E448" s="210" t="s">
        <v>1</v>
      </c>
      <c r="F448" s="211" t="s">
        <v>568</v>
      </c>
      <c r="G448" s="208"/>
      <c r="H448" s="212">
        <v>404.88200000000001</v>
      </c>
      <c r="I448" s="213"/>
      <c r="J448" s="208"/>
      <c r="K448" s="208"/>
      <c r="L448" s="214"/>
      <c r="M448" s="215"/>
      <c r="N448" s="216"/>
      <c r="O448" s="216"/>
      <c r="P448" s="216"/>
      <c r="Q448" s="216"/>
      <c r="R448" s="216"/>
      <c r="S448" s="216"/>
      <c r="T448" s="217"/>
      <c r="AT448" s="218" t="s">
        <v>284</v>
      </c>
      <c r="AU448" s="218" t="s">
        <v>85</v>
      </c>
      <c r="AV448" s="13" t="s">
        <v>85</v>
      </c>
      <c r="AW448" s="13" t="s">
        <v>32</v>
      </c>
      <c r="AX448" s="13" t="s">
        <v>76</v>
      </c>
      <c r="AY448" s="218" t="s">
        <v>275</v>
      </c>
    </row>
    <row r="449" spans="2:51" s="13" customFormat="1" ht="10">
      <c r="B449" s="207"/>
      <c r="C449" s="208"/>
      <c r="D449" s="209" t="s">
        <v>284</v>
      </c>
      <c r="E449" s="210" t="s">
        <v>1</v>
      </c>
      <c r="F449" s="211" t="s">
        <v>569</v>
      </c>
      <c r="G449" s="208"/>
      <c r="H449" s="212">
        <v>15.66</v>
      </c>
      <c r="I449" s="213"/>
      <c r="J449" s="208"/>
      <c r="K449" s="208"/>
      <c r="L449" s="214"/>
      <c r="M449" s="215"/>
      <c r="N449" s="216"/>
      <c r="O449" s="216"/>
      <c r="P449" s="216"/>
      <c r="Q449" s="216"/>
      <c r="R449" s="216"/>
      <c r="S449" s="216"/>
      <c r="T449" s="217"/>
      <c r="AT449" s="218" t="s">
        <v>284</v>
      </c>
      <c r="AU449" s="218" t="s">
        <v>85</v>
      </c>
      <c r="AV449" s="13" t="s">
        <v>85</v>
      </c>
      <c r="AW449" s="13" t="s">
        <v>32</v>
      </c>
      <c r="AX449" s="13" t="s">
        <v>76</v>
      </c>
      <c r="AY449" s="218" t="s">
        <v>275</v>
      </c>
    </row>
    <row r="450" spans="2:51" s="13" customFormat="1" ht="10">
      <c r="B450" s="207"/>
      <c r="C450" s="208"/>
      <c r="D450" s="209" t="s">
        <v>284</v>
      </c>
      <c r="E450" s="210" t="s">
        <v>1</v>
      </c>
      <c r="F450" s="211" t="s">
        <v>570</v>
      </c>
      <c r="G450" s="208"/>
      <c r="H450" s="212">
        <v>229.20699999999999</v>
      </c>
      <c r="I450" s="213"/>
      <c r="J450" s="208"/>
      <c r="K450" s="208"/>
      <c r="L450" s="214"/>
      <c r="M450" s="215"/>
      <c r="N450" s="216"/>
      <c r="O450" s="216"/>
      <c r="P450" s="216"/>
      <c r="Q450" s="216"/>
      <c r="R450" s="216"/>
      <c r="S450" s="216"/>
      <c r="T450" s="217"/>
      <c r="AT450" s="218" t="s">
        <v>284</v>
      </c>
      <c r="AU450" s="218" t="s">
        <v>85</v>
      </c>
      <c r="AV450" s="13" t="s">
        <v>85</v>
      </c>
      <c r="AW450" s="13" t="s">
        <v>32</v>
      </c>
      <c r="AX450" s="13" t="s">
        <v>76</v>
      </c>
      <c r="AY450" s="218" t="s">
        <v>275</v>
      </c>
    </row>
    <row r="451" spans="2:51" s="13" customFormat="1" ht="30">
      <c r="B451" s="207"/>
      <c r="C451" s="208"/>
      <c r="D451" s="209" t="s">
        <v>284</v>
      </c>
      <c r="E451" s="210" t="s">
        <v>1</v>
      </c>
      <c r="F451" s="211" t="s">
        <v>571</v>
      </c>
      <c r="G451" s="208"/>
      <c r="H451" s="212">
        <v>-205.16200000000001</v>
      </c>
      <c r="I451" s="213"/>
      <c r="J451" s="208"/>
      <c r="K451" s="208"/>
      <c r="L451" s="214"/>
      <c r="M451" s="215"/>
      <c r="N451" s="216"/>
      <c r="O451" s="216"/>
      <c r="P451" s="216"/>
      <c r="Q451" s="216"/>
      <c r="R451" s="216"/>
      <c r="S451" s="216"/>
      <c r="T451" s="217"/>
      <c r="AT451" s="218" t="s">
        <v>284</v>
      </c>
      <c r="AU451" s="218" t="s">
        <v>85</v>
      </c>
      <c r="AV451" s="13" t="s">
        <v>85</v>
      </c>
      <c r="AW451" s="13" t="s">
        <v>32</v>
      </c>
      <c r="AX451" s="13" t="s">
        <v>76</v>
      </c>
      <c r="AY451" s="218" t="s">
        <v>275</v>
      </c>
    </row>
    <row r="452" spans="2:51" s="14" customFormat="1" ht="10">
      <c r="B452" s="219"/>
      <c r="C452" s="220"/>
      <c r="D452" s="209" t="s">
        <v>284</v>
      </c>
      <c r="E452" s="221" t="s">
        <v>1</v>
      </c>
      <c r="F452" s="222" t="s">
        <v>286</v>
      </c>
      <c r="G452" s="220"/>
      <c r="H452" s="223">
        <v>444.58699999999999</v>
      </c>
      <c r="I452" s="224"/>
      <c r="J452" s="220"/>
      <c r="K452" s="220"/>
      <c r="L452" s="225"/>
      <c r="M452" s="226"/>
      <c r="N452" s="227"/>
      <c r="O452" s="227"/>
      <c r="P452" s="227"/>
      <c r="Q452" s="227"/>
      <c r="R452" s="227"/>
      <c r="S452" s="227"/>
      <c r="T452" s="228"/>
      <c r="AT452" s="229" t="s">
        <v>284</v>
      </c>
      <c r="AU452" s="229" t="s">
        <v>85</v>
      </c>
      <c r="AV452" s="14" t="s">
        <v>106</v>
      </c>
      <c r="AW452" s="14" t="s">
        <v>32</v>
      </c>
      <c r="AX452" s="14" t="s">
        <v>76</v>
      </c>
      <c r="AY452" s="229" t="s">
        <v>275</v>
      </c>
    </row>
    <row r="453" spans="2:51" s="16" customFormat="1" ht="10">
      <c r="B453" s="241"/>
      <c r="C453" s="242"/>
      <c r="D453" s="209" t="s">
        <v>284</v>
      </c>
      <c r="E453" s="243" t="s">
        <v>1</v>
      </c>
      <c r="F453" s="244" t="s">
        <v>572</v>
      </c>
      <c r="G453" s="242"/>
      <c r="H453" s="243" t="s">
        <v>1</v>
      </c>
      <c r="I453" s="245"/>
      <c r="J453" s="242"/>
      <c r="K453" s="242"/>
      <c r="L453" s="246"/>
      <c r="M453" s="247"/>
      <c r="N453" s="248"/>
      <c r="O453" s="248"/>
      <c r="P453" s="248"/>
      <c r="Q453" s="248"/>
      <c r="R453" s="248"/>
      <c r="S453" s="248"/>
      <c r="T453" s="249"/>
      <c r="AT453" s="250" t="s">
        <v>284</v>
      </c>
      <c r="AU453" s="250" t="s">
        <v>85</v>
      </c>
      <c r="AV453" s="16" t="s">
        <v>83</v>
      </c>
      <c r="AW453" s="16" t="s">
        <v>32</v>
      </c>
      <c r="AX453" s="16" t="s">
        <v>76</v>
      </c>
      <c r="AY453" s="250" t="s">
        <v>275</v>
      </c>
    </row>
    <row r="454" spans="2:51" s="13" customFormat="1" ht="10">
      <c r="B454" s="207"/>
      <c r="C454" s="208"/>
      <c r="D454" s="209" t="s">
        <v>284</v>
      </c>
      <c r="E454" s="210" t="s">
        <v>1</v>
      </c>
      <c r="F454" s="211" t="s">
        <v>573</v>
      </c>
      <c r="G454" s="208"/>
      <c r="H454" s="212">
        <v>-33</v>
      </c>
      <c r="I454" s="213"/>
      <c r="J454" s="208"/>
      <c r="K454" s="208"/>
      <c r="L454" s="214"/>
      <c r="M454" s="215"/>
      <c r="N454" s="216"/>
      <c r="O454" s="216"/>
      <c r="P454" s="216"/>
      <c r="Q454" s="216"/>
      <c r="R454" s="216"/>
      <c r="S454" s="216"/>
      <c r="T454" s="217"/>
      <c r="AT454" s="218" t="s">
        <v>284</v>
      </c>
      <c r="AU454" s="218" t="s">
        <v>85</v>
      </c>
      <c r="AV454" s="13" t="s">
        <v>85</v>
      </c>
      <c r="AW454" s="13" t="s">
        <v>32</v>
      </c>
      <c r="AX454" s="13" t="s">
        <v>76</v>
      </c>
      <c r="AY454" s="218" t="s">
        <v>275</v>
      </c>
    </row>
    <row r="455" spans="2:51" s="13" customFormat="1" ht="10">
      <c r="B455" s="207"/>
      <c r="C455" s="208"/>
      <c r="D455" s="209" t="s">
        <v>284</v>
      </c>
      <c r="E455" s="210" t="s">
        <v>1</v>
      </c>
      <c r="F455" s="211" t="s">
        <v>574</v>
      </c>
      <c r="G455" s="208"/>
      <c r="H455" s="212">
        <v>-0.875</v>
      </c>
      <c r="I455" s="213"/>
      <c r="J455" s="208"/>
      <c r="K455" s="208"/>
      <c r="L455" s="214"/>
      <c r="M455" s="215"/>
      <c r="N455" s="216"/>
      <c r="O455" s="216"/>
      <c r="P455" s="216"/>
      <c r="Q455" s="216"/>
      <c r="R455" s="216"/>
      <c r="S455" s="216"/>
      <c r="T455" s="217"/>
      <c r="AT455" s="218" t="s">
        <v>284</v>
      </c>
      <c r="AU455" s="218" t="s">
        <v>85</v>
      </c>
      <c r="AV455" s="13" t="s">
        <v>85</v>
      </c>
      <c r="AW455" s="13" t="s">
        <v>32</v>
      </c>
      <c r="AX455" s="13" t="s">
        <v>76</v>
      </c>
      <c r="AY455" s="218" t="s">
        <v>275</v>
      </c>
    </row>
    <row r="456" spans="2:51" s="13" customFormat="1" ht="10">
      <c r="B456" s="207"/>
      <c r="C456" s="208"/>
      <c r="D456" s="209" t="s">
        <v>284</v>
      </c>
      <c r="E456" s="210" t="s">
        <v>1</v>
      </c>
      <c r="F456" s="211" t="s">
        <v>575</v>
      </c>
      <c r="G456" s="208"/>
      <c r="H456" s="212">
        <v>-3</v>
      </c>
      <c r="I456" s="213"/>
      <c r="J456" s="208"/>
      <c r="K456" s="208"/>
      <c r="L456" s="214"/>
      <c r="M456" s="215"/>
      <c r="N456" s="216"/>
      <c r="O456" s="216"/>
      <c r="P456" s="216"/>
      <c r="Q456" s="216"/>
      <c r="R456" s="216"/>
      <c r="S456" s="216"/>
      <c r="T456" s="217"/>
      <c r="AT456" s="218" t="s">
        <v>284</v>
      </c>
      <c r="AU456" s="218" t="s">
        <v>85</v>
      </c>
      <c r="AV456" s="13" t="s">
        <v>85</v>
      </c>
      <c r="AW456" s="13" t="s">
        <v>32</v>
      </c>
      <c r="AX456" s="13" t="s">
        <v>76</v>
      </c>
      <c r="AY456" s="218" t="s">
        <v>275</v>
      </c>
    </row>
    <row r="457" spans="2:51" s="13" customFormat="1" ht="10">
      <c r="B457" s="207"/>
      <c r="C457" s="208"/>
      <c r="D457" s="209" t="s">
        <v>284</v>
      </c>
      <c r="E457" s="210" t="s">
        <v>1</v>
      </c>
      <c r="F457" s="211" t="s">
        <v>576</v>
      </c>
      <c r="G457" s="208"/>
      <c r="H457" s="212">
        <v>-2.5499999999999998</v>
      </c>
      <c r="I457" s="213"/>
      <c r="J457" s="208"/>
      <c r="K457" s="208"/>
      <c r="L457" s="214"/>
      <c r="M457" s="215"/>
      <c r="N457" s="216"/>
      <c r="O457" s="216"/>
      <c r="P457" s="216"/>
      <c r="Q457" s="216"/>
      <c r="R457" s="216"/>
      <c r="S457" s="216"/>
      <c r="T457" s="217"/>
      <c r="AT457" s="218" t="s">
        <v>284</v>
      </c>
      <c r="AU457" s="218" t="s">
        <v>85</v>
      </c>
      <c r="AV457" s="13" t="s">
        <v>85</v>
      </c>
      <c r="AW457" s="13" t="s">
        <v>32</v>
      </c>
      <c r="AX457" s="13" t="s">
        <v>76</v>
      </c>
      <c r="AY457" s="218" t="s">
        <v>275</v>
      </c>
    </row>
    <row r="458" spans="2:51" s="13" customFormat="1" ht="10">
      <c r="B458" s="207"/>
      <c r="C458" s="208"/>
      <c r="D458" s="209" t="s">
        <v>284</v>
      </c>
      <c r="E458" s="210" t="s">
        <v>1</v>
      </c>
      <c r="F458" s="211" t="s">
        <v>577</v>
      </c>
      <c r="G458" s="208"/>
      <c r="H458" s="212">
        <v>-10.5</v>
      </c>
      <c r="I458" s="213"/>
      <c r="J458" s="208"/>
      <c r="K458" s="208"/>
      <c r="L458" s="214"/>
      <c r="M458" s="215"/>
      <c r="N458" s="216"/>
      <c r="O458" s="216"/>
      <c r="P458" s="216"/>
      <c r="Q458" s="216"/>
      <c r="R458" s="216"/>
      <c r="S458" s="216"/>
      <c r="T458" s="217"/>
      <c r="AT458" s="218" t="s">
        <v>284</v>
      </c>
      <c r="AU458" s="218" t="s">
        <v>85</v>
      </c>
      <c r="AV458" s="13" t="s">
        <v>85</v>
      </c>
      <c r="AW458" s="13" t="s">
        <v>32</v>
      </c>
      <c r="AX458" s="13" t="s">
        <v>76</v>
      </c>
      <c r="AY458" s="218" t="s">
        <v>275</v>
      </c>
    </row>
    <row r="459" spans="2:51" s="13" customFormat="1" ht="10">
      <c r="B459" s="207"/>
      <c r="C459" s="208"/>
      <c r="D459" s="209" t="s">
        <v>284</v>
      </c>
      <c r="E459" s="210" t="s">
        <v>1</v>
      </c>
      <c r="F459" s="211" t="s">
        <v>578</v>
      </c>
      <c r="G459" s="208"/>
      <c r="H459" s="212">
        <v>-9</v>
      </c>
      <c r="I459" s="213"/>
      <c r="J459" s="208"/>
      <c r="K459" s="208"/>
      <c r="L459" s="214"/>
      <c r="M459" s="215"/>
      <c r="N459" s="216"/>
      <c r="O459" s="216"/>
      <c r="P459" s="216"/>
      <c r="Q459" s="216"/>
      <c r="R459" s="216"/>
      <c r="S459" s="216"/>
      <c r="T459" s="217"/>
      <c r="AT459" s="218" t="s">
        <v>284</v>
      </c>
      <c r="AU459" s="218" t="s">
        <v>85</v>
      </c>
      <c r="AV459" s="13" t="s">
        <v>85</v>
      </c>
      <c r="AW459" s="13" t="s">
        <v>32</v>
      </c>
      <c r="AX459" s="13" t="s">
        <v>76</v>
      </c>
      <c r="AY459" s="218" t="s">
        <v>275</v>
      </c>
    </row>
    <row r="460" spans="2:51" s="13" customFormat="1" ht="10">
      <c r="B460" s="207"/>
      <c r="C460" s="208"/>
      <c r="D460" s="209" t="s">
        <v>284</v>
      </c>
      <c r="E460" s="210" t="s">
        <v>1</v>
      </c>
      <c r="F460" s="211" t="s">
        <v>579</v>
      </c>
      <c r="G460" s="208"/>
      <c r="H460" s="212">
        <v>-0.875</v>
      </c>
      <c r="I460" s="213"/>
      <c r="J460" s="208"/>
      <c r="K460" s="208"/>
      <c r="L460" s="214"/>
      <c r="M460" s="215"/>
      <c r="N460" s="216"/>
      <c r="O460" s="216"/>
      <c r="P460" s="216"/>
      <c r="Q460" s="216"/>
      <c r="R460" s="216"/>
      <c r="S460" s="216"/>
      <c r="T460" s="217"/>
      <c r="AT460" s="218" t="s">
        <v>284</v>
      </c>
      <c r="AU460" s="218" t="s">
        <v>85</v>
      </c>
      <c r="AV460" s="13" t="s">
        <v>85</v>
      </c>
      <c r="AW460" s="13" t="s">
        <v>32</v>
      </c>
      <c r="AX460" s="13" t="s">
        <v>76</v>
      </c>
      <c r="AY460" s="218" t="s">
        <v>275</v>
      </c>
    </row>
    <row r="461" spans="2:51" s="13" customFormat="1" ht="10">
      <c r="B461" s="207"/>
      <c r="C461" s="208"/>
      <c r="D461" s="209" t="s">
        <v>284</v>
      </c>
      <c r="E461" s="210" t="s">
        <v>1</v>
      </c>
      <c r="F461" s="211" t="s">
        <v>580</v>
      </c>
      <c r="G461" s="208"/>
      <c r="H461" s="212">
        <v>-3.5</v>
      </c>
      <c r="I461" s="213"/>
      <c r="J461" s="208"/>
      <c r="K461" s="208"/>
      <c r="L461" s="214"/>
      <c r="M461" s="215"/>
      <c r="N461" s="216"/>
      <c r="O461" s="216"/>
      <c r="P461" s="216"/>
      <c r="Q461" s="216"/>
      <c r="R461" s="216"/>
      <c r="S461" s="216"/>
      <c r="T461" s="217"/>
      <c r="AT461" s="218" t="s">
        <v>284</v>
      </c>
      <c r="AU461" s="218" t="s">
        <v>85</v>
      </c>
      <c r="AV461" s="13" t="s">
        <v>85</v>
      </c>
      <c r="AW461" s="13" t="s">
        <v>32</v>
      </c>
      <c r="AX461" s="13" t="s">
        <v>76</v>
      </c>
      <c r="AY461" s="218" t="s">
        <v>275</v>
      </c>
    </row>
    <row r="462" spans="2:51" s="13" customFormat="1" ht="10">
      <c r="B462" s="207"/>
      <c r="C462" s="208"/>
      <c r="D462" s="209" t="s">
        <v>284</v>
      </c>
      <c r="E462" s="210" t="s">
        <v>1</v>
      </c>
      <c r="F462" s="211" t="s">
        <v>581</v>
      </c>
      <c r="G462" s="208"/>
      <c r="H462" s="212">
        <v>-2.7</v>
      </c>
      <c r="I462" s="213"/>
      <c r="J462" s="208"/>
      <c r="K462" s="208"/>
      <c r="L462" s="214"/>
      <c r="M462" s="215"/>
      <c r="N462" s="216"/>
      <c r="O462" s="216"/>
      <c r="P462" s="216"/>
      <c r="Q462" s="216"/>
      <c r="R462" s="216"/>
      <c r="S462" s="216"/>
      <c r="T462" s="217"/>
      <c r="AT462" s="218" t="s">
        <v>284</v>
      </c>
      <c r="AU462" s="218" t="s">
        <v>85</v>
      </c>
      <c r="AV462" s="13" t="s">
        <v>85</v>
      </c>
      <c r="AW462" s="13" t="s">
        <v>32</v>
      </c>
      <c r="AX462" s="13" t="s">
        <v>76</v>
      </c>
      <c r="AY462" s="218" t="s">
        <v>275</v>
      </c>
    </row>
    <row r="463" spans="2:51" s="13" customFormat="1" ht="10">
      <c r="B463" s="207"/>
      <c r="C463" s="208"/>
      <c r="D463" s="209" t="s">
        <v>284</v>
      </c>
      <c r="E463" s="210" t="s">
        <v>1</v>
      </c>
      <c r="F463" s="211" t="s">
        <v>582</v>
      </c>
      <c r="G463" s="208"/>
      <c r="H463" s="212">
        <v>-1.5</v>
      </c>
      <c r="I463" s="213"/>
      <c r="J463" s="208"/>
      <c r="K463" s="208"/>
      <c r="L463" s="214"/>
      <c r="M463" s="215"/>
      <c r="N463" s="216"/>
      <c r="O463" s="216"/>
      <c r="P463" s="216"/>
      <c r="Q463" s="216"/>
      <c r="R463" s="216"/>
      <c r="S463" s="216"/>
      <c r="T463" s="217"/>
      <c r="AT463" s="218" t="s">
        <v>284</v>
      </c>
      <c r="AU463" s="218" t="s">
        <v>85</v>
      </c>
      <c r="AV463" s="13" t="s">
        <v>85</v>
      </c>
      <c r="AW463" s="13" t="s">
        <v>32</v>
      </c>
      <c r="AX463" s="13" t="s">
        <v>76</v>
      </c>
      <c r="AY463" s="218" t="s">
        <v>275</v>
      </c>
    </row>
    <row r="464" spans="2:51" s="13" customFormat="1" ht="10">
      <c r="B464" s="207"/>
      <c r="C464" s="208"/>
      <c r="D464" s="209" t="s">
        <v>284</v>
      </c>
      <c r="E464" s="210" t="s">
        <v>1</v>
      </c>
      <c r="F464" s="211" t="s">
        <v>583</v>
      </c>
      <c r="G464" s="208"/>
      <c r="H464" s="212">
        <v>-1.5</v>
      </c>
      <c r="I464" s="213"/>
      <c r="J464" s="208"/>
      <c r="K464" s="208"/>
      <c r="L464" s="214"/>
      <c r="M464" s="215"/>
      <c r="N464" s="216"/>
      <c r="O464" s="216"/>
      <c r="P464" s="216"/>
      <c r="Q464" s="216"/>
      <c r="R464" s="216"/>
      <c r="S464" s="216"/>
      <c r="T464" s="217"/>
      <c r="AT464" s="218" t="s">
        <v>284</v>
      </c>
      <c r="AU464" s="218" t="s">
        <v>85</v>
      </c>
      <c r="AV464" s="13" t="s">
        <v>85</v>
      </c>
      <c r="AW464" s="13" t="s">
        <v>32</v>
      </c>
      <c r="AX464" s="13" t="s">
        <v>76</v>
      </c>
      <c r="AY464" s="218" t="s">
        <v>275</v>
      </c>
    </row>
    <row r="465" spans="1:65" s="13" customFormat="1" ht="10">
      <c r="B465" s="207"/>
      <c r="C465" s="208"/>
      <c r="D465" s="209" t="s">
        <v>284</v>
      </c>
      <c r="E465" s="210" t="s">
        <v>1</v>
      </c>
      <c r="F465" s="211" t="s">
        <v>584</v>
      </c>
      <c r="G465" s="208"/>
      <c r="H465" s="212">
        <v>-1.25</v>
      </c>
      <c r="I465" s="213"/>
      <c r="J465" s="208"/>
      <c r="K465" s="208"/>
      <c r="L465" s="214"/>
      <c r="M465" s="215"/>
      <c r="N465" s="216"/>
      <c r="O465" s="216"/>
      <c r="P465" s="216"/>
      <c r="Q465" s="216"/>
      <c r="R465" s="216"/>
      <c r="S465" s="216"/>
      <c r="T465" s="217"/>
      <c r="AT465" s="218" t="s">
        <v>284</v>
      </c>
      <c r="AU465" s="218" t="s">
        <v>85</v>
      </c>
      <c r="AV465" s="13" t="s">
        <v>85</v>
      </c>
      <c r="AW465" s="13" t="s">
        <v>32</v>
      </c>
      <c r="AX465" s="13" t="s">
        <v>76</v>
      </c>
      <c r="AY465" s="218" t="s">
        <v>275</v>
      </c>
    </row>
    <row r="466" spans="1:65" s="13" customFormat="1" ht="10">
      <c r="B466" s="207"/>
      <c r="C466" s="208"/>
      <c r="D466" s="209" t="s">
        <v>284</v>
      </c>
      <c r="E466" s="210" t="s">
        <v>1</v>
      </c>
      <c r="F466" s="211" t="s">
        <v>585</v>
      </c>
      <c r="G466" s="208"/>
      <c r="H466" s="212">
        <v>-0.875</v>
      </c>
      <c r="I466" s="213"/>
      <c r="J466" s="208"/>
      <c r="K466" s="208"/>
      <c r="L466" s="214"/>
      <c r="M466" s="215"/>
      <c r="N466" s="216"/>
      <c r="O466" s="216"/>
      <c r="P466" s="216"/>
      <c r="Q466" s="216"/>
      <c r="R466" s="216"/>
      <c r="S466" s="216"/>
      <c r="T466" s="217"/>
      <c r="AT466" s="218" t="s">
        <v>284</v>
      </c>
      <c r="AU466" s="218" t="s">
        <v>85</v>
      </c>
      <c r="AV466" s="13" t="s">
        <v>85</v>
      </c>
      <c r="AW466" s="13" t="s">
        <v>32</v>
      </c>
      <c r="AX466" s="13" t="s">
        <v>76</v>
      </c>
      <c r="AY466" s="218" t="s">
        <v>275</v>
      </c>
    </row>
    <row r="467" spans="1:65" s="13" customFormat="1" ht="10">
      <c r="B467" s="207"/>
      <c r="C467" s="208"/>
      <c r="D467" s="209" t="s">
        <v>284</v>
      </c>
      <c r="E467" s="210" t="s">
        <v>1</v>
      </c>
      <c r="F467" s="211" t="s">
        <v>586</v>
      </c>
      <c r="G467" s="208"/>
      <c r="H467" s="212">
        <v>-0.438</v>
      </c>
      <c r="I467" s="213"/>
      <c r="J467" s="208"/>
      <c r="K467" s="208"/>
      <c r="L467" s="214"/>
      <c r="M467" s="215"/>
      <c r="N467" s="216"/>
      <c r="O467" s="216"/>
      <c r="P467" s="216"/>
      <c r="Q467" s="216"/>
      <c r="R467" s="216"/>
      <c r="S467" s="216"/>
      <c r="T467" s="217"/>
      <c r="AT467" s="218" t="s">
        <v>284</v>
      </c>
      <c r="AU467" s="218" t="s">
        <v>85</v>
      </c>
      <c r="AV467" s="13" t="s">
        <v>85</v>
      </c>
      <c r="AW467" s="13" t="s">
        <v>32</v>
      </c>
      <c r="AX467" s="13" t="s">
        <v>76</v>
      </c>
      <c r="AY467" s="218" t="s">
        <v>275</v>
      </c>
    </row>
    <row r="468" spans="1:65" s="13" customFormat="1" ht="10">
      <c r="B468" s="207"/>
      <c r="C468" s="208"/>
      <c r="D468" s="209" t="s">
        <v>284</v>
      </c>
      <c r="E468" s="210" t="s">
        <v>1</v>
      </c>
      <c r="F468" s="211" t="s">
        <v>587</v>
      </c>
      <c r="G468" s="208"/>
      <c r="H468" s="212">
        <v>-1.25</v>
      </c>
      <c r="I468" s="213"/>
      <c r="J468" s="208"/>
      <c r="K468" s="208"/>
      <c r="L468" s="214"/>
      <c r="M468" s="215"/>
      <c r="N468" s="216"/>
      <c r="O468" s="216"/>
      <c r="P468" s="216"/>
      <c r="Q468" s="216"/>
      <c r="R468" s="216"/>
      <c r="S468" s="216"/>
      <c r="T468" s="217"/>
      <c r="AT468" s="218" t="s">
        <v>284</v>
      </c>
      <c r="AU468" s="218" t="s">
        <v>85</v>
      </c>
      <c r="AV468" s="13" t="s">
        <v>85</v>
      </c>
      <c r="AW468" s="13" t="s">
        <v>32</v>
      </c>
      <c r="AX468" s="13" t="s">
        <v>76</v>
      </c>
      <c r="AY468" s="218" t="s">
        <v>275</v>
      </c>
    </row>
    <row r="469" spans="1:65" s="13" customFormat="1" ht="10">
      <c r="B469" s="207"/>
      <c r="C469" s="208"/>
      <c r="D469" s="209" t="s">
        <v>284</v>
      </c>
      <c r="E469" s="210" t="s">
        <v>1</v>
      </c>
      <c r="F469" s="211" t="s">
        <v>588</v>
      </c>
      <c r="G469" s="208"/>
      <c r="H469" s="212">
        <v>-0.75</v>
      </c>
      <c r="I469" s="213"/>
      <c r="J469" s="208"/>
      <c r="K469" s="208"/>
      <c r="L469" s="214"/>
      <c r="M469" s="215"/>
      <c r="N469" s="216"/>
      <c r="O469" s="216"/>
      <c r="P469" s="216"/>
      <c r="Q469" s="216"/>
      <c r="R469" s="216"/>
      <c r="S469" s="216"/>
      <c r="T469" s="217"/>
      <c r="AT469" s="218" t="s">
        <v>284</v>
      </c>
      <c r="AU469" s="218" t="s">
        <v>85</v>
      </c>
      <c r="AV469" s="13" t="s">
        <v>85</v>
      </c>
      <c r="AW469" s="13" t="s">
        <v>32</v>
      </c>
      <c r="AX469" s="13" t="s">
        <v>76</v>
      </c>
      <c r="AY469" s="218" t="s">
        <v>275</v>
      </c>
    </row>
    <row r="470" spans="1:65" s="14" customFormat="1" ht="10">
      <c r="B470" s="219"/>
      <c r="C470" s="220"/>
      <c r="D470" s="209" t="s">
        <v>284</v>
      </c>
      <c r="E470" s="221" t="s">
        <v>1</v>
      </c>
      <c r="F470" s="222" t="s">
        <v>286</v>
      </c>
      <c r="G470" s="220"/>
      <c r="H470" s="223">
        <v>-73.563000000000002</v>
      </c>
      <c r="I470" s="224"/>
      <c r="J470" s="220"/>
      <c r="K470" s="220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284</v>
      </c>
      <c r="AU470" s="229" t="s">
        <v>85</v>
      </c>
      <c r="AV470" s="14" t="s">
        <v>106</v>
      </c>
      <c r="AW470" s="14" t="s">
        <v>32</v>
      </c>
      <c r="AX470" s="14" t="s">
        <v>76</v>
      </c>
      <c r="AY470" s="229" t="s">
        <v>275</v>
      </c>
    </row>
    <row r="471" spans="1:65" s="15" customFormat="1" ht="10">
      <c r="B471" s="230"/>
      <c r="C471" s="231"/>
      <c r="D471" s="209" t="s">
        <v>284</v>
      </c>
      <c r="E471" s="232" t="s">
        <v>1</v>
      </c>
      <c r="F471" s="233" t="s">
        <v>287</v>
      </c>
      <c r="G471" s="231"/>
      <c r="H471" s="234">
        <v>538.66600000000005</v>
      </c>
      <c r="I471" s="235"/>
      <c r="J471" s="231"/>
      <c r="K471" s="231"/>
      <c r="L471" s="236"/>
      <c r="M471" s="237"/>
      <c r="N471" s="238"/>
      <c r="O471" s="238"/>
      <c r="P471" s="238"/>
      <c r="Q471" s="238"/>
      <c r="R471" s="238"/>
      <c r="S471" s="238"/>
      <c r="T471" s="239"/>
      <c r="AT471" s="240" t="s">
        <v>284</v>
      </c>
      <c r="AU471" s="240" t="s">
        <v>85</v>
      </c>
      <c r="AV471" s="15" t="s">
        <v>282</v>
      </c>
      <c r="AW471" s="15" t="s">
        <v>32</v>
      </c>
      <c r="AX471" s="15" t="s">
        <v>83</v>
      </c>
      <c r="AY471" s="240" t="s">
        <v>275</v>
      </c>
    </row>
    <row r="472" spans="1:65" s="2" customFormat="1" ht="16.5" customHeight="1">
      <c r="A472" s="35"/>
      <c r="B472" s="36"/>
      <c r="C472" s="194" t="s">
        <v>589</v>
      </c>
      <c r="D472" s="194" t="s">
        <v>277</v>
      </c>
      <c r="E472" s="195" t="s">
        <v>590</v>
      </c>
      <c r="F472" s="196" t="s">
        <v>591</v>
      </c>
      <c r="G472" s="197" t="s">
        <v>342</v>
      </c>
      <c r="H472" s="198">
        <v>1.3049999999999999</v>
      </c>
      <c r="I472" s="199"/>
      <c r="J472" s="200">
        <f>ROUND(I472*H472,2)</f>
        <v>0</v>
      </c>
      <c r="K472" s="196" t="s">
        <v>281</v>
      </c>
      <c r="L472" s="40"/>
      <c r="M472" s="201" t="s">
        <v>1</v>
      </c>
      <c r="N472" s="202" t="s">
        <v>41</v>
      </c>
      <c r="O472" s="72"/>
      <c r="P472" s="203">
        <f>O472*H472</f>
        <v>0</v>
      </c>
      <c r="Q472" s="203">
        <v>1.04922</v>
      </c>
      <c r="R472" s="203">
        <f>Q472*H472</f>
        <v>1.3692321000000001</v>
      </c>
      <c r="S472" s="203">
        <v>0</v>
      </c>
      <c r="T472" s="204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05" t="s">
        <v>282</v>
      </c>
      <c r="AT472" s="205" t="s">
        <v>277</v>
      </c>
      <c r="AU472" s="205" t="s">
        <v>85</v>
      </c>
      <c r="AY472" s="18" t="s">
        <v>275</v>
      </c>
      <c r="BE472" s="206">
        <f>IF(N472="základní",J472,0)</f>
        <v>0</v>
      </c>
      <c r="BF472" s="206">
        <f>IF(N472="snížená",J472,0)</f>
        <v>0</v>
      </c>
      <c r="BG472" s="206">
        <f>IF(N472="zákl. přenesená",J472,0)</f>
        <v>0</v>
      </c>
      <c r="BH472" s="206">
        <f>IF(N472="sníž. přenesená",J472,0)</f>
        <v>0</v>
      </c>
      <c r="BI472" s="206">
        <f>IF(N472="nulová",J472,0)</f>
        <v>0</v>
      </c>
      <c r="BJ472" s="18" t="s">
        <v>83</v>
      </c>
      <c r="BK472" s="206">
        <f>ROUND(I472*H472,2)</f>
        <v>0</v>
      </c>
      <c r="BL472" s="18" t="s">
        <v>282</v>
      </c>
      <c r="BM472" s="205" t="s">
        <v>592</v>
      </c>
    </row>
    <row r="473" spans="1:65" s="13" customFormat="1" ht="10">
      <c r="B473" s="207"/>
      <c r="C473" s="208"/>
      <c r="D473" s="209" t="s">
        <v>284</v>
      </c>
      <c r="E473" s="210" t="s">
        <v>1</v>
      </c>
      <c r="F473" s="211" t="s">
        <v>593</v>
      </c>
      <c r="G473" s="208"/>
      <c r="H473" s="212">
        <v>1.3049999999999999</v>
      </c>
      <c r="I473" s="213"/>
      <c r="J473" s="208"/>
      <c r="K473" s="208"/>
      <c r="L473" s="214"/>
      <c r="M473" s="215"/>
      <c r="N473" s="216"/>
      <c r="O473" s="216"/>
      <c r="P473" s="216"/>
      <c r="Q473" s="216"/>
      <c r="R473" s="216"/>
      <c r="S473" s="216"/>
      <c r="T473" s="217"/>
      <c r="AT473" s="218" t="s">
        <v>284</v>
      </c>
      <c r="AU473" s="218" t="s">
        <v>85</v>
      </c>
      <c r="AV473" s="13" t="s">
        <v>85</v>
      </c>
      <c r="AW473" s="13" t="s">
        <v>32</v>
      </c>
      <c r="AX473" s="13" t="s">
        <v>76</v>
      </c>
      <c r="AY473" s="218" t="s">
        <v>275</v>
      </c>
    </row>
    <row r="474" spans="1:65" s="14" customFormat="1" ht="10">
      <c r="B474" s="219"/>
      <c r="C474" s="220"/>
      <c r="D474" s="209" t="s">
        <v>284</v>
      </c>
      <c r="E474" s="221" t="s">
        <v>1</v>
      </c>
      <c r="F474" s="222" t="s">
        <v>286</v>
      </c>
      <c r="G474" s="220"/>
      <c r="H474" s="223">
        <v>1.3049999999999999</v>
      </c>
      <c r="I474" s="224"/>
      <c r="J474" s="220"/>
      <c r="K474" s="220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284</v>
      </c>
      <c r="AU474" s="229" t="s">
        <v>85</v>
      </c>
      <c r="AV474" s="14" t="s">
        <v>106</v>
      </c>
      <c r="AW474" s="14" t="s">
        <v>32</v>
      </c>
      <c r="AX474" s="14" t="s">
        <v>76</v>
      </c>
      <c r="AY474" s="229" t="s">
        <v>275</v>
      </c>
    </row>
    <row r="475" spans="1:65" s="15" customFormat="1" ht="10">
      <c r="B475" s="230"/>
      <c r="C475" s="231"/>
      <c r="D475" s="209" t="s">
        <v>284</v>
      </c>
      <c r="E475" s="232" t="s">
        <v>1</v>
      </c>
      <c r="F475" s="233" t="s">
        <v>287</v>
      </c>
      <c r="G475" s="231"/>
      <c r="H475" s="234">
        <v>1.3049999999999999</v>
      </c>
      <c r="I475" s="235"/>
      <c r="J475" s="231"/>
      <c r="K475" s="231"/>
      <c r="L475" s="236"/>
      <c r="M475" s="237"/>
      <c r="N475" s="238"/>
      <c r="O475" s="238"/>
      <c r="P475" s="238"/>
      <c r="Q475" s="238"/>
      <c r="R475" s="238"/>
      <c r="S475" s="238"/>
      <c r="T475" s="239"/>
      <c r="AT475" s="240" t="s">
        <v>284</v>
      </c>
      <c r="AU475" s="240" t="s">
        <v>85</v>
      </c>
      <c r="AV475" s="15" t="s">
        <v>282</v>
      </c>
      <c r="AW475" s="15" t="s">
        <v>32</v>
      </c>
      <c r="AX475" s="15" t="s">
        <v>83</v>
      </c>
      <c r="AY475" s="240" t="s">
        <v>275</v>
      </c>
    </row>
    <row r="476" spans="1:65" s="2" customFormat="1" ht="24.15" customHeight="1">
      <c r="A476" s="35"/>
      <c r="B476" s="36"/>
      <c r="C476" s="194" t="s">
        <v>594</v>
      </c>
      <c r="D476" s="194" t="s">
        <v>277</v>
      </c>
      <c r="E476" s="195" t="s">
        <v>595</v>
      </c>
      <c r="F476" s="196" t="s">
        <v>596</v>
      </c>
      <c r="G476" s="197" t="s">
        <v>597</v>
      </c>
      <c r="H476" s="198">
        <v>1</v>
      </c>
      <c r="I476" s="199"/>
      <c r="J476" s="200">
        <f>ROUND(I476*H476,2)</f>
        <v>0</v>
      </c>
      <c r="K476" s="196" t="s">
        <v>281</v>
      </c>
      <c r="L476" s="40"/>
      <c r="M476" s="201" t="s">
        <v>1</v>
      </c>
      <c r="N476" s="202" t="s">
        <v>41</v>
      </c>
      <c r="O476" s="72"/>
      <c r="P476" s="203">
        <f>O476*H476</f>
        <v>0</v>
      </c>
      <c r="Q476" s="203">
        <v>0.32500000000000001</v>
      </c>
      <c r="R476" s="203">
        <f>Q476*H476</f>
        <v>0.32500000000000001</v>
      </c>
      <c r="S476" s="203">
        <v>0</v>
      </c>
      <c r="T476" s="204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05" t="s">
        <v>282</v>
      </c>
      <c r="AT476" s="205" t="s">
        <v>277</v>
      </c>
      <c r="AU476" s="205" t="s">
        <v>85</v>
      </c>
      <c r="AY476" s="18" t="s">
        <v>275</v>
      </c>
      <c r="BE476" s="206">
        <f>IF(N476="základní",J476,0)</f>
        <v>0</v>
      </c>
      <c r="BF476" s="206">
        <f>IF(N476="snížená",J476,0)</f>
        <v>0</v>
      </c>
      <c r="BG476" s="206">
        <f>IF(N476="zákl. přenesená",J476,0)</f>
        <v>0</v>
      </c>
      <c r="BH476" s="206">
        <f>IF(N476="sníž. přenesená",J476,0)</f>
        <v>0</v>
      </c>
      <c r="BI476" s="206">
        <f>IF(N476="nulová",J476,0)</f>
        <v>0</v>
      </c>
      <c r="BJ476" s="18" t="s">
        <v>83</v>
      </c>
      <c r="BK476" s="206">
        <f>ROUND(I476*H476,2)</f>
        <v>0</v>
      </c>
      <c r="BL476" s="18" t="s">
        <v>282</v>
      </c>
      <c r="BM476" s="205" t="s">
        <v>598</v>
      </c>
    </row>
    <row r="477" spans="1:65" s="2" customFormat="1" ht="33" customHeight="1">
      <c r="A477" s="35"/>
      <c r="B477" s="36"/>
      <c r="C477" s="194" t="s">
        <v>599</v>
      </c>
      <c r="D477" s="194" t="s">
        <v>277</v>
      </c>
      <c r="E477" s="195" t="s">
        <v>600</v>
      </c>
      <c r="F477" s="196" t="s">
        <v>601</v>
      </c>
      <c r="G477" s="197" t="s">
        <v>399</v>
      </c>
      <c r="H477" s="198">
        <v>2</v>
      </c>
      <c r="I477" s="199"/>
      <c r="J477" s="200">
        <f>ROUND(I477*H477,2)</f>
        <v>0</v>
      </c>
      <c r="K477" s="196" t="s">
        <v>281</v>
      </c>
      <c r="L477" s="40"/>
      <c r="M477" s="201" t="s">
        <v>1</v>
      </c>
      <c r="N477" s="202" t="s">
        <v>41</v>
      </c>
      <c r="O477" s="72"/>
      <c r="P477" s="203">
        <f>O477*H477</f>
        <v>0</v>
      </c>
      <c r="Q477" s="203">
        <v>9.64E-2</v>
      </c>
      <c r="R477" s="203">
        <f>Q477*H477</f>
        <v>0.1928</v>
      </c>
      <c r="S477" s="203">
        <v>0</v>
      </c>
      <c r="T477" s="204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05" t="s">
        <v>282</v>
      </c>
      <c r="AT477" s="205" t="s">
        <v>277</v>
      </c>
      <c r="AU477" s="205" t="s">
        <v>85</v>
      </c>
      <c r="AY477" s="18" t="s">
        <v>275</v>
      </c>
      <c r="BE477" s="206">
        <f>IF(N477="základní",J477,0)</f>
        <v>0</v>
      </c>
      <c r="BF477" s="206">
        <f>IF(N477="snížená",J477,0)</f>
        <v>0</v>
      </c>
      <c r="BG477" s="206">
        <f>IF(N477="zákl. přenesená",J477,0)</f>
        <v>0</v>
      </c>
      <c r="BH477" s="206">
        <f>IF(N477="sníž. přenesená",J477,0)</f>
        <v>0</v>
      </c>
      <c r="BI477" s="206">
        <f>IF(N477="nulová",J477,0)</f>
        <v>0</v>
      </c>
      <c r="BJ477" s="18" t="s">
        <v>83</v>
      </c>
      <c r="BK477" s="206">
        <f>ROUND(I477*H477,2)</f>
        <v>0</v>
      </c>
      <c r="BL477" s="18" t="s">
        <v>282</v>
      </c>
      <c r="BM477" s="205" t="s">
        <v>602</v>
      </c>
    </row>
    <row r="478" spans="1:65" s="2" customFormat="1" ht="37.75" customHeight="1">
      <c r="A478" s="35"/>
      <c r="B478" s="36"/>
      <c r="C478" s="194" t="s">
        <v>603</v>
      </c>
      <c r="D478" s="194" t="s">
        <v>277</v>
      </c>
      <c r="E478" s="195" t="s">
        <v>604</v>
      </c>
      <c r="F478" s="196" t="s">
        <v>605</v>
      </c>
      <c r="G478" s="197" t="s">
        <v>399</v>
      </c>
      <c r="H478" s="198">
        <v>2</v>
      </c>
      <c r="I478" s="199"/>
      <c r="J478" s="200">
        <f>ROUND(I478*H478,2)</f>
        <v>0</v>
      </c>
      <c r="K478" s="196" t="s">
        <v>281</v>
      </c>
      <c r="L478" s="40"/>
      <c r="M478" s="201" t="s">
        <v>1</v>
      </c>
      <c r="N478" s="202" t="s">
        <v>41</v>
      </c>
      <c r="O478" s="72"/>
      <c r="P478" s="203">
        <f>O478*H478</f>
        <v>0</v>
      </c>
      <c r="Q478" s="203">
        <v>0.16689999999999999</v>
      </c>
      <c r="R478" s="203">
        <f>Q478*H478</f>
        <v>0.33379999999999999</v>
      </c>
      <c r="S478" s="203">
        <v>0</v>
      </c>
      <c r="T478" s="204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205" t="s">
        <v>282</v>
      </c>
      <c r="AT478" s="205" t="s">
        <v>277</v>
      </c>
      <c r="AU478" s="205" t="s">
        <v>85</v>
      </c>
      <c r="AY478" s="18" t="s">
        <v>275</v>
      </c>
      <c r="BE478" s="206">
        <f>IF(N478="základní",J478,0)</f>
        <v>0</v>
      </c>
      <c r="BF478" s="206">
        <f>IF(N478="snížená",J478,0)</f>
        <v>0</v>
      </c>
      <c r="BG478" s="206">
        <f>IF(N478="zákl. přenesená",J478,0)</f>
        <v>0</v>
      </c>
      <c r="BH478" s="206">
        <f>IF(N478="sníž. přenesená",J478,0)</f>
        <v>0</v>
      </c>
      <c r="BI478" s="206">
        <f>IF(N478="nulová",J478,0)</f>
        <v>0</v>
      </c>
      <c r="BJ478" s="18" t="s">
        <v>83</v>
      </c>
      <c r="BK478" s="206">
        <f>ROUND(I478*H478,2)</f>
        <v>0</v>
      </c>
      <c r="BL478" s="18" t="s">
        <v>282</v>
      </c>
      <c r="BM478" s="205" t="s">
        <v>606</v>
      </c>
    </row>
    <row r="479" spans="1:65" s="2" customFormat="1" ht="33" customHeight="1">
      <c r="A479" s="35"/>
      <c r="B479" s="36"/>
      <c r="C479" s="194" t="s">
        <v>607</v>
      </c>
      <c r="D479" s="194" t="s">
        <v>277</v>
      </c>
      <c r="E479" s="195" t="s">
        <v>608</v>
      </c>
      <c r="F479" s="196" t="s">
        <v>609</v>
      </c>
      <c r="G479" s="197" t="s">
        <v>610</v>
      </c>
      <c r="H479" s="198">
        <v>31</v>
      </c>
      <c r="I479" s="199"/>
      <c r="J479" s="200">
        <f>ROUND(I479*H479,2)</f>
        <v>0</v>
      </c>
      <c r="K479" s="196" t="s">
        <v>281</v>
      </c>
      <c r="L479" s="40"/>
      <c r="M479" s="201" t="s">
        <v>1</v>
      </c>
      <c r="N479" s="202" t="s">
        <v>41</v>
      </c>
      <c r="O479" s="72"/>
      <c r="P479" s="203">
        <f>O479*H479</f>
        <v>0</v>
      </c>
      <c r="Q479" s="203">
        <v>2.6280000000000001E-2</v>
      </c>
      <c r="R479" s="203">
        <f>Q479*H479</f>
        <v>0.81468000000000007</v>
      </c>
      <c r="S479" s="203">
        <v>0</v>
      </c>
      <c r="T479" s="204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05" t="s">
        <v>282</v>
      </c>
      <c r="AT479" s="205" t="s">
        <v>277</v>
      </c>
      <c r="AU479" s="205" t="s">
        <v>85</v>
      </c>
      <c r="AY479" s="18" t="s">
        <v>275</v>
      </c>
      <c r="BE479" s="206">
        <f>IF(N479="základní",J479,0)</f>
        <v>0</v>
      </c>
      <c r="BF479" s="206">
        <f>IF(N479="snížená",J479,0)</f>
        <v>0</v>
      </c>
      <c r="BG479" s="206">
        <f>IF(N479="zákl. přenesená",J479,0)</f>
        <v>0</v>
      </c>
      <c r="BH479" s="206">
        <f>IF(N479="sníž. přenesená",J479,0)</f>
        <v>0</v>
      </c>
      <c r="BI479" s="206">
        <f>IF(N479="nulová",J479,0)</f>
        <v>0</v>
      </c>
      <c r="BJ479" s="18" t="s">
        <v>83</v>
      </c>
      <c r="BK479" s="206">
        <f>ROUND(I479*H479,2)</f>
        <v>0</v>
      </c>
      <c r="BL479" s="18" t="s">
        <v>282</v>
      </c>
      <c r="BM479" s="205" t="s">
        <v>611</v>
      </c>
    </row>
    <row r="480" spans="1:65" s="13" customFormat="1" ht="10">
      <c r="B480" s="207"/>
      <c r="C480" s="208"/>
      <c r="D480" s="209" t="s">
        <v>284</v>
      </c>
      <c r="E480" s="210" t="s">
        <v>1</v>
      </c>
      <c r="F480" s="211" t="s">
        <v>612</v>
      </c>
      <c r="G480" s="208"/>
      <c r="H480" s="212">
        <v>31</v>
      </c>
      <c r="I480" s="213"/>
      <c r="J480" s="208"/>
      <c r="K480" s="208"/>
      <c r="L480" s="214"/>
      <c r="M480" s="215"/>
      <c r="N480" s="216"/>
      <c r="O480" s="216"/>
      <c r="P480" s="216"/>
      <c r="Q480" s="216"/>
      <c r="R480" s="216"/>
      <c r="S480" s="216"/>
      <c r="T480" s="217"/>
      <c r="AT480" s="218" t="s">
        <v>284</v>
      </c>
      <c r="AU480" s="218" t="s">
        <v>85</v>
      </c>
      <c r="AV480" s="13" t="s">
        <v>85</v>
      </c>
      <c r="AW480" s="13" t="s">
        <v>32</v>
      </c>
      <c r="AX480" s="13" t="s">
        <v>76</v>
      </c>
      <c r="AY480" s="218" t="s">
        <v>275</v>
      </c>
    </row>
    <row r="481" spans="1:65" s="14" customFormat="1" ht="10">
      <c r="B481" s="219"/>
      <c r="C481" s="220"/>
      <c r="D481" s="209" t="s">
        <v>284</v>
      </c>
      <c r="E481" s="221" t="s">
        <v>1</v>
      </c>
      <c r="F481" s="222" t="s">
        <v>286</v>
      </c>
      <c r="G481" s="220"/>
      <c r="H481" s="223">
        <v>31</v>
      </c>
      <c r="I481" s="224"/>
      <c r="J481" s="220"/>
      <c r="K481" s="220"/>
      <c r="L481" s="225"/>
      <c r="M481" s="226"/>
      <c r="N481" s="227"/>
      <c r="O481" s="227"/>
      <c r="P481" s="227"/>
      <c r="Q481" s="227"/>
      <c r="R481" s="227"/>
      <c r="S481" s="227"/>
      <c r="T481" s="228"/>
      <c r="AT481" s="229" t="s">
        <v>284</v>
      </c>
      <c r="AU481" s="229" t="s">
        <v>85</v>
      </c>
      <c r="AV481" s="14" t="s">
        <v>106</v>
      </c>
      <c r="AW481" s="14" t="s">
        <v>32</v>
      </c>
      <c r="AX481" s="14" t="s">
        <v>76</v>
      </c>
      <c r="AY481" s="229" t="s">
        <v>275</v>
      </c>
    </row>
    <row r="482" spans="1:65" s="15" customFormat="1" ht="10">
      <c r="B482" s="230"/>
      <c r="C482" s="231"/>
      <c r="D482" s="209" t="s">
        <v>284</v>
      </c>
      <c r="E482" s="232" t="s">
        <v>1</v>
      </c>
      <c r="F482" s="233" t="s">
        <v>287</v>
      </c>
      <c r="G482" s="231"/>
      <c r="H482" s="234">
        <v>31</v>
      </c>
      <c r="I482" s="235"/>
      <c r="J482" s="231"/>
      <c r="K482" s="231"/>
      <c r="L482" s="236"/>
      <c r="M482" s="237"/>
      <c r="N482" s="238"/>
      <c r="O482" s="238"/>
      <c r="P482" s="238"/>
      <c r="Q482" s="238"/>
      <c r="R482" s="238"/>
      <c r="S482" s="238"/>
      <c r="T482" s="239"/>
      <c r="AT482" s="240" t="s">
        <v>284</v>
      </c>
      <c r="AU482" s="240" t="s">
        <v>85</v>
      </c>
      <c r="AV482" s="15" t="s">
        <v>282</v>
      </c>
      <c r="AW482" s="15" t="s">
        <v>32</v>
      </c>
      <c r="AX482" s="15" t="s">
        <v>83</v>
      </c>
      <c r="AY482" s="240" t="s">
        <v>275</v>
      </c>
    </row>
    <row r="483" spans="1:65" s="2" customFormat="1" ht="33" customHeight="1">
      <c r="A483" s="35"/>
      <c r="B483" s="36"/>
      <c r="C483" s="194" t="s">
        <v>613</v>
      </c>
      <c r="D483" s="194" t="s">
        <v>277</v>
      </c>
      <c r="E483" s="195" t="s">
        <v>614</v>
      </c>
      <c r="F483" s="196" t="s">
        <v>615</v>
      </c>
      <c r="G483" s="197" t="s">
        <v>610</v>
      </c>
      <c r="H483" s="198">
        <v>2</v>
      </c>
      <c r="I483" s="199"/>
      <c r="J483" s="200">
        <f>ROUND(I483*H483,2)</f>
        <v>0</v>
      </c>
      <c r="K483" s="196" t="s">
        <v>1</v>
      </c>
      <c r="L483" s="40"/>
      <c r="M483" s="201" t="s">
        <v>1</v>
      </c>
      <c r="N483" s="202" t="s">
        <v>41</v>
      </c>
      <c r="O483" s="72"/>
      <c r="P483" s="203">
        <f>O483*H483</f>
        <v>0</v>
      </c>
      <c r="Q483" s="203">
        <v>6.5350000000000005E-2</v>
      </c>
      <c r="R483" s="203">
        <f>Q483*H483</f>
        <v>0.13070000000000001</v>
      </c>
      <c r="S483" s="203">
        <v>0</v>
      </c>
      <c r="T483" s="204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05" t="s">
        <v>282</v>
      </c>
      <c r="AT483" s="205" t="s">
        <v>277</v>
      </c>
      <c r="AU483" s="205" t="s">
        <v>85</v>
      </c>
      <c r="AY483" s="18" t="s">
        <v>275</v>
      </c>
      <c r="BE483" s="206">
        <f>IF(N483="základní",J483,0)</f>
        <v>0</v>
      </c>
      <c r="BF483" s="206">
        <f>IF(N483="snížená",J483,0)</f>
        <v>0</v>
      </c>
      <c r="BG483" s="206">
        <f>IF(N483="zákl. přenesená",J483,0)</f>
        <v>0</v>
      </c>
      <c r="BH483" s="206">
        <f>IF(N483="sníž. přenesená",J483,0)</f>
        <v>0</v>
      </c>
      <c r="BI483" s="206">
        <f>IF(N483="nulová",J483,0)</f>
        <v>0</v>
      </c>
      <c r="BJ483" s="18" t="s">
        <v>83</v>
      </c>
      <c r="BK483" s="206">
        <f>ROUND(I483*H483,2)</f>
        <v>0</v>
      </c>
      <c r="BL483" s="18" t="s">
        <v>282</v>
      </c>
      <c r="BM483" s="205" t="s">
        <v>616</v>
      </c>
    </row>
    <row r="484" spans="1:65" s="13" customFormat="1" ht="10">
      <c r="B484" s="207"/>
      <c r="C484" s="208"/>
      <c r="D484" s="209" t="s">
        <v>284</v>
      </c>
      <c r="E484" s="210" t="s">
        <v>1</v>
      </c>
      <c r="F484" s="211" t="s">
        <v>617</v>
      </c>
      <c r="G484" s="208"/>
      <c r="H484" s="212">
        <v>2</v>
      </c>
      <c r="I484" s="213"/>
      <c r="J484" s="208"/>
      <c r="K484" s="208"/>
      <c r="L484" s="214"/>
      <c r="M484" s="215"/>
      <c r="N484" s="216"/>
      <c r="O484" s="216"/>
      <c r="P484" s="216"/>
      <c r="Q484" s="216"/>
      <c r="R484" s="216"/>
      <c r="S484" s="216"/>
      <c r="T484" s="217"/>
      <c r="AT484" s="218" t="s">
        <v>284</v>
      </c>
      <c r="AU484" s="218" t="s">
        <v>85</v>
      </c>
      <c r="AV484" s="13" t="s">
        <v>85</v>
      </c>
      <c r="AW484" s="13" t="s">
        <v>32</v>
      </c>
      <c r="AX484" s="13" t="s">
        <v>76</v>
      </c>
      <c r="AY484" s="218" t="s">
        <v>275</v>
      </c>
    </row>
    <row r="485" spans="1:65" s="14" customFormat="1" ht="10">
      <c r="B485" s="219"/>
      <c r="C485" s="220"/>
      <c r="D485" s="209" t="s">
        <v>284</v>
      </c>
      <c r="E485" s="221" t="s">
        <v>1</v>
      </c>
      <c r="F485" s="222" t="s">
        <v>286</v>
      </c>
      <c r="G485" s="220"/>
      <c r="H485" s="223">
        <v>2</v>
      </c>
      <c r="I485" s="224"/>
      <c r="J485" s="220"/>
      <c r="K485" s="220"/>
      <c r="L485" s="225"/>
      <c r="M485" s="226"/>
      <c r="N485" s="227"/>
      <c r="O485" s="227"/>
      <c r="P485" s="227"/>
      <c r="Q485" s="227"/>
      <c r="R485" s="227"/>
      <c r="S485" s="227"/>
      <c r="T485" s="228"/>
      <c r="AT485" s="229" t="s">
        <v>284</v>
      </c>
      <c r="AU485" s="229" t="s">
        <v>85</v>
      </c>
      <c r="AV485" s="14" t="s">
        <v>106</v>
      </c>
      <c r="AW485" s="14" t="s">
        <v>32</v>
      </c>
      <c r="AX485" s="14" t="s">
        <v>76</v>
      </c>
      <c r="AY485" s="229" t="s">
        <v>275</v>
      </c>
    </row>
    <row r="486" spans="1:65" s="15" customFormat="1" ht="10">
      <c r="B486" s="230"/>
      <c r="C486" s="231"/>
      <c r="D486" s="209" t="s">
        <v>284</v>
      </c>
      <c r="E486" s="232" t="s">
        <v>1</v>
      </c>
      <c r="F486" s="233" t="s">
        <v>287</v>
      </c>
      <c r="G486" s="231"/>
      <c r="H486" s="234">
        <v>2</v>
      </c>
      <c r="I486" s="235"/>
      <c r="J486" s="231"/>
      <c r="K486" s="231"/>
      <c r="L486" s="236"/>
      <c r="M486" s="237"/>
      <c r="N486" s="238"/>
      <c r="O486" s="238"/>
      <c r="P486" s="238"/>
      <c r="Q486" s="238"/>
      <c r="R486" s="238"/>
      <c r="S486" s="238"/>
      <c r="T486" s="239"/>
      <c r="AT486" s="240" t="s">
        <v>284</v>
      </c>
      <c r="AU486" s="240" t="s">
        <v>85</v>
      </c>
      <c r="AV486" s="15" t="s">
        <v>282</v>
      </c>
      <c r="AW486" s="15" t="s">
        <v>32</v>
      </c>
      <c r="AX486" s="15" t="s">
        <v>83</v>
      </c>
      <c r="AY486" s="240" t="s">
        <v>275</v>
      </c>
    </row>
    <row r="487" spans="1:65" s="2" customFormat="1" ht="33" customHeight="1">
      <c r="A487" s="35"/>
      <c r="B487" s="36"/>
      <c r="C487" s="194" t="s">
        <v>618</v>
      </c>
      <c r="D487" s="194" t="s">
        <v>277</v>
      </c>
      <c r="E487" s="195" t="s">
        <v>619</v>
      </c>
      <c r="F487" s="196" t="s">
        <v>620</v>
      </c>
      <c r="G487" s="197" t="s">
        <v>610</v>
      </c>
      <c r="H487" s="198">
        <v>25</v>
      </c>
      <c r="I487" s="199"/>
      <c r="J487" s="200">
        <f>ROUND(I487*H487,2)</f>
        <v>0</v>
      </c>
      <c r="K487" s="196" t="s">
        <v>281</v>
      </c>
      <c r="L487" s="40"/>
      <c r="M487" s="201" t="s">
        <v>1</v>
      </c>
      <c r="N487" s="202" t="s">
        <v>41</v>
      </c>
      <c r="O487" s="72"/>
      <c r="P487" s="203">
        <f>O487*H487</f>
        <v>0</v>
      </c>
      <c r="Q487" s="203">
        <v>3.9629999999999999E-2</v>
      </c>
      <c r="R487" s="203">
        <f>Q487*H487</f>
        <v>0.99075000000000002</v>
      </c>
      <c r="S487" s="203">
        <v>0</v>
      </c>
      <c r="T487" s="204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05" t="s">
        <v>282</v>
      </c>
      <c r="AT487" s="205" t="s">
        <v>277</v>
      </c>
      <c r="AU487" s="205" t="s">
        <v>85</v>
      </c>
      <c r="AY487" s="18" t="s">
        <v>275</v>
      </c>
      <c r="BE487" s="206">
        <f>IF(N487="základní",J487,0)</f>
        <v>0</v>
      </c>
      <c r="BF487" s="206">
        <f>IF(N487="snížená",J487,0)</f>
        <v>0</v>
      </c>
      <c r="BG487" s="206">
        <f>IF(N487="zákl. přenesená",J487,0)</f>
        <v>0</v>
      </c>
      <c r="BH487" s="206">
        <f>IF(N487="sníž. přenesená",J487,0)</f>
        <v>0</v>
      </c>
      <c r="BI487" s="206">
        <f>IF(N487="nulová",J487,0)</f>
        <v>0</v>
      </c>
      <c r="BJ487" s="18" t="s">
        <v>83</v>
      </c>
      <c r="BK487" s="206">
        <f>ROUND(I487*H487,2)</f>
        <v>0</v>
      </c>
      <c r="BL487" s="18" t="s">
        <v>282</v>
      </c>
      <c r="BM487" s="205" t="s">
        <v>621</v>
      </c>
    </row>
    <row r="488" spans="1:65" s="13" customFormat="1" ht="10">
      <c r="B488" s="207"/>
      <c r="C488" s="208"/>
      <c r="D488" s="209" t="s">
        <v>284</v>
      </c>
      <c r="E488" s="210" t="s">
        <v>1</v>
      </c>
      <c r="F488" s="211" t="s">
        <v>622</v>
      </c>
      <c r="G488" s="208"/>
      <c r="H488" s="212">
        <v>25</v>
      </c>
      <c r="I488" s="213"/>
      <c r="J488" s="208"/>
      <c r="K488" s="208"/>
      <c r="L488" s="214"/>
      <c r="M488" s="215"/>
      <c r="N488" s="216"/>
      <c r="O488" s="216"/>
      <c r="P488" s="216"/>
      <c r="Q488" s="216"/>
      <c r="R488" s="216"/>
      <c r="S488" s="216"/>
      <c r="T488" s="217"/>
      <c r="AT488" s="218" t="s">
        <v>284</v>
      </c>
      <c r="AU488" s="218" t="s">
        <v>85</v>
      </c>
      <c r="AV488" s="13" t="s">
        <v>85</v>
      </c>
      <c r="AW488" s="13" t="s">
        <v>32</v>
      </c>
      <c r="AX488" s="13" t="s">
        <v>76</v>
      </c>
      <c r="AY488" s="218" t="s">
        <v>275</v>
      </c>
    </row>
    <row r="489" spans="1:65" s="14" customFormat="1" ht="10">
      <c r="B489" s="219"/>
      <c r="C489" s="220"/>
      <c r="D489" s="209" t="s">
        <v>284</v>
      </c>
      <c r="E489" s="221" t="s">
        <v>1</v>
      </c>
      <c r="F489" s="222" t="s">
        <v>286</v>
      </c>
      <c r="G489" s="220"/>
      <c r="H489" s="223">
        <v>25</v>
      </c>
      <c r="I489" s="224"/>
      <c r="J489" s="220"/>
      <c r="K489" s="220"/>
      <c r="L489" s="225"/>
      <c r="M489" s="226"/>
      <c r="N489" s="227"/>
      <c r="O489" s="227"/>
      <c r="P489" s="227"/>
      <c r="Q489" s="227"/>
      <c r="R489" s="227"/>
      <c r="S489" s="227"/>
      <c r="T489" s="228"/>
      <c r="AT489" s="229" t="s">
        <v>284</v>
      </c>
      <c r="AU489" s="229" t="s">
        <v>85</v>
      </c>
      <c r="AV489" s="14" t="s">
        <v>106</v>
      </c>
      <c r="AW489" s="14" t="s">
        <v>32</v>
      </c>
      <c r="AX489" s="14" t="s">
        <v>76</v>
      </c>
      <c r="AY489" s="229" t="s">
        <v>275</v>
      </c>
    </row>
    <row r="490" spans="1:65" s="15" customFormat="1" ht="10">
      <c r="B490" s="230"/>
      <c r="C490" s="231"/>
      <c r="D490" s="209" t="s">
        <v>284</v>
      </c>
      <c r="E490" s="232" t="s">
        <v>1</v>
      </c>
      <c r="F490" s="233" t="s">
        <v>287</v>
      </c>
      <c r="G490" s="231"/>
      <c r="H490" s="234">
        <v>25</v>
      </c>
      <c r="I490" s="235"/>
      <c r="J490" s="231"/>
      <c r="K490" s="231"/>
      <c r="L490" s="236"/>
      <c r="M490" s="237"/>
      <c r="N490" s="238"/>
      <c r="O490" s="238"/>
      <c r="P490" s="238"/>
      <c r="Q490" s="238"/>
      <c r="R490" s="238"/>
      <c r="S490" s="238"/>
      <c r="T490" s="239"/>
      <c r="AT490" s="240" t="s">
        <v>284</v>
      </c>
      <c r="AU490" s="240" t="s">
        <v>85</v>
      </c>
      <c r="AV490" s="15" t="s">
        <v>282</v>
      </c>
      <c r="AW490" s="15" t="s">
        <v>32</v>
      </c>
      <c r="AX490" s="15" t="s">
        <v>83</v>
      </c>
      <c r="AY490" s="240" t="s">
        <v>275</v>
      </c>
    </row>
    <row r="491" spans="1:65" s="2" customFormat="1" ht="33" customHeight="1">
      <c r="A491" s="35"/>
      <c r="B491" s="36"/>
      <c r="C491" s="194" t="s">
        <v>623</v>
      </c>
      <c r="D491" s="194" t="s">
        <v>277</v>
      </c>
      <c r="E491" s="195" t="s">
        <v>624</v>
      </c>
      <c r="F491" s="196" t="s">
        <v>625</v>
      </c>
      <c r="G491" s="197" t="s">
        <v>610</v>
      </c>
      <c r="H491" s="198">
        <v>4</v>
      </c>
      <c r="I491" s="199"/>
      <c r="J491" s="200">
        <f>ROUND(I491*H491,2)</f>
        <v>0</v>
      </c>
      <c r="K491" s="196" t="s">
        <v>281</v>
      </c>
      <c r="L491" s="40"/>
      <c r="M491" s="201" t="s">
        <v>1</v>
      </c>
      <c r="N491" s="202" t="s">
        <v>41</v>
      </c>
      <c r="O491" s="72"/>
      <c r="P491" s="203">
        <f>O491*H491</f>
        <v>0</v>
      </c>
      <c r="Q491" s="203">
        <v>5.2630000000000003E-2</v>
      </c>
      <c r="R491" s="203">
        <f>Q491*H491</f>
        <v>0.21052000000000001</v>
      </c>
      <c r="S491" s="203">
        <v>0</v>
      </c>
      <c r="T491" s="204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05" t="s">
        <v>282</v>
      </c>
      <c r="AT491" s="205" t="s">
        <v>277</v>
      </c>
      <c r="AU491" s="205" t="s">
        <v>85</v>
      </c>
      <c r="AY491" s="18" t="s">
        <v>275</v>
      </c>
      <c r="BE491" s="206">
        <f>IF(N491="základní",J491,0)</f>
        <v>0</v>
      </c>
      <c r="BF491" s="206">
        <f>IF(N491="snížená",J491,0)</f>
        <v>0</v>
      </c>
      <c r="BG491" s="206">
        <f>IF(N491="zákl. přenesená",J491,0)</f>
        <v>0</v>
      </c>
      <c r="BH491" s="206">
        <f>IF(N491="sníž. přenesená",J491,0)</f>
        <v>0</v>
      </c>
      <c r="BI491" s="206">
        <f>IF(N491="nulová",J491,0)</f>
        <v>0</v>
      </c>
      <c r="BJ491" s="18" t="s">
        <v>83</v>
      </c>
      <c r="BK491" s="206">
        <f>ROUND(I491*H491,2)</f>
        <v>0</v>
      </c>
      <c r="BL491" s="18" t="s">
        <v>282</v>
      </c>
      <c r="BM491" s="205" t="s">
        <v>626</v>
      </c>
    </row>
    <row r="492" spans="1:65" s="13" customFormat="1" ht="10">
      <c r="B492" s="207"/>
      <c r="C492" s="208"/>
      <c r="D492" s="209" t="s">
        <v>284</v>
      </c>
      <c r="E492" s="210" t="s">
        <v>1</v>
      </c>
      <c r="F492" s="211" t="s">
        <v>627</v>
      </c>
      <c r="G492" s="208"/>
      <c r="H492" s="212">
        <v>4</v>
      </c>
      <c r="I492" s="213"/>
      <c r="J492" s="208"/>
      <c r="K492" s="208"/>
      <c r="L492" s="214"/>
      <c r="M492" s="215"/>
      <c r="N492" s="216"/>
      <c r="O492" s="216"/>
      <c r="P492" s="216"/>
      <c r="Q492" s="216"/>
      <c r="R492" s="216"/>
      <c r="S492" s="216"/>
      <c r="T492" s="217"/>
      <c r="AT492" s="218" t="s">
        <v>284</v>
      </c>
      <c r="AU492" s="218" t="s">
        <v>85</v>
      </c>
      <c r="AV492" s="13" t="s">
        <v>85</v>
      </c>
      <c r="AW492" s="13" t="s">
        <v>32</v>
      </c>
      <c r="AX492" s="13" t="s">
        <v>76</v>
      </c>
      <c r="AY492" s="218" t="s">
        <v>275</v>
      </c>
    </row>
    <row r="493" spans="1:65" s="14" customFormat="1" ht="10">
      <c r="B493" s="219"/>
      <c r="C493" s="220"/>
      <c r="D493" s="209" t="s">
        <v>284</v>
      </c>
      <c r="E493" s="221" t="s">
        <v>1</v>
      </c>
      <c r="F493" s="222" t="s">
        <v>286</v>
      </c>
      <c r="G493" s="220"/>
      <c r="H493" s="223">
        <v>4</v>
      </c>
      <c r="I493" s="224"/>
      <c r="J493" s="220"/>
      <c r="K493" s="220"/>
      <c r="L493" s="225"/>
      <c r="M493" s="226"/>
      <c r="N493" s="227"/>
      <c r="O493" s="227"/>
      <c r="P493" s="227"/>
      <c r="Q493" s="227"/>
      <c r="R493" s="227"/>
      <c r="S493" s="227"/>
      <c r="T493" s="228"/>
      <c r="AT493" s="229" t="s">
        <v>284</v>
      </c>
      <c r="AU493" s="229" t="s">
        <v>85</v>
      </c>
      <c r="AV493" s="14" t="s">
        <v>106</v>
      </c>
      <c r="AW493" s="14" t="s">
        <v>32</v>
      </c>
      <c r="AX493" s="14" t="s">
        <v>76</v>
      </c>
      <c r="AY493" s="229" t="s">
        <v>275</v>
      </c>
    </row>
    <row r="494" spans="1:65" s="15" customFormat="1" ht="10">
      <c r="B494" s="230"/>
      <c r="C494" s="231"/>
      <c r="D494" s="209" t="s">
        <v>284</v>
      </c>
      <c r="E494" s="232" t="s">
        <v>1</v>
      </c>
      <c r="F494" s="233" t="s">
        <v>287</v>
      </c>
      <c r="G494" s="231"/>
      <c r="H494" s="234">
        <v>4</v>
      </c>
      <c r="I494" s="235"/>
      <c r="J494" s="231"/>
      <c r="K494" s="231"/>
      <c r="L494" s="236"/>
      <c r="M494" s="237"/>
      <c r="N494" s="238"/>
      <c r="O494" s="238"/>
      <c r="P494" s="238"/>
      <c r="Q494" s="238"/>
      <c r="R494" s="238"/>
      <c r="S494" s="238"/>
      <c r="T494" s="239"/>
      <c r="AT494" s="240" t="s">
        <v>284</v>
      </c>
      <c r="AU494" s="240" t="s">
        <v>85</v>
      </c>
      <c r="AV494" s="15" t="s">
        <v>282</v>
      </c>
      <c r="AW494" s="15" t="s">
        <v>32</v>
      </c>
      <c r="AX494" s="15" t="s">
        <v>83</v>
      </c>
      <c r="AY494" s="240" t="s">
        <v>275</v>
      </c>
    </row>
    <row r="495" spans="1:65" s="2" customFormat="1" ht="33" customHeight="1">
      <c r="A495" s="35"/>
      <c r="B495" s="36"/>
      <c r="C495" s="194" t="s">
        <v>628</v>
      </c>
      <c r="D495" s="194" t="s">
        <v>277</v>
      </c>
      <c r="E495" s="195" t="s">
        <v>629</v>
      </c>
      <c r="F495" s="196" t="s">
        <v>630</v>
      </c>
      <c r="G495" s="197" t="s">
        <v>610</v>
      </c>
      <c r="H495" s="198">
        <v>1</v>
      </c>
      <c r="I495" s="199"/>
      <c r="J495" s="200">
        <f>ROUND(I495*H495,2)</f>
        <v>0</v>
      </c>
      <c r="K495" s="196" t="s">
        <v>281</v>
      </c>
      <c r="L495" s="40"/>
      <c r="M495" s="201" t="s">
        <v>1</v>
      </c>
      <c r="N495" s="202" t="s">
        <v>41</v>
      </c>
      <c r="O495" s="72"/>
      <c r="P495" s="203">
        <f>O495*H495</f>
        <v>0</v>
      </c>
      <c r="Q495" s="203">
        <v>3.8629999999999998E-2</v>
      </c>
      <c r="R495" s="203">
        <f>Q495*H495</f>
        <v>3.8629999999999998E-2</v>
      </c>
      <c r="S495" s="203">
        <v>0</v>
      </c>
      <c r="T495" s="204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05" t="s">
        <v>282</v>
      </c>
      <c r="AT495" s="205" t="s">
        <v>277</v>
      </c>
      <c r="AU495" s="205" t="s">
        <v>85</v>
      </c>
      <c r="AY495" s="18" t="s">
        <v>275</v>
      </c>
      <c r="BE495" s="206">
        <f>IF(N495="základní",J495,0)</f>
        <v>0</v>
      </c>
      <c r="BF495" s="206">
        <f>IF(N495="snížená",J495,0)</f>
        <v>0</v>
      </c>
      <c r="BG495" s="206">
        <f>IF(N495="zákl. přenesená",J495,0)</f>
        <v>0</v>
      </c>
      <c r="BH495" s="206">
        <f>IF(N495="sníž. přenesená",J495,0)</f>
        <v>0</v>
      </c>
      <c r="BI495" s="206">
        <f>IF(N495="nulová",J495,0)</f>
        <v>0</v>
      </c>
      <c r="BJ495" s="18" t="s">
        <v>83</v>
      </c>
      <c r="BK495" s="206">
        <f>ROUND(I495*H495,2)</f>
        <v>0</v>
      </c>
      <c r="BL495" s="18" t="s">
        <v>282</v>
      </c>
      <c r="BM495" s="205" t="s">
        <v>631</v>
      </c>
    </row>
    <row r="496" spans="1:65" s="13" customFormat="1" ht="10">
      <c r="B496" s="207"/>
      <c r="C496" s="208"/>
      <c r="D496" s="209" t="s">
        <v>284</v>
      </c>
      <c r="E496" s="210" t="s">
        <v>1</v>
      </c>
      <c r="F496" s="211" t="s">
        <v>632</v>
      </c>
      <c r="G496" s="208"/>
      <c r="H496" s="212">
        <v>1</v>
      </c>
      <c r="I496" s="213"/>
      <c r="J496" s="208"/>
      <c r="K496" s="208"/>
      <c r="L496" s="214"/>
      <c r="M496" s="215"/>
      <c r="N496" s="216"/>
      <c r="O496" s="216"/>
      <c r="P496" s="216"/>
      <c r="Q496" s="216"/>
      <c r="R496" s="216"/>
      <c r="S496" s="216"/>
      <c r="T496" s="217"/>
      <c r="AT496" s="218" t="s">
        <v>284</v>
      </c>
      <c r="AU496" s="218" t="s">
        <v>85</v>
      </c>
      <c r="AV496" s="13" t="s">
        <v>85</v>
      </c>
      <c r="AW496" s="13" t="s">
        <v>32</v>
      </c>
      <c r="AX496" s="13" t="s">
        <v>76</v>
      </c>
      <c r="AY496" s="218" t="s">
        <v>275</v>
      </c>
    </row>
    <row r="497" spans="1:65" s="14" customFormat="1" ht="10">
      <c r="B497" s="219"/>
      <c r="C497" s="220"/>
      <c r="D497" s="209" t="s">
        <v>284</v>
      </c>
      <c r="E497" s="221" t="s">
        <v>1</v>
      </c>
      <c r="F497" s="222" t="s">
        <v>286</v>
      </c>
      <c r="G497" s="220"/>
      <c r="H497" s="223">
        <v>1</v>
      </c>
      <c r="I497" s="224"/>
      <c r="J497" s="220"/>
      <c r="K497" s="220"/>
      <c r="L497" s="225"/>
      <c r="M497" s="226"/>
      <c r="N497" s="227"/>
      <c r="O497" s="227"/>
      <c r="P497" s="227"/>
      <c r="Q497" s="227"/>
      <c r="R497" s="227"/>
      <c r="S497" s="227"/>
      <c r="T497" s="228"/>
      <c r="AT497" s="229" t="s">
        <v>284</v>
      </c>
      <c r="AU497" s="229" t="s">
        <v>85</v>
      </c>
      <c r="AV497" s="14" t="s">
        <v>106</v>
      </c>
      <c r="AW497" s="14" t="s">
        <v>32</v>
      </c>
      <c r="AX497" s="14" t="s">
        <v>76</v>
      </c>
      <c r="AY497" s="229" t="s">
        <v>275</v>
      </c>
    </row>
    <row r="498" spans="1:65" s="15" customFormat="1" ht="10">
      <c r="B498" s="230"/>
      <c r="C498" s="231"/>
      <c r="D498" s="209" t="s">
        <v>284</v>
      </c>
      <c r="E498" s="232" t="s">
        <v>1</v>
      </c>
      <c r="F498" s="233" t="s">
        <v>287</v>
      </c>
      <c r="G498" s="231"/>
      <c r="H498" s="234">
        <v>1</v>
      </c>
      <c r="I498" s="235"/>
      <c r="J498" s="231"/>
      <c r="K498" s="231"/>
      <c r="L498" s="236"/>
      <c r="M498" s="237"/>
      <c r="N498" s="238"/>
      <c r="O498" s="238"/>
      <c r="P498" s="238"/>
      <c r="Q498" s="238"/>
      <c r="R498" s="238"/>
      <c r="S498" s="238"/>
      <c r="T498" s="239"/>
      <c r="AT498" s="240" t="s">
        <v>284</v>
      </c>
      <c r="AU498" s="240" t="s">
        <v>85</v>
      </c>
      <c r="AV498" s="15" t="s">
        <v>282</v>
      </c>
      <c r="AW498" s="15" t="s">
        <v>32</v>
      </c>
      <c r="AX498" s="15" t="s">
        <v>83</v>
      </c>
      <c r="AY498" s="240" t="s">
        <v>275</v>
      </c>
    </row>
    <row r="499" spans="1:65" s="2" customFormat="1" ht="33" customHeight="1">
      <c r="A499" s="35"/>
      <c r="B499" s="36"/>
      <c r="C499" s="194" t="s">
        <v>633</v>
      </c>
      <c r="D499" s="194" t="s">
        <v>277</v>
      </c>
      <c r="E499" s="195" t="s">
        <v>634</v>
      </c>
      <c r="F499" s="196" t="s">
        <v>635</v>
      </c>
      <c r="G499" s="197" t="s">
        <v>610</v>
      </c>
      <c r="H499" s="198">
        <v>1</v>
      </c>
      <c r="I499" s="199"/>
      <c r="J499" s="200">
        <f>ROUND(I499*H499,2)</f>
        <v>0</v>
      </c>
      <c r="K499" s="196" t="s">
        <v>281</v>
      </c>
      <c r="L499" s="40"/>
      <c r="M499" s="201" t="s">
        <v>1</v>
      </c>
      <c r="N499" s="202" t="s">
        <v>41</v>
      </c>
      <c r="O499" s="72"/>
      <c r="P499" s="203">
        <f>O499*H499</f>
        <v>0</v>
      </c>
      <c r="Q499" s="203">
        <v>8.763E-2</v>
      </c>
      <c r="R499" s="203">
        <f>Q499*H499</f>
        <v>8.763E-2</v>
      </c>
      <c r="S499" s="203">
        <v>0</v>
      </c>
      <c r="T499" s="204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05" t="s">
        <v>282</v>
      </c>
      <c r="AT499" s="205" t="s">
        <v>277</v>
      </c>
      <c r="AU499" s="205" t="s">
        <v>85</v>
      </c>
      <c r="AY499" s="18" t="s">
        <v>275</v>
      </c>
      <c r="BE499" s="206">
        <f>IF(N499="základní",J499,0)</f>
        <v>0</v>
      </c>
      <c r="BF499" s="206">
        <f>IF(N499="snížená",J499,0)</f>
        <v>0</v>
      </c>
      <c r="BG499" s="206">
        <f>IF(N499="zákl. přenesená",J499,0)</f>
        <v>0</v>
      </c>
      <c r="BH499" s="206">
        <f>IF(N499="sníž. přenesená",J499,0)</f>
        <v>0</v>
      </c>
      <c r="BI499" s="206">
        <f>IF(N499="nulová",J499,0)</f>
        <v>0</v>
      </c>
      <c r="BJ499" s="18" t="s">
        <v>83</v>
      </c>
      <c r="BK499" s="206">
        <f>ROUND(I499*H499,2)</f>
        <v>0</v>
      </c>
      <c r="BL499" s="18" t="s">
        <v>282</v>
      </c>
      <c r="BM499" s="205" t="s">
        <v>636</v>
      </c>
    </row>
    <row r="500" spans="1:65" s="13" customFormat="1" ht="10">
      <c r="B500" s="207"/>
      <c r="C500" s="208"/>
      <c r="D500" s="209" t="s">
        <v>284</v>
      </c>
      <c r="E500" s="210" t="s">
        <v>1</v>
      </c>
      <c r="F500" s="211" t="s">
        <v>637</v>
      </c>
      <c r="G500" s="208"/>
      <c r="H500" s="212">
        <v>1</v>
      </c>
      <c r="I500" s="213"/>
      <c r="J500" s="208"/>
      <c r="K500" s="208"/>
      <c r="L500" s="214"/>
      <c r="M500" s="215"/>
      <c r="N500" s="216"/>
      <c r="O500" s="216"/>
      <c r="P500" s="216"/>
      <c r="Q500" s="216"/>
      <c r="R500" s="216"/>
      <c r="S500" s="216"/>
      <c r="T500" s="217"/>
      <c r="AT500" s="218" t="s">
        <v>284</v>
      </c>
      <c r="AU500" s="218" t="s">
        <v>85</v>
      </c>
      <c r="AV500" s="13" t="s">
        <v>85</v>
      </c>
      <c r="AW500" s="13" t="s">
        <v>32</v>
      </c>
      <c r="AX500" s="13" t="s">
        <v>76</v>
      </c>
      <c r="AY500" s="218" t="s">
        <v>275</v>
      </c>
    </row>
    <row r="501" spans="1:65" s="14" customFormat="1" ht="10">
      <c r="B501" s="219"/>
      <c r="C501" s="220"/>
      <c r="D501" s="209" t="s">
        <v>284</v>
      </c>
      <c r="E501" s="221" t="s">
        <v>1</v>
      </c>
      <c r="F501" s="222" t="s">
        <v>286</v>
      </c>
      <c r="G501" s="220"/>
      <c r="H501" s="223">
        <v>1</v>
      </c>
      <c r="I501" s="224"/>
      <c r="J501" s="220"/>
      <c r="K501" s="220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284</v>
      </c>
      <c r="AU501" s="229" t="s">
        <v>85</v>
      </c>
      <c r="AV501" s="14" t="s">
        <v>106</v>
      </c>
      <c r="AW501" s="14" t="s">
        <v>32</v>
      </c>
      <c r="AX501" s="14" t="s">
        <v>76</v>
      </c>
      <c r="AY501" s="229" t="s">
        <v>275</v>
      </c>
    </row>
    <row r="502" spans="1:65" s="15" customFormat="1" ht="10">
      <c r="B502" s="230"/>
      <c r="C502" s="231"/>
      <c r="D502" s="209" t="s">
        <v>284</v>
      </c>
      <c r="E502" s="232" t="s">
        <v>1</v>
      </c>
      <c r="F502" s="233" t="s">
        <v>287</v>
      </c>
      <c r="G502" s="231"/>
      <c r="H502" s="234">
        <v>1</v>
      </c>
      <c r="I502" s="235"/>
      <c r="J502" s="231"/>
      <c r="K502" s="231"/>
      <c r="L502" s="236"/>
      <c r="M502" s="237"/>
      <c r="N502" s="238"/>
      <c r="O502" s="238"/>
      <c r="P502" s="238"/>
      <c r="Q502" s="238"/>
      <c r="R502" s="238"/>
      <c r="S502" s="238"/>
      <c r="T502" s="239"/>
      <c r="AT502" s="240" t="s">
        <v>284</v>
      </c>
      <c r="AU502" s="240" t="s">
        <v>85</v>
      </c>
      <c r="AV502" s="15" t="s">
        <v>282</v>
      </c>
      <c r="AW502" s="15" t="s">
        <v>32</v>
      </c>
      <c r="AX502" s="15" t="s">
        <v>83</v>
      </c>
      <c r="AY502" s="240" t="s">
        <v>275</v>
      </c>
    </row>
    <row r="503" spans="1:65" s="2" customFormat="1" ht="33" customHeight="1">
      <c r="A503" s="35"/>
      <c r="B503" s="36"/>
      <c r="C503" s="194" t="s">
        <v>638</v>
      </c>
      <c r="D503" s="194" t="s">
        <v>277</v>
      </c>
      <c r="E503" s="195" t="s">
        <v>639</v>
      </c>
      <c r="F503" s="196" t="s">
        <v>640</v>
      </c>
      <c r="G503" s="197" t="s">
        <v>610</v>
      </c>
      <c r="H503" s="198">
        <v>3</v>
      </c>
      <c r="I503" s="199"/>
      <c r="J503" s="200">
        <f>ROUND(I503*H503,2)</f>
        <v>0</v>
      </c>
      <c r="K503" s="196" t="s">
        <v>1</v>
      </c>
      <c r="L503" s="40"/>
      <c r="M503" s="201" t="s">
        <v>1</v>
      </c>
      <c r="N503" s="202" t="s">
        <v>41</v>
      </c>
      <c r="O503" s="72"/>
      <c r="P503" s="203">
        <f>O503*H503</f>
        <v>0</v>
      </c>
      <c r="Q503" s="203">
        <v>8.763E-2</v>
      </c>
      <c r="R503" s="203">
        <f>Q503*H503</f>
        <v>0.26289000000000001</v>
      </c>
      <c r="S503" s="203">
        <v>0</v>
      </c>
      <c r="T503" s="204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05" t="s">
        <v>282</v>
      </c>
      <c r="AT503" s="205" t="s">
        <v>277</v>
      </c>
      <c r="AU503" s="205" t="s">
        <v>85</v>
      </c>
      <c r="AY503" s="18" t="s">
        <v>275</v>
      </c>
      <c r="BE503" s="206">
        <f>IF(N503="základní",J503,0)</f>
        <v>0</v>
      </c>
      <c r="BF503" s="206">
        <f>IF(N503="snížená",J503,0)</f>
        <v>0</v>
      </c>
      <c r="BG503" s="206">
        <f>IF(N503="zákl. přenesená",J503,0)</f>
        <v>0</v>
      </c>
      <c r="BH503" s="206">
        <f>IF(N503="sníž. přenesená",J503,0)</f>
        <v>0</v>
      </c>
      <c r="BI503" s="206">
        <f>IF(N503="nulová",J503,0)</f>
        <v>0</v>
      </c>
      <c r="BJ503" s="18" t="s">
        <v>83</v>
      </c>
      <c r="BK503" s="206">
        <f>ROUND(I503*H503,2)</f>
        <v>0</v>
      </c>
      <c r="BL503" s="18" t="s">
        <v>282</v>
      </c>
      <c r="BM503" s="205" t="s">
        <v>641</v>
      </c>
    </row>
    <row r="504" spans="1:65" s="13" customFormat="1" ht="10">
      <c r="B504" s="207"/>
      <c r="C504" s="208"/>
      <c r="D504" s="209" t="s">
        <v>284</v>
      </c>
      <c r="E504" s="210" t="s">
        <v>1</v>
      </c>
      <c r="F504" s="211" t="s">
        <v>642</v>
      </c>
      <c r="G504" s="208"/>
      <c r="H504" s="212">
        <v>1</v>
      </c>
      <c r="I504" s="213"/>
      <c r="J504" s="208"/>
      <c r="K504" s="208"/>
      <c r="L504" s="214"/>
      <c r="M504" s="215"/>
      <c r="N504" s="216"/>
      <c r="O504" s="216"/>
      <c r="P504" s="216"/>
      <c r="Q504" s="216"/>
      <c r="R504" s="216"/>
      <c r="S504" s="216"/>
      <c r="T504" s="217"/>
      <c r="AT504" s="218" t="s">
        <v>284</v>
      </c>
      <c r="AU504" s="218" t="s">
        <v>85</v>
      </c>
      <c r="AV504" s="13" t="s">
        <v>85</v>
      </c>
      <c r="AW504" s="13" t="s">
        <v>32</v>
      </c>
      <c r="AX504" s="13" t="s">
        <v>76</v>
      </c>
      <c r="AY504" s="218" t="s">
        <v>275</v>
      </c>
    </row>
    <row r="505" spans="1:65" s="14" customFormat="1" ht="10">
      <c r="B505" s="219"/>
      <c r="C505" s="220"/>
      <c r="D505" s="209" t="s">
        <v>284</v>
      </c>
      <c r="E505" s="221" t="s">
        <v>1</v>
      </c>
      <c r="F505" s="222" t="s">
        <v>286</v>
      </c>
      <c r="G505" s="220"/>
      <c r="H505" s="223">
        <v>1</v>
      </c>
      <c r="I505" s="224"/>
      <c r="J505" s="220"/>
      <c r="K505" s="220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284</v>
      </c>
      <c r="AU505" s="229" t="s">
        <v>85</v>
      </c>
      <c r="AV505" s="14" t="s">
        <v>106</v>
      </c>
      <c r="AW505" s="14" t="s">
        <v>32</v>
      </c>
      <c r="AX505" s="14" t="s">
        <v>76</v>
      </c>
      <c r="AY505" s="229" t="s">
        <v>275</v>
      </c>
    </row>
    <row r="506" spans="1:65" s="13" customFormat="1" ht="10">
      <c r="B506" s="207"/>
      <c r="C506" s="208"/>
      <c r="D506" s="209" t="s">
        <v>284</v>
      </c>
      <c r="E506" s="210" t="s">
        <v>1</v>
      </c>
      <c r="F506" s="211" t="s">
        <v>643</v>
      </c>
      <c r="G506" s="208"/>
      <c r="H506" s="212">
        <v>2</v>
      </c>
      <c r="I506" s="213"/>
      <c r="J506" s="208"/>
      <c r="K506" s="208"/>
      <c r="L506" s="214"/>
      <c r="M506" s="215"/>
      <c r="N506" s="216"/>
      <c r="O506" s="216"/>
      <c r="P506" s="216"/>
      <c r="Q506" s="216"/>
      <c r="R506" s="216"/>
      <c r="S506" s="216"/>
      <c r="T506" s="217"/>
      <c r="AT506" s="218" t="s">
        <v>284</v>
      </c>
      <c r="AU506" s="218" t="s">
        <v>85</v>
      </c>
      <c r="AV506" s="13" t="s">
        <v>85</v>
      </c>
      <c r="AW506" s="13" t="s">
        <v>32</v>
      </c>
      <c r="AX506" s="13" t="s">
        <v>76</v>
      </c>
      <c r="AY506" s="218" t="s">
        <v>275</v>
      </c>
    </row>
    <row r="507" spans="1:65" s="14" customFormat="1" ht="10">
      <c r="B507" s="219"/>
      <c r="C507" s="220"/>
      <c r="D507" s="209" t="s">
        <v>284</v>
      </c>
      <c r="E507" s="221" t="s">
        <v>1</v>
      </c>
      <c r="F507" s="222" t="s">
        <v>286</v>
      </c>
      <c r="G507" s="220"/>
      <c r="H507" s="223">
        <v>2</v>
      </c>
      <c r="I507" s="224"/>
      <c r="J507" s="220"/>
      <c r="K507" s="220"/>
      <c r="L507" s="225"/>
      <c r="M507" s="226"/>
      <c r="N507" s="227"/>
      <c r="O507" s="227"/>
      <c r="P507" s="227"/>
      <c r="Q507" s="227"/>
      <c r="R507" s="227"/>
      <c r="S507" s="227"/>
      <c r="T507" s="228"/>
      <c r="AT507" s="229" t="s">
        <v>284</v>
      </c>
      <c r="AU507" s="229" t="s">
        <v>85</v>
      </c>
      <c r="AV507" s="14" t="s">
        <v>106</v>
      </c>
      <c r="AW507" s="14" t="s">
        <v>32</v>
      </c>
      <c r="AX507" s="14" t="s">
        <v>76</v>
      </c>
      <c r="AY507" s="229" t="s">
        <v>275</v>
      </c>
    </row>
    <row r="508" spans="1:65" s="15" customFormat="1" ht="10">
      <c r="B508" s="230"/>
      <c r="C508" s="231"/>
      <c r="D508" s="209" t="s">
        <v>284</v>
      </c>
      <c r="E508" s="232" t="s">
        <v>1</v>
      </c>
      <c r="F508" s="233" t="s">
        <v>287</v>
      </c>
      <c r="G508" s="231"/>
      <c r="H508" s="234">
        <v>3</v>
      </c>
      <c r="I508" s="235"/>
      <c r="J508" s="231"/>
      <c r="K508" s="231"/>
      <c r="L508" s="236"/>
      <c r="M508" s="237"/>
      <c r="N508" s="238"/>
      <c r="O508" s="238"/>
      <c r="P508" s="238"/>
      <c r="Q508" s="238"/>
      <c r="R508" s="238"/>
      <c r="S508" s="238"/>
      <c r="T508" s="239"/>
      <c r="AT508" s="240" t="s">
        <v>284</v>
      </c>
      <c r="AU508" s="240" t="s">
        <v>85</v>
      </c>
      <c r="AV508" s="15" t="s">
        <v>282</v>
      </c>
      <c r="AW508" s="15" t="s">
        <v>32</v>
      </c>
      <c r="AX508" s="15" t="s">
        <v>83</v>
      </c>
      <c r="AY508" s="240" t="s">
        <v>275</v>
      </c>
    </row>
    <row r="509" spans="1:65" s="2" customFormat="1" ht="24.15" customHeight="1">
      <c r="A509" s="35"/>
      <c r="B509" s="36"/>
      <c r="C509" s="194" t="s">
        <v>644</v>
      </c>
      <c r="D509" s="194" t="s">
        <v>277</v>
      </c>
      <c r="E509" s="195" t="s">
        <v>645</v>
      </c>
      <c r="F509" s="196" t="s">
        <v>646</v>
      </c>
      <c r="G509" s="197" t="s">
        <v>610</v>
      </c>
      <c r="H509" s="198">
        <v>1</v>
      </c>
      <c r="I509" s="199"/>
      <c r="J509" s="200">
        <f>ROUND(I509*H509,2)</f>
        <v>0</v>
      </c>
      <c r="K509" s="196" t="s">
        <v>281</v>
      </c>
      <c r="L509" s="40"/>
      <c r="M509" s="201" t="s">
        <v>1</v>
      </c>
      <c r="N509" s="202" t="s">
        <v>41</v>
      </c>
      <c r="O509" s="72"/>
      <c r="P509" s="203">
        <f>O509*H509</f>
        <v>0</v>
      </c>
      <c r="Q509" s="203">
        <v>6.2210000000000001E-2</v>
      </c>
      <c r="R509" s="203">
        <f>Q509*H509</f>
        <v>6.2210000000000001E-2</v>
      </c>
      <c r="S509" s="203">
        <v>0</v>
      </c>
      <c r="T509" s="204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205" t="s">
        <v>282</v>
      </c>
      <c r="AT509" s="205" t="s">
        <v>277</v>
      </c>
      <c r="AU509" s="205" t="s">
        <v>85</v>
      </c>
      <c r="AY509" s="18" t="s">
        <v>275</v>
      </c>
      <c r="BE509" s="206">
        <f>IF(N509="základní",J509,0)</f>
        <v>0</v>
      </c>
      <c r="BF509" s="206">
        <f>IF(N509="snížená",J509,0)</f>
        <v>0</v>
      </c>
      <c r="BG509" s="206">
        <f>IF(N509="zákl. přenesená",J509,0)</f>
        <v>0</v>
      </c>
      <c r="BH509" s="206">
        <f>IF(N509="sníž. přenesená",J509,0)</f>
        <v>0</v>
      </c>
      <c r="BI509" s="206">
        <f>IF(N509="nulová",J509,0)</f>
        <v>0</v>
      </c>
      <c r="BJ509" s="18" t="s">
        <v>83</v>
      </c>
      <c r="BK509" s="206">
        <f>ROUND(I509*H509,2)</f>
        <v>0</v>
      </c>
      <c r="BL509" s="18" t="s">
        <v>282</v>
      </c>
      <c r="BM509" s="205" t="s">
        <v>647</v>
      </c>
    </row>
    <row r="510" spans="1:65" s="13" customFormat="1" ht="10">
      <c r="B510" s="207"/>
      <c r="C510" s="208"/>
      <c r="D510" s="209" t="s">
        <v>284</v>
      </c>
      <c r="E510" s="210" t="s">
        <v>1</v>
      </c>
      <c r="F510" s="211" t="s">
        <v>648</v>
      </c>
      <c r="G510" s="208"/>
      <c r="H510" s="212">
        <v>1</v>
      </c>
      <c r="I510" s="213"/>
      <c r="J510" s="208"/>
      <c r="K510" s="208"/>
      <c r="L510" s="214"/>
      <c r="M510" s="215"/>
      <c r="N510" s="216"/>
      <c r="O510" s="216"/>
      <c r="P510" s="216"/>
      <c r="Q510" s="216"/>
      <c r="R510" s="216"/>
      <c r="S510" s="216"/>
      <c r="T510" s="217"/>
      <c r="AT510" s="218" t="s">
        <v>284</v>
      </c>
      <c r="AU510" s="218" t="s">
        <v>85</v>
      </c>
      <c r="AV510" s="13" t="s">
        <v>85</v>
      </c>
      <c r="AW510" s="13" t="s">
        <v>32</v>
      </c>
      <c r="AX510" s="13" t="s">
        <v>76</v>
      </c>
      <c r="AY510" s="218" t="s">
        <v>275</v>
      </c>
    </row>
    <row r="511" spans="1:65" s="14" customFormat="1" ht="10">
      <c r="B511" s="219"/>
      <c r="C511" s="220"/>
      <c r="D511" s="209" t="s">
        <v>284</v>
      </c>
      <c r="E511" s="221" t="s">
        <v>1</v>
      </c>
      <c r="F511" s="222" t="s">
        <v>286</v>
      </c>
      <c r="G511" s="220"/>
      <c r="H511" s="223">
        <v>1</v>
      </c>
      <c r="I511" s="224"/>
      <c r="J511" s="220"/>
      <c r="K511" s="220"/>
      <c r="L511" s="225"/>
      <c r="M511" s="226"/>
      <c r="N511" s="227"/>
      <c r="O511" s="227"/>
      <c r="P511" s="227"/>
      <c r="Q511" s="227"/>
      <c r="R511" s="227"/>
      <c r="S511" s="227"/>
      <c r="T511" s="228"/>
      <c r="AT511" s="229" t="s">
        <v>284</v>
      </c>
      <c r="AU511" s="229" t="s">
        <v>85</v>
      </c>
      <c r="AV511" s="14" t="s">
        <v>106</v>
      </c>
      <c r="AW511" s="14" t="s">
        <v>32</v>
      </c>
      <c r="AX511" s="14" t="s">
        <v>76</v>
      </c>
      <c r="AY511" s="229" t="s">
        <v>275</v>
      </c>
    </row>
    <row r="512" spans="1:65" s="15" customFormat="1" ht="10">
      <c r="B512" s="230"/>
      <c r="C512" s="231"/>
      <c r="D512" s="209" t="s">
        <v>284</v>
      </c>
      <c r="E512" s="232" t="s">
        <v>1</v>
      </c>
      <c r="F512" s="233" t="s">
        <v>287</v>
      </c>
      <c r="G512" s="231"/>
      <c r="H512" s="234">
        <v>1</v>
      </c>
      <c r="I512" s="235"/>
      <c r="J512" s="231"/>
      <c r="K512" s="231"/>
      <c r="L512" s="236"/>
      <c r="M512" s="237"/>
      <c r="N512" s="238"/>
      <c r="O512" s="238"/>
      <c r="P512" s="238"/>
      <c r="Q512" s="238"/>
      <c r="R512" s="238"/>
      <c r="S512" s="238"/>
      <c r="T512" s="239"/>
      <c r="AT512" s="240" t="s">
        <v>284</v>
      </c>
      <c r="AU512" s="240" t="s">
        <v>85</v>
      </c>
      <c r="AV512" s="15" t="s">
        <v>282</v>
      </c>
      <c r="AW512" s="15" t="s">
        <v>32</v>
      </c>
      <c r="AX512" s="15" t="s">
        <v>83</v>
      </c>
      <c r="AY512" s="240" t="s">
        <v>275</v>
      </c>
    </row>
    <row r="513" spans="1:65" s="2" customFormat="1" ht="24.15" customHeight="1">
      <c r="A513" s="35"/>
      <c r="B513" s="36"/>
      <c r="C513" s="194" t="s">
        <v>649</v>
      </c>
      <c r="D513" s="194" t="s">
        <v>277</v>
      </c>
      <c r="E513" s="195" t="s">
        <v>650</v>
      </c>
      <c r="F513" s="196" t="s">
        <v>651</v>
      </c>
      <c r="G513" s="197" t="s">
        <v>610</v>
      </c>
      <c r="H513" s="198">
        <v>1</v>
      </c>
      <c r="I513" s="199"/>
      <c r="J513" s="200">
        <f>ROUND(I513*H513,2)</f>
        <v>0</v>
      </c>
      <c r="K513" s="196" t="s">
        <v>281</v>
      </c>
      <c r="L513" s="40"/>
      <c r="M513" s="201" t="s">
        <v>1</v>
      </c>
      <c r="N513" s="202" t="s">
        <v>41</v>
      </c>
      <c r="O513" s="72"/>
      <c r="P513" s="203">
        <f>O513*H513</f>
        <v>0</v>
      </c>
      <c r="Q513" s="203">
        <v>7.3209999999999997E-2</v>
      </c>
      <c r="R513" s="203">
        <f>Q513*H513</f>
        <v>7.3209999999999997E-2</v>
      </c>
      <c r="S513" s="203">
        <v>0</v>
      </c>
      <c r="T513" s="204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05" t="s">
        <v>282</v>
      </c>
      <c r="AT513" s="205" t="s">
        <v>277</v>
      </c>
      <c r="AU513" s="205" t="s">
        <v>85</v>
      </c>
      <c r="AY513" s="18" t="s">
        <v>275</v>
      </c>
      <c r="BE513" s="206">
        <f>IF(N513="základní",J513,0)</f>
        <v>0</v>
      </c>
      <c r="BF513" s="206">
        <f>IF(N513="snížená",J513,0)</f>
        <v>0</v>
      </c>
      <c r="BG513" s="206">
        <f>IF(N513="zákl. přenesená",J513,0)</f>
        <v>0</v>
      </c>
      <c r="BH513" s="206">
        <f>IF(N513="sníž. přenesená",J513,0)</f>
        <v>0</v>
      </c>
      <c r="BI513" s="206">
        <f>IF(N513="nulová",J513,0)</f>
        <v>0</v>
      </c>
      <c r="BJ513" s="18" t="s">
        <v>83</v>
      </c>
      <c r="BK513" s="206">
        <f>ROUND(I513*H513,2)</f>
        <v>0</v>
      </c>
      <c r="BL513" s="18" t="s">
        <v>282</v>
      </c>
      <c r="BM513" s="205" t="s">
        <v>652</v>
      </c>
    </row>
    <row r="514" spans="1:65" s="13" customFormat="1" ht="10">
      <c r="B514" s="207"/>
      <c r="C514" s="208"/>
      <c r="D514" s="209" t="s">
        <v>284</v>
      </c>
      <c r="E514" s="210" t="s">
        <v>1</v>
      </c>
      <c r="F514" s="211" t="s">
        <v>653</v>
      </c>
      <c r="G514" s="208"/>
      <c r="H514" s="212">
        <v>1</v>
      </c>
      <c r="I514" s="213"/>
      <c r="J514" s="208"/>
      <c r="K514" s="208"/>
      <c r="L514" s="214"/>
      <c r="M514" s="215"/>
      <c r="N514" s="216"/>
      <c r="O514" s="216"/>
      <c r="P514" s="216"/>
      <c r="Q514" s="216"/>
      <c r="R514" s="216"/>
      <c r="S514" s="216"/>
      <c r="T514" s="217"/>
      <c r="AT514" s="218" t="s">
        <v>284</v>
      </c>
      <c r="AU514" s="218" t="s">
        <v>85</v>
      </c>
      <c r="AV514" s="13" t="s">
        <v>85</v>
      </c>
      <c r="AW514" s="13" t="s">
        <v>32</v>
      </c>
      <c r="AX514" s="13" t="s">
        <v>76</v>
      </c>
      <c r="AY514" s="218" t="s">
        <v>275</v>
      </c>
    </row>
    <row r="515" spans="1:65" s="14" customFormat="1" ht="10">
      <c r="B515" s="219"/>
      <c r="C515" s="220"/>
      <c r="D515" s="209" t="s">
        <v>284</v>
      </c>
      <c r="E515" s="221" t="s">
        <v>1</v>
      </c>
      <c r="F515" s="222" t="s">
        <v>286</v>
      </c>
      <c r="G515" s="220"/>
      <c r="H515" s="223">
        <v>1</v>
      </c>
      <c r="I515" s="224"/>
      <c r="J515" s="220"/>
      <c r="K515" s="220"/>
      <c r="L515" s="225"/>
      <c r="M515" s="226"/>
      <c r="N515" s="227"/>
      <c r="O515" s="227"/>
      <c r="P515" s="227"/>
      <c r="Q515" s="227"/>
      <c r="R515" s="227"/>
      <c r="S515" s="227"/>
      <c r="T515" s="228"/>
      <c r="AT515" s="229" t="s">
        <v>284</v>
      </c>
      <c r="AU515" s="229" t="s">
        <v>85</v>
      </c>
      <c r="AV515" s="14" t="s">
        <v>106</v>
      </c>
      <c r="AW515" s="14" t="s">
        <v>32</v>
      </c>
      <c r="AX515" s="14" t="s">
        <v>76</v>
      </c>
      <c r="AY515" s="229" t="s">
        <v>275</v>
      </c>
    </row>
    <row r="516" spans="1:65" s="15" customFormat="1" ht="10">
      <c r="B516" s="230"/>
      <c r="C516" s="231"/>
      <c r="D516" s="209" t="s">
        <v>284</v>
      </c>
      <c r="E516" s="232" t="s">
        <v>1</v>
      </c>
      <c r="F516" s="233" t="s">
        <v>287</v>
      </c>
      <c r="G516" s="231"/>
      <c r="H516" s="234">
        <v>1</v>
      </c>
      <c r="I516" s="235"/>
      <c r="J516" s="231"/>
      <c r="K516" s="231"/>
      <c r="L516" s="236"/>
      <c r="M516" s="237"/>
      <c r="N516" s="238"/>
      <c r="O516" s="238"/>
      <c r="P516" s="238"/>
      <c r="Q516" s="238"/>
      <c r="R516" s="238"/>
      <c r="S516" s="238"/>
      <c r="T516" s="239"/>
      <c r="AT516" s="240" t="s">
        <v>284</v>
      </c>
      <c r="AU516" s="240" t="s">
        <v>85</v>
      </c>
      <c r="AV516" s="15" t="s">
        <v>282</v>
      </c>
      <c r="AW516" s="15" t="s">
        <v>32</v>
      </c>
      <c r="AX516" s="15" t="s">
        <v>83</v>
      </c>
      <c r="AY516" s="240" t="s">
        <v>275</v>
      </c>
    </row>
    <row r="517" spans="1:65" s="2" customFormat="1" ht="24.15" customHeight="1">
      <c r="A517" s="35"/>
      <c r="B517" s="36"/>
      <c r="C517" s="194" t="s">
        <v>654</v>
      </c>
      <c r="D517" s="194" t="s">
        <v>277</v>
      </c>
      <c r="E517" s="195" t="s">
        <v>655</v>
      </c>
      <c r="F517" s="196" t="s">
        <v>656</v>
      </c>
      <c r="G517" s="197" t="s">
        <v>610</v>
      </c>
      <c r="H517" s="198">
        <v>4</v>
      </c>
      <c r="I517" s="199"/>
      <c r="J517" s="200">
        <f>ROUND(I517*H517,2)</f>
        <v>0</v>
      </c>
      <c r="K517" s="196" t="s">
        <v>281</v>
      </c>
      <c r="L517" s="40"/>
      <c r="M517" s="201" t="s">
        <v>1</v>
      </c>
      <c r="N517" s="202" t="s">
        <v>41</v>
      </c>
      <c r="O517" s="72"/>
      <c r="P517" s="203">
        <f>O517*H517</f>
        <v>0</v>
      </c>
      <c r="Q517" s="203">
        <v>9.1259999999999994E-2</v>
      </c>
      <c r="R517" s="203">
        <f>Q517*H517</f>
        <v>0.36503999999999998</v>
      </c>
      <c r="S517" s="203">
        <v>0</v>
      </c>
      <c r="T517" s="204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205" t="s">
        <v>282</v>
      </c>
      <c r="AT517" s="205" t="s">
        <v>277</v>
      </c>
      <c r="AU517" s="205" t="s">
        <v>85</v>
      </c>
      <c r="AY517" s="18" t="s">
        <v>275</v>
      </c>
      <c r="BE517" s="206">
        <f>IF(N517="základní",J517,0)</f>
        <v>0</v>
      </c>
      <c r="BF517" s="206">
        <f>IF(N517="snížená",J517,0)</f>
        <v>0</v>
      </c>
      <c r="BG517" s="206">
        <f>IF(N517="zákl. přenesená",J517,0)</f>
        <v>0</v>
      </c>
      <c r="BH517" s="206">
        <f>IF(N517="sníž. přenesená",J517,0)</f>
        <v>0</v>
      </c>
      <c r="BI517" s="206">
        <f>IF(N517="nulová",J517,0)</f>
        <v>0</v>
      </c>
      <c r="BJ517" s="18" t="s">
        <v>83</v>
      </c>
      <c r="BK517" s="206">
        <f>ROUND(I517*H517,2)</f>
        <v>0</v>
      </c>
      <c r="BL517" s="18" t="s">
        <v>282</v>
      </c>
      <c r="BM517" s="205" t="s">
        <v>657</v>
      </c>
    </row>
    <row r="518" spans="1:65" s="13" customFormat="1" ht="10">
      <c r="B518" s="207"/>
      <c r="C518" s="208"/>
      <c r="D518" s="209" t="s">
        <v>284</v>
      </c>
      <c r="E518" s="210" t="s">
        <v>1</v>
      </c>
      <c r="F518" s="211" t="s">
        <v>658</v>
      </c>
      <c r="G518" s="208"/>
      <c r="H518" s="212">
        <v>1</v>
      </c>
      <c r="I518" s="213"/>
      <c r="J518" s="208"/>
      <c r="K518" s="208"/>
      <c r="L518" s="214"/>
      <c r="M518" s="215"/>
      <c r="N518" s="216"/>
      <c r="O518" s="216"/>
      <c r="P518" s="216"/>
      <c r="Q518" s="216"/>
      <c r="R518" s="216"/>
      <c r="S518" s="216"/>
      <c r="T518" s="217"/>
      <c r="AT518" s="218" t="s">
        <v>284</v>
      </c>
      <c r="AU518" s="218" t="s">
        <v>85</v>
      </c>
      <c r="AV518" s="13" t="s">
        <v>85</v>
      </c>
      <c r="AW518" s="13" t="s">
        <v>32</v>
      </c>
      <c r="AX518" s="13" t="s">
        <v>76</v>
      </c>
      <c r="AY518" s="218" t="s">
        <v>275</v>
      </c>
    </row>
    <row r="519" spans="1:65" s="13" customFormat="1" ht="10">
      <c r="B519" s="207"/>
      <c r="C519" s="208"/>
      <c r="D519" s="209" t="s">
        <v>284</v>
      </c>
      <c r="E519" s="210" t="s">
        <v>1</v>
      </c>
      <c r="F519" s="211" t="s">
        <v>659</v>
      </c>
      <c r="G519" s="208"/>
      <c r="H519" s="212">
        <v>2</v>
      </c>
      <c r="I519" s="213"/>
      <c r="J519" s="208"/>
      <c r="K519" s="208"/>
      <c r="L519" s="214"/>
      <c r="M519" s="215"/>
      <c r="N519" s="216"/>
      <c r="O519" s="216"/>
      <c r="P519" s="216"/>
      <c r="Q519" s="216"/>
      <c r="R519" s="216"/>
      <c r="S519" s="216"/>
      <c r="T519" s="217"/>
      <c r="AT519" s="218" t="s">
        <v>284</v>
      </c>
      <c r="AU519" s="218" t="s">
        <v>85</v>
      </c>
      <c r="AV519" s="13" t="s">
        <v>85</v>
      </c>
      <c r="AW519" s="13" t="s">
        <v>32</v>
      </c>
      <c r="AX519" s="13" t="s">
        <v>76</v>
      </c>
      <c r="AY519" s="218" t="s">
        <v>275</v>
      </c>
    </row>
    <row r="520" spans="1:65" s="13" customFormat="1" ht="10">
      <c r="B520" s="207"/>
      <c r="C520" s="208"/>
      <c r="D520" s="209" t="s">
        <v>284</v>
      </c>
      <c r="E520" s="210" t="s">
        <v>1</v>
      </c>
      <c r="F520" s="211" t="s">
        <v>653</v>
      </c>
      <c r="G520" s="208"/>
      <c r="H520" s="212">
        <v>1</v>
      </c>
      <c r="I520" s="213"/>
      <c r="J520" s="208"/>
      <c r="K520" s="208"/>
      <c r="L520" s="214"/>
      <c r="M520" s="215"/>
      <c r="N520" s="216"/>
      <c r="O520" s="216"/>
      <c r="P520" s="216"/>
      <c r="Q520" s="216"/>
      <c r="R520" s="216"/>
      <c r="S520" s="216"/>
      <c r="T520" s="217"/>
      <c r="AT520" s="218" t="s">
        <v>284</v>
      </c>
      <c r="AU520" s="218" t="s">
        <v>85</v>
      </c>
      <c r="AV520" s="13" t="s">
        <v>85</v>
      </c>
      <c r="AW520" s="13" t="s">
        <v>32</v>
      </c>
      <c r="AX520" s="13" t="s">
        <v>76</v>
      </c>
      <c r="AY520" s="218" t="s">
        <v>275</v>
      </c>
    </row>
    <row r="521" spans="1:65" s="14" customFormat="1" ht="10">
      <c r="B521" s="219"/>
      <c r="C521" s="220"/>
      <c r="D521" s="209" t="s">
        <v>284</v>
      </c>
      <c r="E521" s="221" t="s">
        <v>1</v>
      </c>
      <c r="F521" s="222" t="s">
        <v>286</v>
      </c>
      <c r="G521" s="220"/>
      <c r="H521" s="223">
        <v>4</v>
      </c>
      <c r="I521" s="224"/>
      <c r="J521" s="220"/>
      <c r="K521" s="220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284</v>
      </c>
      <c r="AU521" s="229" t="s">
        <v>85</v>
      </c>
      <c r="AV521" s="14" t="s">
        <v>106</v>
      </c>
      <c r="AW521" s="14" t="s">
        <v>32</v>
      </c>
      <c r="AX521" s="14" t="s">
        <v>76</v>
      </c>
      <c r="AY521" s="229" t="s">
        <v>275</v>
      </c>
    </row>
    <row r="522" spans="1:65" s="15" customFormat="1" ht="10">
      <c r="B522" s="230"/>
      <c r="C522" s="231"/>
      <c r="D522" s="209" t="s">
        <v>284</v>
      </c>
      <c r="E522" s="232" t="s">
        <v>1</v>
      </c>
      <c r="F522" s="233" t="s">
        <v>287</v>
      </c>
      <c r="G522" s="231"/>
      <c r="H522" s="234">
        <v>4</v>
      </c>
      <c r="I522" s="235"/>
      <c r="J522" s="231"/>
      <c r="K522" s="231"/>
      <c r="L522" s="236"/>
      <c r="M522" s="237"/>
      <c r="N522" s="238"/>
      <c r="O522" s="238"/>
      <c r="P522" s="238"/>
      <c r="Q522" s="238"/>
      <c r="R522" s="238"/>
      <c r="S522" s="238"/>
      <c r="T522" s="239"/>
      <c r="AT522" s="240" t="s">
        <v>284</v>
      </c>
      <c r="AU522" s="240" t="s">
        <v>85</v>
      </c>
      <c r="AV522" s="15" t="s">
        <v>282</v>
      </c>
      <c r="AW522" s="15" t="s">
        <v>32</v>
      </c>
      <c r="AX522" s="15" t="s">
        <v>83</v>
      </c>
      <c r="AY522" s="240" t="s">
        <v>275</v>
      </c>
    </row>
    <row r="523" spans="1:65" s="2" customFormat="1" ht="24.15" customHeight="1">
      <c r="A523" s="35"/>
      <c r="B523" s="36"/>
      <c r="C523" s="194" t="s">
        <v>660</v>
      </c>
      <c r="D523" s="194" t="s">
        <v>277</v>
      </c>
      <c r="E523" s="195" t="s">
        <v>661</v>
      </c>
      <c r="F523" s="196" t="s">
        <v>662</v>
      </c>
      <c r="G523" s="197" t="s">
        <v>610</v>
      </c>
      <c r="H523" s="198">
        <v>1</v>
      </c>
      <c r="I523" s="199"/>
      <c r="J523" s="200">
        <f>ROUND(I523*H523,2)</f>
        <v>0</v>
      </c>
      <c r="K523" s="196" t="s">
        <v>281</v>
      </c>
      <c r="L523" s="40"/>
      <c r="M523" s="201" t="s">
        <v>1</v>
      </c>
      <c r="N523" s="202" t="s">
        <v>41</v>
      </c>
      <c r="O523" s="72"/>
      <c r="P523" s="203">
        <f>O523*H523</f>
        <v>0</v>
      </c>
      <c r="Q523" s="203">
        <v>8.1309999999999993E-2</v>
      </c>
      <c r="R523" s="203">
        <f>Q523*H523</f>
        <v>8.1309999999999993E-2</v>
      </c>
      <c r="S523" s="203">
        <v>0</v>
      </c>
      <c r="T523" s="204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205" t="s">
        <v>282</v>
      </c>
      <c r="AT523" s="205" t="s">
        <v>277</v>
      </c>
      <c r="AU523" s="205" t="s">
        <v>85</v>
      </c>
      <c r="AY523" s="18" t="s">
        <v>275</v>
      </c>
      <c r="BE523" s="206">
        <f>IF(N523="základní",J523,0)</f>
        <v>0</v>
      </c>
      <c r="BF523" s="206">
        <f>IF(N523="snížená",J523,0)</f>
        <v>0</v>
      </c>
      <c r="BG523" s="206">
        <f>IF(N523="zákl. přenesená",J523,0)</f>
        <v>0</v>
      </c>
      <c r="BH523" s="206">
        <f>IF(N523="sníž. přenesená",J523,0)</f>
        <v>0</v>
      </c>
      <c r="BI523" s="206">
        <f>IF(N523="nulová",J523,0)</f>
        <v>0</v>
      </c>
      <c r="BJ523" s="18" t="s">
        <v>83</v>
      </c>
      <c r="BK523" s="206">
        <f>ROUND(I523*H523,2)</f>
        <v>0</v>
      </c>
      <c r="BL523" s="18" t="s">
        <v>282</v>
      </c>
      <c r="BM523" s="205" t="s">
        <v>663</v>
      </c>
    </row>
    <row r="524" spans="1:65" s="13" customFormat="1" ht="10">
      <c r="B524" s="207"/>
      <c r="C524" s="208"/>
      <c r="D524" s="209" t="s">
        <v>284</v>
      </c>
      <c r="E524" s="210" t="s">
        <v>1</v>
      </c>
      <c r="F524" s="211" t="s">
        <v>664</v>
      </c>
      <c r="G524" s="208"/>
      <c r="H524" s="212">
        <v>1</v>
      </c>
      <c r="I524" s="213"/>
      <c r="J524" s="208"/>
      <c r="K524" s="208"/>
      <c r="L524" s="214"/>
      <c r="M524" s="215"/>
      <c r="N524" s="216"/>
      <c r="O524" s="216"/>
      <c r="P524" s="216"/>
      <c r="Q524" s="216"/>
      <c r="R524" s="216"/>
      <c r="S524" s="216"/>
      <c r="T524" s="217"/>
      <c r="AT524" s="218" t="s">
        <v>284</v>
      </c>
      <c r="AU524" s="218" t="s">
        <v>85</v>
      </c>
      <c r="AV524" s="13" t="s">
        <v>85</v>
      </c>
      <c r="AW524" s="13" t="s">
        <v>32</v>
      </c>
      <c r="AX524" s="13" t="s">
        <v>76</v>
      </c>
      <c r="AY524" s="218" t="s">
        <v>275</v>
      </c>
    </row>
    <row r="525" spans="1:65" s="14" customFormat="1" ht="10">
      <c r="B525" s="219"/>
      <c r="C525" s="220"/>
      <c r="D525" s="209" t="s">
        <v>284</v>
      </c>
      <c r="E525" s="221" t="s">
        <v>1</v>
      </c>
      <c r="F525" s="222" t="s">
        <v>286</v>
      </c>
      <c r="G525" s="220"/>
      <c r="H525" s="223">
        <v>1</v>
      </c>
      <c r="I525" s="224"/>
      <c r="J525" s="220"/>
      <c r="K525" s="220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284</v>
      </c>
      <c r="AU525" s="229" t="s">
        <v>85</v>
      </c>
      <c r="AV525" s="14" t="s">
        <v>106</v>
      </c>
      <c r="AW525" s="14" t="s">
        <v>32</v>
      </c>
      <c r="AX525" s="14" t="s">
        <v>76</v>
      </c>
      <c r="AY525" s="229" t="s">
        <v>275</v>
      </c>
    </row>
    <row r="526" spans="1:65" s="15" customFormat="1" ht="10">
      <c r="B526" s="230"/>
      <c r="C526" s="231"/>
      <c r="D526" s="209" t="s">
        <v>284</v>
      </c>
      <c r="E526" s="232" t="s">
        <v>1</v>
      </c>
      <c r="F526" s="233" t="s">
        <v>287</v>
      </c>
      <c r="G526" s="231"/>
      <c r="H526" s="234">
        <v>1</v>
      </c>
      <c r="I526" s="235"/>
      <c r="J526" s="231"/>
      <c r="K526" s="231"/>
      <c r="L526" s="236"/>
      <c r="M526" s="237"/>
      <c r="N526" s="238"/>
      <c r="O526" s="238"/>
      <c r="P526" s="238"/>
      <c r="Q526" s="238"/>
      <c r="R526" s="238"/>
      <c r="S526" s="238"/>
      <c r="T526" s="239"/>
      <c r="AT526" s="240" t="s">
        <v>284</v>
      </c>
      <c r="AU526" s="240" t="s">
        <v>85</v>
      </c>
      <c r="AV526" s="15" t="s">
        <v>282</v>
      </c>
      <c r="AW526" s="15" t="s">
        <v>32</v>
      </c>
      <c r="AX526" s="15" t="s">
        <v>83</v>
      </c>
      <c r="AY526" s="240" t="s">
        <v>275</v>
      </c>
    </row>
    <row r="527" spans="1:65" s="2" customFormat="1" ht="24.15" customHeight="1">
      <c r="A527" s="35"/>
      <c r="B527" s="36"/>
      <c r="C527" s="194" t="s">
        <v>665</v>
      </c>
      <c r="D527" s="194" t="s">
        <v>277</v>
      </c>
      <c r="E527" s="195" t="s">
        <v>666</v>
      </c>
      <c r="F527" s="196" t="s">
        <v>667</v>
      </c>
      <c r="G527" s="197" t="s">
        <v>610</v>
      </c>
      <c r="H527" s="198">
        <v>2</v>
      </c>
      <c r="I527" s="199"/>
      <c r="J527" s="200">
        <f>ROUND(I527*H527,2)</f>
        <v>0</v>
      </c>
      <c r="K527" s="196" t="s">
        <v>281</v>
      </c>
      <c r="L527" s="40"/>
      <c r="M527" s="201" t="s">
        <v>1</v>
      </c>
      <c r="N527" s="202" t="s">
        <v>41</v>
      </c>
      <c r="O527" s="72"/>
      <c r="P527" s="203">
        <f>O527*H527</f>
        <v>0</v>
      </c>
      <c r="Q527" s="203">
        <v>0.10931</v>
      </c>
      <c r="R527" s="203">
        <f>Q527*H527</f>
        <v>0.21862000000000001</v>
      </c>
      <c r="S527" s="203">
        <v>0</v>
      </c>
      <c r="T527" s="204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205" t="s">
        <v>282</v>
      </c>
      <c r="AT527" s="205" t="s">
        <v>277</v>
      </c>
      <c r="AU527" s="205" t="s">
        <v>85</v>
      </c>
      <c r="AY527" s="18" t="s">
        <v>275</v>
      </c>
      <c r="BE527" s="206">
        <f>IF(N527="základní",J527,0)</f>
        <v>0</v>
      </c>
      <c r="BF527" s="206">
        <f>IF(N527="snížená",J527,0)</f>
        <v>0</v>
      </c>
      <c r="BG527" s="206">
        <f>IF(N527="zákl. přenesená",J527,0)</f>
        <v>0</v>
      </c>
      <c r="BH527" s="206">
        <f>IF(N527="sníž. přenesená",J527,0)</f>
        <v>0</v>
      </c>
      <c r="BI527" s="206">
        <f>IF(N527="nulová",J527,0)</f>
        <v>0</v>
      </c>
      <c r="BJ527" s="18" t="s">
        <v>83</v>
      </c>
      <c r="BK527" s="206">
        <f>ROUND(I527*H527,2)</f>
        <v>0</v>
      </c>
      <c r="BL527" s="18" t="s">
        <v>282</v>
      </c>
      <c r="BM527" s="205" t="s">
        <v>668</v>
      </c>
    </row>
    <row r="528" spans="1:65" s="13" customFormat="1" ht="10">
      <c r="B528" s="207"/>
      <c r="C528" s="208"/>
      <c r="D528" s="209" t="s">
        <v>284</v>
      </c>
      <c r="E528" s="210" t="s">
        <v>1</v>
      </c>
      <c r="F528" s="211" t="s">
        <v>669</v>
      </c>
      <c r="G528" s="208"/>
      <c r="H528" s="212">
        <v>2</v>
      </c>
      <c r="I528" s="213"/>
      <c r="J528" s="208"/>
      <c r="K528" s="208"/>
      <c r="L528" s="214"/>
      <c r="M528" s="215"/>
      <c r="N528" s="216"/>
      <c r="O528" s="216"/>
      <c r="P528" s="216"/>
      <c r="Q528" s="216"/>
      <c r="R528" s="216"/>
      <c r="S528" s="216"/>
      <c r="T528" s="217"/>
      <c r="AT528" s="218" t="s">
        <v>284</v>
      </c>
      <c r="AU528" s="218" t="s">
        <v>85</v>
      </c>
      <c r="AV528" s="13" t="s">
        <v>85</v>
      </c>
      <c r="AW528" s="13" t="s">
        <v>32</v>
      </c>
      <c r="AX528" s="13" t="s">
        <v>76</v>
      </c>
      <c r="AY528" s="218" t="s">
        <v>275</v>
      </c>
    </row>
    <row r="529" spans="1:65" s="14" customFormat="1" ht="10">
      <c r="B529" s="219"/>
      <c r="C529" s="220"/>
      <c r="D529" s="209" t="s">
        <v>284</v>
      </c>
      <c r="E529" s="221" t="s">
        <v>1</v>
      </c>
      <c r="F529" s="222" t="s">
        <v>286</v>
      </c>
      <c r="G529" s="220"/>
      <c r="H529" s="223">
        <v>2</v>
      </c>
      <c r="I529" s="224"/>
      <c r="J529" s="220"/>
      <c r="K529" s="220"/>
      <c r="L529" s="225"/>
      <c r="M529" s="226"/>
      <c r="N529" s="227"/>
      <c r="O529" s="227"/>
      <c r="P529" s="227"/>
      <c r="Q529" s="227"/>
      <c r="R529" s="227"/>
      <c r="S529" s="227"/>
      <c r="T529" s="228"/>
      <c r="AT529" s="229" t="s">
        <v>284</v>
      </c>
      <c r="AU529" s="229" t="s">
        <v>85</v>
      </c>
      <c r="AV529" s="14" t="s">
        <v>106</v>
      </c>
      <c r="AW529" s="14" t="s">
        <v>32</v>
      </c>
      <c r="AX529" s="14" t="s">
        <v>76</v>
      </c>
      <c r="AY529" s="229" t="s">
        <v>275</v>
      </c>
    </row>
    <row r="530" spans="1:65" s="15" customFormat="1" ht="10">
      <c r="B530" s="230"/>
      <c r="C530" s="231"/>
      <c r="D530" s="209" t="s">
        <v>284</v>
      </c>
      <c r="E530" s="232" t="s">
        <v>1</v>
      </c>
      <c r="F530" s="233" t="s">
        <v>287</v>
      </c>
      <c r="G530" s="231"/>
      <c r="H530" s="234">
        <v>2</v>
      </c>
      <c r="I530" s="235"/>
      <c r="J530" s="231"/>
      <c r="K530" s="231"/>
      <c r="L530" s="236"/>
      <c r="M530" s="237"/>
      <c r="N530" s="238"/>
      <c r="O530" s="238"/>
      <c r="P530" s="238"/>
      <c r="Q530" s="238"/>
      <c r="R530" s="238"/>
      <c r="S530" s="238"/>
      <c r="T530" s="239"/>
      <c r="AT530" s="240" t="s">
        <v>284</v>
      </c>
      <c r="AU530" s="240" t="s">
        <v>85</v>
      </c>
      <c r="AV530" s="15" t="s">
        <v>282</v>
      </c>
      <c r="AW530" s="15" t="s">
        <v>32</v>
      </c>
      <c r="AX530" s="15" t="s">
        <v>83</v>
      </c>
      <c r="AY530" s="240" t="s">
        <v>275</v>
      </c>
    </row>
    <row r="531" spans="1:65" s="2" customFormat="1" ht="24.15" customHeight="1">
      <c r="A531" s="35"/>
      <c r="B531" s="36"/>
      <c r="C531" s="194" t="s">
        <v>670</v>
      </c>
      <c r="D531" s="194" t="s">
        <v>277</v>
      </c>
      <c r="E531" s="195" t="s">
        <v>671</v>
      </c>
      <c r="F531" s="196" t="s">
        <v>672</v>
      </c>
      <c r="G531" s="197" t="s">
        <v>610</v>
      </c>
      <c r="H531" s="198">
        <v>5</v>
      </c>
      <c r="I531" s="199"/>
      <c r="J531" s="200">
        <f>ROUND(I531*H531,2)</f>
        <v>0</v>
      </c>
      <c r="K531" s="196" t="s">
        <v>281</v>
      </c>
      <c r="L531" s="40"/>
      <c r="M531" s="201" t="s">
        <v>1</v>
      </c>
      <c r="N531" s="202" t="s">
        <v>41</v>
      </c>
      <c r="O531" s="72"/>
      <c r="P531" s="203">
        <f>O531*H531</f>
        <v>0</v>
      </c>
      <c r="Q531" s="203">
        <v>0.12539</v>
      </c>
      <c r="R531" s="203">
        <f>Q531*H531</f>
        <v>0.62695000000000001</v>
      </c>
      <c r="S531" s="203">
        <v>0</v>
      </c>
      <c r="T531" s="204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205" t="s">
        <v>282</v>
      </c>
      <c r="AT531" s="205" t="s">
        <v>277</v>
      </c>
      <c r="AU531" s="205" t="s">
        <v>85</v>
      </c>
      <c r="AY531" s="18" t="s">
        <v>275</v>
      </c>
      <c r="BE531" s="206">
        <f>IF(N531="základní",J531,0)</f>
        <v>0</v>
      </c>
      <c r="BF531" s="206">
        <f>IF(N531="snížená",J531,0)</f>
        <v>0</v>
      </c>
      <c r="BG531" s="206">
        <f>IF(N531="zákl. přenesená",J531,0)</f>
        <v>0</v>
      </c>
      <c r="BH531" s="206">
        <f>IF(N531="sníž. přenesená",J531,0)</f>
        <v>0</v>
      </c>
      <c r="BI531" s="206">
        <f>IF(N531="nulová",J531,0)</f>
        <v>0</v>
      </c>
      <c r="BJ531" s="18" t="s">
        <v>83</v>
      </c>
      <c r="BK531" s="206">
        <f>ROUND(I531*H531,2)</f>
        <v>0</v>
      </c>
      <c r="BL531" s="18" t="s">
        <v>282</v>
      </c>
      <c r="BM531" s="205" t="s">
        <v>673</v>
      </c>
    </row>
    <row r="532" spans="1:65" s="13" customFormat="1" ht="10">
      <c r="B532" s="207"/>
      <c r="C532" s="208"/>
      <c r="D532" s="209" t="s">
        <v>284</v>
      </c>
      <c r="E532" s="210" t="s">
        <v>1</v>
      </c>
      <c r="F532" s="211" t="s">
        <v>674</v>
      </c>
      <c r="G532" s="208"/>
      <c r="H532" s="212">
        <v>5</v>
      </c>
      <c r="I532" s="213"/>
      <c r="J532" s="208"/>
      <c r="K532" s="208"/>
      <c r="L532" s="214"/>
      <c r="M532" s="215"/>
      <c r="N532" s="216"/>
      <c r="O532" s="216"/>
      <c r="P532" s="216"/>
      <c r="Q532" s="216"/>
      <c r="R532" s="216"/>
      <c r="S532" s="216"/>
      <c r="T532" s="217"/>
      <c r="AT532" s="218" t="s">
        <v>284</v>
      </c>
      <c r="AU532" s="218" t="s">
        <v>85</v>
      </c>
      <c r="AV532" s="13" t="s">
        <v>85</v>
      </c>
      <c r="AW532" s="13" t="s">
        <v>32</v>
      </c>
      <c r="AX532" s="13" t="s">
        <v>76</v>
      </c>
      <c r="AY532" s="218" t="s">
        <v>275</v>
      </c>
    </row>
    <row r="533" spans="1:65" s="14" customFormat="1" ht="10">
      <c r="B533" s="219"/>
      <c r="C533" s="220"/>
      <c r="D533" s="209" t="s">
        <v>284</v>
      </c>
      <c r="E533" s="221" t="s">
        <v>1</v>
      </c>
      <c r="F533" s="222" t="s">
        <v>286</v>
      </c>
      <c r="G533" s="220"/>
      <c r="H533" s="223">
        <v>5</v>
      </c>
      <c r="I533" s="224"/>
      <c r="J533" s="220"/>
      <c r="K533" s="220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284</v>
      </c>
      <c r="AU533" s="229" t="s">
        <v>85</v>
      </c>
      <c r="AV533" s="14" t="s">
        <v>106</v>
      </c>
      <c r="AW533" s="14" t="s">
        <v>32</v>
      </c>
      <c r="AX533" s="14" t="s">
        <v>76</v>
      </c>
      <c r="AY533" s="229" t="s">
        <v>275</v>
      </c>
    </row>
    <row r="534" spans="1:65" s="15" customFormat="1" ht="10">
      <c r="B534" s="230"/>
      <c r="C534" s="231"/>
      <c r="D534" s="209" t="s">
        <v>284</v>
      </c>
      <c r="E534" s="232" t="s">
        <v>1</v>
      </c>
      <c r="F534" s="233" t="s">
        <v>287</v>
      </c>
      <c r="G534" s="231"/>
      <c r="H534" s="234">
        <v>5</v>
      </c>
      <c r="I534" s="235"/>
      <c r="J534" s="231"/>
      <c r="K534" s="231"/>
      <c r="L534" s="236"/>
      <c r="M534" s="237"/>
      <c r="N534" s="238"/>
      <c r="O534" s="238"/>
      <c r="P534" s="238"/>
      <c r="Q534" s="238"/>
      <c r="R534" s="238"/>
      <c r="S534" s="238"/>
      <c r="T534" s="239"/>
      <c r="AT534" s="240" t="s">
        <v>284</v>
      </c>
      <c r="AU534" s="240" t="s">
        <v>85</v>
      </c>
      <c r="AV534" s="15" t="s">
        <v>282</v>
      </c>
      <c r="AW534" s="15" t="s">
        <v>32</v>
      </c>
      <c r="AX534" s="15" t="s">
        <v>83</v>
      </c>
      <c r="AY534" s="240" t="s">
        <v>275</v>
      </c>
    </row>
    <row r="535" spans="1:65" s="2" customFormat="1" ht="24.15" customHeight="1">
      <c r="A535" s="35"/>
      <c r="B535" s="36"/>
      <c r="C535" s="194" t="s">
        <v>675</v>
      </c>
      <c r="D535" s="194" t="s">
        <v>277</v>
      </c>
      <c r="E535" s="195" t="s">
        <v>676</v>
      </c>
      <c r="F535" s="196" t="s">
        <v>677</v>
      </c>
      <c r="G535" s="197" t="s">
        <v>610</v>
      </c>
      <c r="H535" s="198">
        <v>1</v>
      </c>
      <c r="I535" s="199"/>
      <c r="J535" s="200">
        <f>ROUND(I535*H535,2)</f>
        <v>0</v>
      </c>
      <c r="K535" s="196" t="s">
        <v>281</v>
      </c>
      <c r="L535" s="40"/>
      <c r="M535" s="201" t="s">
        <v>1</v>
      </c>
      <c r="N535" s="202" t="s">
        <v>41</v>
      </c>
      <c r="O535" s="72"/>
      <c r="P535" s="203">
        <f>O535*H535</f>
        <v>0</v>
      </c>
      <c r="Q535" s="203">
        <v>0.15339</v>
      </c>
      <c r="R535" s="203">
        <f>Q535*H535</f>
        <v>0.15339</v>
      </c>
      <c r="S535" s="203">
        <v>0</v>
      </c>
      <c r="T535" s="204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205" t="s">
        <v>282</v>
      </c>
      <c r="AT535" s="205" t="s">
        <v>277</v>
      </c>
      <c r="AU535" s="205" t="s">
        <v>85</v>
      </c>
      <c r="AY535" s="18" t="s">
        <v>275</v>
      </c>
      <c r="BE535" s="206">
        <f>IF(N535="základní",J535,0)</f>
        <v>0</v>
      </c>
      <c r="BF535" s="206">
        <f>IF(N535="snížená",J535,0)</f>
        <v>0</v>
      </c>
      <c r="BG535" s="206">
        <f>IF(N535="zákl. přenesená",J535,0)</f>
        <v>0</v>
      </c>
      <c r="BH535" s="206">
        <f>IF(N535="sníž. přenesená",J535,0)</f>
        <v>0</v>
      </c>
      <c r="BI535" s="206">
        <f>IF(N535="nulová",J535,0)</f>
        <v>0</v>
      </c>
      <c r="BJ535" s="18" t="s">
        <v>83</v>
      </c>
      <c r="BK535" s="206">
        <f>ROUND(I535*H535,2)</f>
        <v>0</v>
      </c>
      <c r="BL535" s="18" t="s">
        <v>282</v>
      </c>
      <c r="BM535" s="205" t="s">
        <v>678</v>
      </c>
    </row>
    <row r="536" spans="1:65" s="13" customFormat="1" ht="10">
      <c r="B536" s="207"/>
      <c r="C536" s="208"/>
      <c r="D536" s="209" t="s">
        <v>284</v>
      </c>
      <c r="E536" s="210" t="s">
        <v>1</v>
      </c>
      <c r="F536" s="211" t="s">
        <v>679</v>
      </c>
      <c r="G536" s="208"/>
      <c r="H536" s="212">
        <v>1</v>
      </c>
      <c r="I536" s="213"/>
      <c r="J536" s="208"/>
      <c r="K536" s="208"/>
      <c r="L536" s="214"/>
      <c r="M536" s="215"/>
      <c r="N536" s="216"/>
      <c r="O536" s="216"/>
      <c r="P536" s="216"/>
      <c r="Q536" s="216"/>
      <c r="R536" s="216"/>
      <c r="S536" s="216"/>
      <c r="T536" s="217"/>
      <c r="AT536" s="218" t="s">
        <v>284</v>
      </c>
      <c r="AU536" s="218" t="s">
        <v>85</v>
      </c>
      <c r="AV536" s="13" t="s">
        <v>85</v>
      </c>
      <c r="AW536" s="13" t="s">
        <v>32</v>
      </c>
      <c r="AX536" s="13" t="s">
        <v>76</v>
      </c>
      <c r="AY536" s="218" t="s">
        <v>275</v>
      </c>
    </row>
    <row r="537" spans="1:65" s="14" customFormat="1" ht="10">
      <c r="B537" s="219"/>
      <c r="C537" s="220"/>
      <c r="D537" s="209" t="s">
        <v>284</v>
      </c>
      <c r="E537" s="221" t="s">
        <v>1</v>
      </c>
      <c r="F537" s="222" t="s">
        <v>286</v>
      </c>
      <c r="G537" s="220"/>
      <c r="H537" s="223">
        <v>1</v>
      </c>
      <c r="I537" s="224"/>
      <c r="J537" s="220"/>
      <c r="K537" s="220"/>
      <c r="L537" s="225"/>
      <c r="M537" s="226"/>
      <c r="N537" s="227"/>
      <c r="O537" s="227"/>
      <c r="P537" s="227"/>
      <c r="Q537" s="227"/>
      <c r="R537" s="227"/>
      <c r="S537" s="227"/>
      <c r="T537" s="228"/>
      <c r="AT537" s="229" t="s">
        <v>284</v>
      </c>
      <c r="AU537" s="229" t="s">
        <v>85</v>
      </c>
      <c r="AV537" s="14" t="s">
        <v>106</v>
      </c>
      <c r="AW537" s="14" t="s">
        <v>32</v>
      </c>
      <c r="AX537" s="14" t="s">
        <v>76</v>
      </c>
      <c r="AY537" s="229" t="s">
        <v>275</v>
      </c>
    </row>
    <row r="538" spans="1:65" s="15" customFormat="1" ht="10">
      <c r="B538" s="230"/>
      <c r="C538" s="231"/>
      <c r="D538" s="209" t="s">
        <v>284</v>
      </c>
      <c r="E538" s="232" t="s">
        <v>1</v>
      </c>
      <c r="F538" s="233" t="s">
        <v>287</v>
      </c>
      <c r="G538" s="231"/>
      <c r="H538" s="234">
        <v>1</v>
      </c>
      <c r="I538" s="235"/>
      <c r="J538" s="231"/>
      <c r="K538" s="231"/>
      <c r="L538" s="236"/>
      <c r="M538" s="237"/>
      <c r="N538" s="238"/>
      <c r="O538" s="238"/>
      <c r="P538" s="238"/>
      <c r="Q538" s="238"/>
      <c r="R538" s="238"/>
      <c r="S538" s="238"/>
      <c r="T538" s="239"/>
      <c r="AT538" s="240" t="s">
        <v>284</v>
      </c>
      <c r="AU538" s="240" t="s">
        <v>85</v>
      </c>
      <c r="AV538" s="15" t="s">
        <v>282</v>
      </c>
      <c r="AW538" s="15" t="s">
        <v>32</v>
      </c>
      <c r="AX538" s="15" t="s">
        <v>83</v>
      </c>
      <c r="AY538" s="240" t="s">
        <v>275</v>
      </c>
    </row>
    <row r="539" spans="1:65" s="2" customFormat="1" ht="24.15" customHeight="1">
      <c r="A539" s="35"/>
      <c r="B539" s="36"/>
      <c r="C539" s="194" t="s">
        <v>680</v>
      </c>
      <c r="D539" s="194" t="s">
        <v>277</v>
      </c>
      <c r="E539" s="195" t="s">
        <v>681</v>
      </c>
      <c r="F539" s="196" t="s">
        <v>682</v>
      </c>
      <c r="G539" s="197" t="s">
        <v>610</v>
      </c>
      <c r="H539" s="198">
        <v>3</v>
      </c>
      <c r="I539" s="199"/>
      <c r="J539" s="200">
        <f>ROUND(I539*H539,2)</f>
        <v>0</v>
      </c>
      <c r="K539" s="196" t="s">
        <v>281</v>
      </c>
      <c r="L539" s="40"/>
      <c r="M539" s="201" t="s">
        <v>1</v>
      </c>
      <c r="N539" s="202" t="s">
        <v>41</v>
      </c>
      <c r="O539" s="72"/>
      <c r="P539" s="203">
        <f>O539*H539</f>
        <v>0</v>
      </c>
      <c r="Q539" s="203">
        <v>1.35E-2</v>
      </c>
      <c r="R539" s="203">
        <f>Q539*H539</f>
        <v>4.0500000000000001E-2</v>
      </c>
      <c r="S539" s="203">
        <v>0</v>
      </c>
      <c r="T539" s="204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205" t="s">
        <v>282</v>
      </c>
      <c r="AT539" s="205" t="s">
        <v>277</v>
      </c>
      <c r="AU539" s="205" t="s">
        <v>85</v>
      </c>
      <c r="AY539" s="18" t="s">
        <v>275</v>
      </c>
      <c r="BE539" s="206">
        <f>IF(N539="základní",J539,0)</f>
        <v>0</v>
      </c>
      <c r="BF539" s="206">
        <f>IF(N539="snížená",J539,0)</f>
        <v>0</v>
      </c>
      <c r="BG539" s="206">
        <f>IF(N539="zákl. přenesená",J539,0)</f>
        <v>0</v>
      </c>
      <c r="BH539" s="206">
        <f>IF(N539="sníž. přenesená",J539,0)</f>
        <v>0</v>
      </c>
      <c r="BI539" s="206">
        <f>IF(N539="nulová",J539,0)</f>
        <v>0</v>
      </c>
      <c r="BJ539" s="18" t="s">
        <v>83</v>
      </c>
      <c r="BK539" s="206">
        <f>ROUND(I539*H539,2)</f>
        <v>0</v>
      </c>
      <c r="BL539" s="18" t="s">
        <v>282</v>
      </c>
      <c r="BM539" s="205" t="s">
        <v>683</v>
      </c>
    </row>
    <row r="540" spans="1:65" s="13" customFormat="1" ht="10">
      <c r="B540" s="207"/>
      <c r="C540" s="208"/>
      <c r="D540" s="209" t="s">
        <v>284</v>
      </c>
      <c r="E540" s="210" t="s">
        <v>1</v>
      </c>
      <c r="F540" s="211" t="s">
        <v>658</v>
      </c>
      <c r="G540" s="208"/>
      <c r="H540" s="212">
        <v>1</v>
      </c>
      <c r="I540" s="213"/>
      <c r="J540" s="208"/>
      <c r="K540" s="208"/>
      <c r="L540" s="214"/>
      <c r="M540" s="215"/>
      <c r="N540" s="216"/>
      <c r="O540" s="216"/>
      <c r="P540" s="216"/>
      <c r="Q540" s="216"/>
      <c r="R540" s="216"/>
      <c r="S540" s="216"/>
      <c r="T540" s="217"/>
      <c r="AT540" s="218" t="s">
        <v>284</v>
      </c>
      <c r="AU540" s="218" t="s">
        <v>85</v>
      </c>
      <c r="AV540" s="13" t="s">
        <v>85</v>
      </c>
      <c r="AW540" s="13" t="s">
        <v>32</v>
      </c>
      <c r="AX540" s="13" t="s">
        <v>76</v>
      </c>
      <c r="AY540" s="218" t="s">
        <v>275</v>
      </c>
    </row>
    <row r="541" spans="1:65" s="13" customFormat="1" ht="10">
      <c r="B541" s="207"/>
      <c r="C541" s="208"/>
      <c r="D541" s="209" t="s">
        <v>284</v>
      </c>
      <c r="E541" s="210" t="s">
        <v>1</v>
      </c>
      <c r="F541" s="211" t="s">
        <v>684</v>
      </c>
      <c r="G541" s="208"/>
      <c r="H541" s="212">
        <v>1</v>
      </c>
      <c r="I541" s="213"/>
      <c r="J541" s="208"/>
      <c r="K541" s="208"/>
      <c r="L541" s="214"/>
      <c r="M541" s="215"/>
      <c r="N541" s="216"/>
      <c r="O541" s="216"/>
      <c r="P541" s="216"/>
      <c r="Q541" s="216"/>
      <c r="R541" s="216"/>
      <c r="S541" s="216"/>
      <c r="T541" s="217"/>
      <c r="AT541" s="218" t="s">
        <v>284</v>
      </c>
      <c r="AU541" s="218" t="s">
        <v>85</v>
      </c>
      <c r="AV541" s="13" t="s">
        <v>85</v>
      </c>
      <c r="AW541" s="13" t="s">
        <v>32</v>
      </c>
      <c r="AX541" s="13" t="s">
        <v>76</v>
      </c>
      <c r="AY541" s="218" t="s">
        <v>275</v>
      </c>
    </row>
    <row r="542" spans="1:65" s="13" customFormat="1" ht="10">
      <c r="B542" s="207"/>
      <c r="C542" s="208"/>
      <c r="D542" s="209" t="s">
        <v>284</v>
      </c>
      <c r="E542" s="210" t="s">
        <v>1</v>
      </c>
      <c r="F542" s="211" t="s">
        <v>685</v>
      </c>
      <c r="G542" s="208"/>
      <c r="H542" s="212">
        <v>1</v>
      </c>
      <c r="I542" s="213"/>
      <c r="J542" s="208"/>
      <c r="K542" s="208"/>
      <c r="L542" s="214"/>
      <c r="M542" s="215"/>
      <c r="N542" s="216"/>
      <c r="O542" s="216"/>
      <c r="P542" s="216"/>
      <c r="Q542" s="216"/>
      <c r="R542" s="216"/>
      <c r="S542" s="216"/>
      <c r="T542" s="217"/>
      <c r="AT542" s="218" t="s">
        <v>284</v>
      </c>
      <c r="AU542" s="218" t="s">
        <v>85</v>
      </c>
      <c r="AV542" s="13" t="s">
        <v>85</v>
      </c>
      <c r="AW542" s="13" t="s">
        <v>32</v>
      </c>
      <c r="AX542" s="13" t="s">
        <v>76</v>
      </c>
      <c r="AY542" s="218" t="s">
        <v>275</v>
      </c>
    </row>
    <row r="543" spans="1:65" s="14" customFormat="1" ht="10">
      <c r="B543" s="219"/>
      <c r="C543" s="220"/>
      <c r="D543" s="209" t="s">
        <v>284</v>
      </c>
      <c r="E543" s="221" t="s">
        <v>1</v>
      </c>
      <c r="F543" s="222" t="s">
        <v>286</v>
      </c>
      <c r="G543" s="220"/>
      <c r="H543" s="223">
        <v>3</v>
      </c>
      <c r="I543" s="224"/>
      <c r="J543" s="220"/>
      <c r="K543" s="220"/>
      <c r="L543" s="225"/>
      <c r="M543" s="226"/>
      <c r="N543" s="227"/>
      <c r="O543" s="227"/>
      <c r="P543" s="227"/>
      <c r="Q543" s="227"/>
      <c r="R543" s="227"/>
      <c r="S543" s="227"/>
      <c r="T543" s="228"/>
      <c r="AT543" s="229" t="s">
        <v>284</v>
      </c>
      <c r="AU543" s="229" t="s">
        <v>85</v>
      </c>
      <c r="AV543" s="14" t="s">
        <v>106</v>
      </c>
      <c r="AW543" s="14" t="s">
        <v>32</v>
      </c>
      <c r="AX543" s="14" t="s">
        <v>76</v>
      </c>
      <c r="AY543" s="229" t="s">
        <v>275</v>
      </c>
    </row>
    <row r="544" spans="1:65" s="15" customFormat="1" ht="10">
      <c r="B544" s="230"/>
      <c r="C544" s="231"/>
      <c r="D544" s="209" t="s">
        <v>284</v>
      </c>
      <c r="E544" s="232" t="s">
        <v>1</v>
      </c>
      <c r="F544" s="233" t="s">
        <v>287</v>
      </c>
      <c r="G544" s="231"/>
      <c r="H544" s="234">
        <v>3</v>
      </c>
      <c r="I544" s="235"/>
      <c r="J544" s="231"/>
      <c r="K544" s="231"/>
      <c r="L544" s="236"/>
      <c r="M544" s="237"/>
      <c r="N544" s="238"/>
      <c r="O544" s="238"/>
      <c r="P544" s="238"/>
      <c r="Q544" s="238"/>
      <c r="R544" s="238"/>
      <c r="S544" s="238"/>
      <c r="T544" s="239"/>
      <c r="AT544" s="240" t="s">
        <v>284</v>
      </c>
      <c r="AU544" s="240" t="s">
        <v>85</v>
      </c>
      <c r="AV544" s="15" t="s">
        <v>282</v>
      </c>
      <c r="AW544" s="15" t="s">
        <v>32</v>
      </c>
      <c r="AX544" s="15" t="s">
        <v>83</v>
      </c>
      <c r="AY544" s="240" t="s">
        <v>275</v>
      </c>
    </row>
    <row r="545" spans="1:65" s="2" customFormat="1" ht="24.15" customHeight="1">
      <c r="A545" s="35"/>
      <c r="B545" s="36"/>
      <c r="C545" s="194" t="s">
        <v>686</v>
      </c>
      <c r="D545" s="194" t="s">
        <v>277</v>
      </c>
      <c r="E545" s="195" t="s">
        <v>687</v>
      </c>
      <c r="F545" s="196" t="s">
        <v>688</v>
      </c>
      <c r="G545" s="197" t="s">
        <v>610</v>
      </c>
      <c r="H545" s="198">
        <v>1</v>
      </c>
      <c r="I545" s="199"/>
      <c r="J545" s="200">
        <f>ROUND(I545*H545,2)</f>
        <v>0</v>
      </c>
      <c r="K545" s="196" t="s">
        <v>281</v>
      </c>
      <c r="L545" s="40"/>
      <c r="M545" s="201" t="s">
        <v>1</v>
      </c>
      <c r="N545" s="202" t="s">
        <v>41</v>
      </c>
      <c r="O545" s="72"/>
      <c r="P545" s="203">
        <f>O545*H545</f>
        <v>0</v>
      </c>
      <c r="Q545" s="203">
        <v>1.891E-2</v>
      </c>
      <c r="R545" s="203">
        <f>Q545*H545</f>
        <v>1.891E-2</v>
      </c>
      <c r="S545" s="203">
        <v>0</v>
      </c>
      <c r="T545" s="204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205" t="s">
        <v>282</v>
      </c>
      <c r="AT545" s="205" t="s">
        <v>277</v>
      </c>
      <c r="AU545" s="205" t="s">
        <v>85</v>
      </c>
      <c r="AY545" s="18" t="s">
        <v>275</v>
      </c>
      <c r="BE545" s="206">
        <f>IF(N545="základní",J545,0)</f>
        <v>0</v>
      </c>
      <c r="BF545" s="206">
        <f>IF(N545="snížená",J545,0)</f>
        <v>0</v>
      </c>
      <c r="BG545" s="206">
        <f>IF(N545="zákl. přenesená",J545,0)</f>
        <v>0</v>
      </c>
      <c r="BH545" s="206">
        <f>IF(N545="sníž. přenesená",J545,0)</f>
        <v>0</v>
      </c>
      <c r="BI545" s="206">
        <f>IF(N545="nulová",J545,0)</f>
        <v>0</v>
      </c>
      <c r="BJ545" s="18" t="s">
        <v>83</v>
      </c>
      <c r="BK545" s="206">
        <f>ROUND(I545*H545,2)</f>
        <v>0</v>
      </c>
      <c r="BL545" s="18" t="s">
        <v>282</v>
      </c>
      <c r="BM545" s="205" t="s">
        <v>689</v>
      </c>
    </row>
    <row r="546" spans="1:65" s="13" customFormat="1" ht="10">
      <c r="B546" s="207"/>
      <c r="C546" s="208"/>
      <c r="D546" s="209" t="s">
        <v>284</v>
      </c>
      <c r="E546" s="210" t="s">
        <v>1</v>
      </c>
      <c r="F546" s="211" t="s">
        <v>690</v>
      </c>
      <c r="G546" s="208"/>
      <c r="H546" s="212">
        <v>1</v>
      </c>
      <c r="I546" s="213"/>
      <c r="J546" s="208"/>
      <c r="K546" s="208"/>
      <c r="L546" s="214"/>
      <c r="M546" s="215"/>
      <c r="N546" s="216"/>
      <c r="O546" s="216"/>
      <c r="P546" s="216"/>
      <c r="Q546" s="216"/>
      <c r="R546" s="216"/>
      <c r="S546" s="216"/>
      <c r="T546" s="217"/>
      <c r="AT546" s="218" t="s">
        <v>284</v>
      </c>
      <c r="AU546" s="218" t="s">
        <v>85</v>
      </c>
      <c r="AV546" s="13" t="s">
        <v>85</v>
      </c>
      <c r="AW546" s="13" t="s">
        <v>32</v>
      </c>
      <c r="AX546" s="13" t="s">
        <v>76</v>
      </c>
      <c r="AY546" s="218" t="s">
        <v>275</v>
      </c>
    </row>
    <row r="547" spans="1:65" s="14" customFormat="1" ht="10">
      <c r="B547" s="219"/>
      <c r="C547" s="220"/>
      <c r="D547" s="209" t="s">
        <v>284</v>
      </c>
      <c r="E547" s="221" t="s">
        <v>1</v>
      </c>
      <c r="F547" s="222" t="s">
        <v>286</v>
      </c>
      <c r="G547" s="220"/>
      <c r="H547" s="223">
        <v>1</v>
      </c>
      <c r="I547" s="224"/>
      <c r="J547" s="220"/>
      <c r="K547" s="220"/>
      <c r="L547" s="225"/>
      <c r="M547" s="226"/>
      <c r="N547" s="227"/>
      <c r="O547" s="227"/>
      <c r="P547" s="227"/>
      <c r="Q547" s="227"/>
      <c r="R547" s="227"/>
      <c r="S547" s="227"/>
      <c r="T547" s="228"/>
      <c r="AT547" s="229" t="s">
        <v>284</v>
      </c>
      <c r="AU547" s="229" t="s">
        <v>85</v>
      </c>
      <c r="AV547" s="14" t="s">
        <v>106</v>
      </c>
      <c r="AW547" s="14" t="s">
        <v>32</v>
      </c>
      <c r="AX547" s="14" t="s">
        <v>76</v>
      </c>
      <c r="AY547" s="229" t="s">
        <v>275</v>
      </c>
    </row>
    <row r="548" spans="1:65" s="15" customFormat="1" ht="10">
      <c r="B548" s="230"/>
      <c r="C548" s="231"/>
      <c r="D548" s="209" t="s">
        <v>284</v>
      </c>
      <c r="E548" s="232" t="s">
        <v>1</v>
      </c>
      <c r="F548" s="233" t="s">
        <v>287</v>
      </c>
      <c r="G548" s="231"/>
      <c r="H548" s="234">
        <v>1</v>
      </c>
      <c r="I548" s="235"/>
      <c r="J548" s="231"/>
      <c r="K548" s="231"/>
      <c r="L548" s="236"/>
      <c r="M548" s="237"/>
      <c r="N548" s="238"/>
      <c r="O548" s="238"/>
      <c r="P548" s="238"/>
      <c r="Q548" s="238"/>
      <c r="R548" s="238"/>
      <c r="S548" s="238"/>
      <c r="T548" s="239"/>
      <c r="AT548" s="240" t="s">
        <v>284</v>
      </c>
      <c r="AU548" s="240" t="s">
        <v>85</v>
      </c>
      <c r="AV548" s="15" t="s">
        <v>282</v>
      </c>
      <c r="AW548" s="15" t="s">
        <v>32</v>
      </c>
      <c r="AX548" s="15" t="s">
        <v>83</v>
      </c>
      <c r="AY548" s="240" t="s">
        <v>275</v>
      </c>
    </row>
    <row r="549" spans="1:65" s="2" customFormat="1" ht="24.15" customHeight="1">
      <c r="A549" s="35"/>
      <c r="B549" s="36"/>
      <c r="C549" s="194" t="s">
        <v>691</v>
      </c>
      <c r="D549" s="194" t="s">
        <v>277</v>
      </c>
      <c r="E549" s="195" t="s">
        <v>692</v>
      </c>
      <c r="F549" s="196" t="s">
        <v>693</v>
      </c>
      <c r="G549" s="197" t="s">
        <v>610</v>
      </c>
      <c r="H549" s="198">
        <v>35</v>
      </c>
      <c r="I549" s="199"/>
      <c r="J549" s="200">
        <f>ROUND(I549*H549,2)</f>
        <v>0</v>
      </c>
      <c r="K549" s="196" t="s">
        <v>281</v>
      </c>
      <c r="L549" s="40"/>
      <c r="M549" s="201" t="s">
        <v>1</v>
      </c>
      <c r="N549" s="202" t="s">
        <v>41</v>
      </c>
      <c r="O549" s="72"/>
      <c r="P549" s="203">
        <f>O549*H549</f>
        <v>0</v>
      </c>
      <c r="Q549" s="203">
        <v>2.3609999999999999E-2</v>
      </c>
      <c r="R549" s="203">
        <f>Q549*H549</f>
        <v>0.82634999999999992</v>
      </c>
      <c r="S549" s="203">
        <v>0</v>
      </c>
      <c r="T549" s="204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205" t="s">
        <v>282</v>
      </c>
      <c r="AT549" s="205" t="s">
        <v>277</v>
      </c>
      <c r="AU549" s="205" t="s">
        <v>85</v>
      </c>
      <c r="AY549" s="18" t="s">
        <v>275</v>
      </c>
      <c r="BE549" s="206">
        <f>IF(N549="základní",J549,0)</f>
        <v>0</v>
      </c>
      <c r="BF549" s="206">
        <f>IF(N549="snížená",J549,0)</f>
        <v>0</v>
      </c>
      <c r="BG549" s="206">
        <f>IF(N549="zákl. přenesená",J549,0)</f>
        <v>0</v>
      </c>
      <c r="BH549" s="206">
        <f>IF(N549="sníž. přenesená",J549,0)</f>
        <v>0</v>
      </c>
      <c r="BI549" s="206">
        <f>IF(N549="nulová",J549,0)</f>
        <v>0</v>
      </c>
      <c r="BJ549" s="18" t="s">
        <v>83</v>
      </c>
      <c r="BK549" s="206">
        <f>ROUND(I549*H549,2)</f>
        <v>0</v>
      </c>
      <c r="BL549" s="18" t="s">
        <v>282</v>
      </c>
      <c r="BM549" s="205" t="s">
        <v>694</v>
      </c>
    </row>
    <row r="550" spans="1:65" s="13" customFormat="1" ht="10">
      <c r="B550" s="207"/>
      <c r="C550" s="208"/>
      <c r="D550" s="209" t="s">
        <v>284</v>
      </c>
      <c r="E550" s="210" t="s">
        <v>1</v>
      </c>
      <c r="F550" s="211" t="s">
        <v>695</v>
      </c>
      <c r="G550" s="208"/>
      <c r="H550" s="212">
        <v>22</v>
      </c>
      <c r="I550" s="213"/>
      <c r="J550" s="208"/>
      <c r="K550" s="208"/>
      <c r="L550" s="214"/>
      <c r="M550" s="215"/>
      <c r="N550" s="216"/>
      <c r="O550" s="216"/>
      <c r="P550" s="216"/>
      <c r="Q550" s="216"/>
      <c r="R550" s="216"/>
      <c r="S550" s="216"/>
      <c r="T550" s="217"/>
      <c r="AT550" s="218" t="s">
        <v>284</v>
      </c>
      <c r="AU550" s="218" t="s">
        <v>85</v>
      </c>
      <c r="AV550" s="13" t="s">
        <v>85</v>
      </c>
      <c r="AW550" s="13" t="s">
        <v>32</v>
      </c>
      <c r="AX550" s="13" t="s">
        <v>76</v>
      </c>
      <c r="AY550" s="218" t="s">
        <v>275</v>
      </c>
    </row>
    <row r="551" spans="1:65" s="13" customFormat="1" ht="10">
      <c r="B551" s="207"/>
      <c r="C551" s="208"/>
      <c r="D551" s="209" t="s">
        <v>284</v>
      </c>
      <c r="E551" s="210" t="s">
        <v>1</v>
      </c>
      <c r="F551" s="211" t="s">
        <v>696</v>
      </c>
      <c r="G551" s="208"/>
      <c r="H551" s="212">
        <v>7</v>
      </c>
      <c r="I551" s="213"/>
      <c r="J551" s="208"/>
      <c r="K551" s="208"/>
      <c r="L551" s="214"/>
      <c r="M551" s="215"/>
      <c r="N551" s="216"/>
      <c r="O551" s="216"/>
      <c r="P551" s="216"/>
      <c r="Q551" s="216"/>
      <c r="R551" s="216"/>
      <c r="S551" s="216"/>
      <c r="T551" s="217"/>
      <c r="AT551" s="218" t="s">
        <v>284</v>
      </c>
      <c r="AU551" s="218" t="s">
        <v>85</v>
      </c>
      <c r="AV551" s="13" t="s">
        <v>85</v>
      </c>
      <c r="AW551" s="13" t="s">
        <v>32</v>
      </c>
      <c r="AX551" s="13" t="s">
        <v>76</v>
      </c>
      <c r="AY551" s="218" t="s">
        <v>275</v>
      </c>
    </row>
    <row r="552" spans="1:65" s="13" customFormat="1" ht="10">
      <c r="B552" s="207"/>
      <c r="C552" s="208"/>
      <c r="D552" s="209" t="s">
        <v>284</v>
      </c>
      <c r="E552" s="210" t="s">
        <v>1</v>
      </c>
      <c r="F552" s="211" t="s">
        <v>697</v>
      </c>
      <c r="G552" s="208"/>
      <c r="H552" s="212">
        <v>6</v>
      </c>
      <c r="I552" s="213"/>
      <c r="J552" s="208"/>
      <c r="K552" s="208"/>
      <c r="L552" s="214"/>
      <c r="M552" s="215"/>
      <c r="N552" s="216"/>
      <c r="O552" s="216"/>
      <c r="P552" s="216"/>
      <c r="Q552" s="216"/>
      <c r="R552" s="216"/>
      <c r="S552" s="216"/>
      <c r="T552" s="217"/>
      <c r="AT552" s="218" t="s">
        <v>284</v>
      </c>
      <c r="AU552" s="218" t="s">
        <v>85</v>
      </c>
      <c r="AV552" s="13" t="s">
        <v>85</v>
      </c>
      <c r="AW552" s="13" t="s">
        <v>32</v>
      </c>
      <c r="AX552" s="13" t="s">
        <v>76</v>
      </c>
      <c r="AY552" s="218" t="s">
        <v>275</v>
      </c>
    </row>
    <row r="553" spans="1:65" s="14" customFormat="1" ht="10">
      <c r="B553" s="219"/>
      <c r="C553" s="220"/>
      <c r="D553" s="209" t="s">
        <v>284</v>
      </c>
      <c r="E553" s="221" t="s">
        <v>1</v>
      </c>
      <c r="F553" s="222" t="s">
        <v>286</v>
      </c>
      <c r="G553" s="220"/>
      <c r="H553" s="223">
        <v>35</v>
      </c>
      <c r="I553" s="224"/>
      <c r="J553" s="220"/>
      <c r="K553" s="220"/>
      <c r="L553" s="225"/>
      <c r="M553" s="226"/>
      <c r="N553" s="227"/>
      <c r="O553" s="227"/>
      <c r="P553" s="227"/>
      <c r="Q553" s="227"/>
      <c r="R553" s="227"/>
      <c r="S553" s="227"/>
      <c r="T553" s="228"/>
      <c r="AT553" s="229" t="s">
        <v>284</v>
      </c>
      <c r="AU553" s="229" t="s">
        <v>85</v>
      </c>
      <c r="AV553" s="14" t="s">
        <v>106</v>
      </c>
      <c r="AW553" s="14" t="s">
        <v>32</v>
      </c>
      <c r="AX553" s="14" t="s">
        <v>76</v>
      </c>
      <c r="AY553" s="229" t="s">
        <v>275</v>
      </c>
    </row>
    <row r="554" spans="1:65" s="15" customFormat="1" ht="10">
      <c r="B554" s="230"/>
      <c r="C554" s="231"/>
      <c r="D554" s="209" t="s">
        <v>284</v>
      </c>
      <c r="E554" s="232" t="s">
        <v>1</v>
      </c>
      <c r="F554" s="233" t="s">
        <v>287</v>
      </c>
      <c r="G554" s="231"/>
      <c r="H554" s="234">
        <v>35</v>
      </c>
      <c r="I554" s="235"/>
      <c r="J554" s="231"/>
      <c r="K554" s="231"/>
      <c r="L554" s="236"/>
      <c r="M554" s="237"/>
      <c r="N554" s="238"/>
      <c r="O554" s="238"/>
      <c r="P554" s="238"/>
      <c r="Q554" s="238"/>
      <c r="R554" s="238"/>
      <c r="S554" s="238"/>
      <c r="T554" s="239"/>
      <c r="AT554" s="240" t="s">
        <v>284</v>
      </c>
      <c r="AU554" s="240" t="s">
        <v>85</v>
      </c>
      <c r="AV554" s="15" t="s">
        <v>282</v>
      </c>
      <c r="AW554" s="15" t="s">
        <v>32</v>
      </c>
      <c r="AX554" s="15" t="s">
        <v>83</v>
      </c>
      <c r="AY554" s="240" t="s">
        <v>275</v>
      </c>
    </row>
    <row r="555" spans="1:65" s="2" customFormat="1" ht="24.15" customHeight="1">
      <c r="A555" s="35"/>
      <c r="B555" s="36"/>
      <c r="C555" s="194" t="s">
        <v>698</v>
      </c>
      <c r="D555" s="194" t="s">
        <v>277</v>
      </c>
      <c r="E555" s="195" t="s">
        <v>699</v>
      </c>
      <c r="F555" s="196" t="s">
        <v>700</v>
      </c>
      <c r="G555" s="197" t="s">
        <v>610</v>
      </c>
      <c r="H555" s="198">
        <v>3</v>
      </c>
      <c r="I555" s="199"/>
      <c r="J555" s="200">
        <f>ROUND(I555*H555,2)</f>
        <v>0</v>
      </c>
      <c r="K555" s="196" t="s">
        <v>281</v>
      </c>
      <c r="L555" s="40"/>
      <c r="M555" s="201" t="s">
        <v>1</v>
      </c>
      <c r="N555" s="202" t="s">
        <v>41</v>
      </c>
      <c r="O555" s="72"/>
      <c r="P555" s="203">
        <f>O555*H555</f>
        <v>0</v>
      </c>
      <c r="Q555" s="203">
        <v>2.8420000000000001E-2</v>
      </c>
      <c r="R555" s="203">
        <f>Q555*H555</f>
        <v>8.5260000000000002E-2</v>
      </c>
      <c r="S555" s="203">
        <v>0</v>
      </c>
      <c r="T555" s="204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205" t="s">
        <v>282</v>
      </c>
      <c r="AT555" s="205" t="s">
        <v>277</v>
      </c>
      <c r="AU555" s="205" t="s">
        <v>85</v>
      </c>
      <c r="AY555" s="18" t="s">
        <v>275</v>
      </c>
      <c r="BE555" s="206">
        <f>IF(N555="základní",J555,0)</f>
        <v>0</v>
      </c>
      <c r="BF555" s="206">
        <f>IF(N555="snížená",J555,0)</f>
        <v>0</v>
      </c>
      <c r="BG555" s="206">
        <f>IF(N555="zákl. přenesená",J555,0)</f>
        <v>0</v>
      </c>
      <c r="BH555" s="206">
        <f>IF(N555="sníž. přenesená",J555,0)</f>
        <v>0</v>
      </c>
      <c r="BI555" s="206">
        <f>IF(N555="nulová",J555,0)</f>
        <v>0</v>
      </c>
      <c r="BJ555" s="18" t="s">
        <v>83</v>
      </c>
      <c r="BK555" s="206">
        <f>ROUND(I555*H555,2)</f>
        <v>0</v>
      </c>
      <c r="BL555" s="18" t="s">
        <v>282</v>
      </c>
      <c r="BM555" s="205" t="s">
        <v>701</v>
      </c>
    </row>
    <row r="556" spans="1:65" s="13" customFormat="1" ht="10">
      <c r="B556" s="207"/>
      <c r="C556" s="208"/>
      <c r="D556" s="209" t="s">
        <v>284</v>
      </c>
      <c r="E556" s="210" t="s">
        <v>1</v>
      </c>
      <c r="F556" s="211" t="s">
        <v>702</v>
      </c>
      <c r="G556" s="208"/>
      <c r="H556" s="212">
        <v>1</v>
      </c>
      <c r="I556" s="213"/>
      <c r="J556" s="208"/>
      <c r="K556" s="208"/>
      <c r="L556" s="214"/>
      <c r="M556" s="215"/>
      <c r="N556" s="216"/>
      <c r="O556" s="216"/>
      <c r="P556" s="216"/>
      <c r="Q556" s="216"/>
      <c r="R556" s="216"/>
      <c r="S556" s="216"/>
      <c r="T556" s="217"/>
      <c r="AT556" s="218" t="s">
        <v>284</v>
      </c>
      <c r="AU556" s="218" t="s">
        <v>85</v>
      </c>
      <c r="AV556" s="13" t="s">
        <v>85</v>
      </c>
      <c r="AW556" s="13" t="s">
        <v>32</v>
      </c>
      <c r="AX556" s="13" t="s">
        <v>76</v>
      </c>
      <c r="AY556" s="218" t="s">
        <v>275</v>
      </c>
    </row>
    <row r="557" spans="1:65" s="13" customFormat="1" ht="10">
      <c r="B557" s="207"/>
      <c r="C557" s="208"/>
      <c r="D557" s="209" t="s">
        <v>284</v>
      </c>
      <c r="E557" s="210" t="s">
        <v>1</v>
      </c>
      <c r="F557" s="211" t="s">
        <v>703</v>
      </c>
      <c r="G557" s="208"/>
      <c r="H557" s="212">
        <v>2</v>
      </c>
      <c r="I557" s="213"/>
      <c r="J557" s="208"/>
      <c r="K557" s="208"/>
      <c r="L557" s="214"/>
      <c r="M557" s="215"/>
      <c r="N557" s="216"/>
      <c r="O557" s="216"/>
      <c r="P557" s="216"/>
      <c r="Q557" s="216"/>
      <c r="R557" s="216"/>
      <c r="S557" s="216"/>
      <c r="T557" s="217"/>
      <c r="AT557" s="218" t="s">
        <v>284</v>
      </c>
      <c r="AU557" s="218" t="s">
        <v>85</v>
      </c>
      <c r="AV557" s="13" t="s">
        <v>85</v>
      </c>
      <c r="AW557" s="13" t="s">
        <v>32</v>
      </c>
      <c r="AX557" s="13" t="s">
        <v>76</v>
      </c>
      <c r="AY557" s="218" t="s">
        <v>275</v>
      </c>
    </row>
    <row r="558" spans="1:65" s="14" customFormat="1" ht="10">
      <c r="B558" s="219"/>
      <c r="C558" s="220"/>
      <c r="D558" s="209" t="s">
        <v>284</v>
      </c>
      <c r="E558" s="221" t="s">
        <v>1</v>
      </c>
      <c r="F558" s="222" t="s">
        <v>286</v>
      </c>
      <c r="G558" s="220"/>
      <c r="H558" s="223">
        <v>3</v>
      </c>
      <c r="I558" s="224"/>
      <c r="J558" s="220"/>
      <c r="K558" s="220"/>
      <c r="L558" s="225"/>
      <c r="M558" s="226"/>
      <c r="N558" s="227"/>
      <c r="O558" s="227"/>
      <c r="P558" s="227"/>
      <c r="Q558" s="227"/>
      <c r="R558" s="227"/>
      <c r="S558" s="227"/>
      <c r="T558" s="228"/>
      <c r="AT558" s="229" t="s">
        <v>284</v>
      </c>
      <c r="AU558" s="229" t="s">
        <v>85</v>
      </c>
      <c r="AV558" s="14" t="s">
        <v>106</v>
      </c>
      <c r="AW558" s="14" t="s">
        <v>32</v>
      </c>
      <c r="AX558" s="14" t="s">
        <v>76</v>
      </c>
      <c r="AY558" s="229" t="s">
        <v>275</v>
      </c>
    </row>
    <row r="559" spans="1:65" s="15" customFormat="1" ht="10">
      <c r="B559" s="230"/>
      <c r="C559" s="231"/>
      <c r="D559" s="209" t="s">
        <v>284</v>
      </c>
      <c r="E559" s="232" t="s">
        <v>1</v>
      </c>
      <c r="F559" s="233" t="s">
        <v>287</v>
      </c>
      <c r="G559" s="231"/>
      <c r="H559" s="234">
        <v>3</v>
      </c>
      <c r="I559" s="235"/>
      <c r="J559" s="231"/>
      <c r="K559" s="231"/>
      <c r="L559" s="236"/>
      <c r="M559" s="237"/>
      <c r="N559" s="238"/>
      <c r="O559" s="238"/>
      <c r="P559" s="238"/>
      <c r="Q559" s="238"/>
      <c r="R559" s="238"/>
      <c r="S559" s="238"/>
      <c r="T559" s="239"/>
      <c r="AT559" s="240" t="s">
        <v>284</v>
      </c>
      <c r="AU559" s="240" t="s">
        <v>85</v>
      </c>
      <c r="AV559" s="15" t="s">
        <v>282</v>
      </c>
      <c r="AW559" s="15" t="s">
        <v>32</v>
      </c>
      <c r="AX559" s="15" t="s">
        <v>83</v>
      </c>
      <c r="AY559" s="240" t="s">
        <v>275</v>
      </c>
    </row>
    <row r="560" spans="1:65" s="2" customFormat="1" ht="24.15" customHeight="1">
      <c r="A560" s="35"/>
      <c r="B560" s="36"/>
      <c r="C560" s="194" t="s">
        <v>704</v>
      </c>
      <c r="D560" s="194" t="s">
        <v>277</v>
      </c>
      <c r="E560" s="195" t="s">
        <v>705</v>
      </c>
      <c r="F560" s="196" t="s">
        <v>706</v>
      </c>
      <c r="G560" s="197" t="s">
        <v>610</v>
      </c>
      <c r="H560" s="198">
        <v>9</v>
      </c>
      <c r="I560" s="199"/>
      <c r="J560" s="200">
        <f>ROUND(I560*H560,2)</f>
        <v>0</v>
      </c>
      <c r="K560" s="196" t="s">
        <v>281</v>
      </c>
      <c r="L560" s="40"/>
      <c r="M560" s="201" t="s">
        <v>1</v>
      </c>
      <c r="N560" s="202" t="s">
        <v>41</v>
      </c>
      <c r="O560" s="72"/>
      <c r="P560" s="203">
        <f>O560*H560</f>
        <v>0</v>
      </c>
      <c r="Q560" s="203">
        <v>1.891E-2</v>
      </c>
      <c r="R560" s="203">
        <f>Q560*H560</f>
        <v>0.17019000000000001</v>
      </c>
      <c r="S560" s="203">
        <v>0</v>
      </c>
      <c r="T560" s="204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205" t="s">
        <v>282</v>
      </c>
      <c r="AT560" s="205" t="s">
        <v>277</v>
      </c>
      <c r="AU560" s="205" t="s">
        <v>85</v>
      </c>
      <c r="AY560" s="18" t="s">
        <v>275</v>
      </c>
      <c r="BE560" s="206">
        <f>IF(N560="základní",J560,0)</f>
        <v>0</v>
      </c>
      <c r="BF560" s="206">
        <f>IF(N560="snížená",J560,0)</f>
        <v>0</v>
      </c>
      <c r="BG560" s="206">
        <f>IF(N560="zákl. přenesená",J560,0)</f>
        <v>0</v>
      </c>
      <c r="BH560" s="206">
        <f>IF(N560="sníž. přenesená",J560,0)</f>
        <v>0</v>
      </c>
      <c r="BI560" s="206">
        <f>IF(N560="nulová",J560,0)</f>
        <v>0</v>
      </c>
      <c r="BJ560" s="18" t="s">
        <v>83</v>
      </c>
      <c r="BK560" s="206">
        <f>ROUND(I560*H560,2)</f>
        <v>0</v>
      </c>
      <c r="BL560" s="18" t="s">
        <v>282</v>
      </c>
      <c r="BM560" s="205" t="s">
        <v>707</v>
      </c>
    </row>
    <row r="561" spans="1:65" s="13" customFormat="1" ht="10">
      <c r="B561" s="207"/>
      <c r="C561" s="208"/>
      <c r="D561" s="209" t="s">
        <v>284</v>
      </c>
      <c r="E561" s="210" t="s">
        <v>1</v>
      </c>
      <c r="F561" s="211" t="s">
        <v>708</v>
      </c>
      <c r="G561" s="208"/>
      <c r="H561" s="212">
        <v>3</v>
      </c>
      <c r="I561" s="213"/>
      <c r="J561" s="208"/>
      <c r="K561" s="208"/>
      <c r="L561" s="214"/>
      <c r="M561" s="215"/>
      <c r="N561" s="216"/>
      <c r="O561" s="216"/>
      <c r="P561" s="216"/>
      <c r="Q561" s="216"/>
      <c r="R561" s="216"/>
      <c r="S561" s="216"/>
      <c r="T561" s="217"/>
      <c r="AT561" s="218" t="s">
        <v>284</v>
      </c>
      <c r="AU561" s="218" t="s">
        <v>85</v>
      </c>
      <c r="AV561" s="13" t="s">
        <v>85</v>
      </c>
      <c r="AW561" s="13" t="s">
        <v>32</v>
      </c>
      <c r="AX561" s="13" t="s">
        <v>76</v>
      </c>
      <c r="AY561" s="218" t="s">
        <v>275</v>
      </c>
    </row>
    <row r="562" spans="1:65" s="13" customFormat="1" ht="10">
      <c r="B562" s="207"/>
      <c r="C562" s="208"/>
      <c r="D562" s="209" t="s">
        <v>284</v>
      </c>
      <c r="E562" s="210" t="s">
        <v>1</v>
      </c>
      <c r="F562" s="211" t="s">
        <v>709</v>
      </c>
      <c r="G562" s="208"/>
      <c r="H562" s="212">
        <v>3</v>
      </c>
      <c r="I562" s="213"/>
      <c r="J562" s="208"/>
      <c r="K562" s="208"/>
      <c r="L562" s="214"/>
      <c r="M562" s="215"/>
      <c r="N562" s="216"/>
      <c r="O562" s="216"/>
      <c r="P562" s="216"/>
      <c r="Q562" s="216"/>
      <c r="R562" s="216"/>
      <c r="S562" s="216"/>
      <c r="T562" s="217"/>
      <c r="AT562" s="218" t="s">
        <v>284</v>
      </c>
      <c r="AU562" s="218" t="s">
        <v>85</v>
      </c>
      <c r="AV562" s="13" t="s">
        <v>85</v>
      </c>
      <c r="AW562" s="13" t="s">
        <v>32</v>
      </c>
      <c r="AX562" s="13" t="s">
        <v>76</v>
      </c>
      <c r="AY562" s="218" t="s">
        <v>275</v>
      </c>
    </row>
    <row r="563" spans="1:65" s="13" customFormat="1" ht="10">
      <c r="B563" s="207"/>
      <c r="C563" s="208"/>
      <c r="D563" s="209" t="s">
        <v>284</v>
      </c>
      <c r="E563" s="210" t="s">
        <v>1</v>
      </c>
      <c r="F563" s="211" t="s">
        <v>710</v>
      </c>
      <c r="G563" s="208"/>
      <c r="H563" s="212">
        <v>3</v>
      </c>
      <c r="I563" s="213"/>
      <c r="J563" s="208"/>
      <c r="K563" s="208"/>
      <c r="L563" s="214"/>
      <c r="M563" s="215"/>
      <c r="N563" s="216"/>
      <c r="O563" s="216"/>
      <c r="P563" s="216"/>
      <c r="Q563" s="216"/>
      <c r="R563" s="216"/>
      <c r="S563" s="216"/>
      <c r="T563" s="217"/>
      <c r="AT563" s="218" t="s">
        <v>284</v>
      </c>
      <c r="AU563" s="218" t="s">
        <v>85</v>
      </c>
      <c r="AV563" s="13" t="s">
        <v>85</v>
      </c>
      <c r="AW563" s="13" t="s">
        <v>32</v>
      </c>
      <c r="AX563" s="13" t="s">
        <v>76</v>
      </c>
      <c r="AY563" s="218" t="s">
        <v>275</v>
      </c>
    </row>
    <row r="564" spans="1:65" s="14" customFormat="1" ht="10">
      <c r="B564" s="219"/>
      <c r="C564" s="220"/>
      <c r="D564" s="209" t="s">
        <v>284</v>
      </c>
      <c r="E564" s="221" t="s">
        <v>1</v>
      </c>
      <c r="F564" s="222" t="s">
        <v>286</v>
      </c>
      <c r="G564" s="220"/>
      <c r="H564" s="223">
        <v>9</v>
      </c>
      <c r="I564" s="224"/>
      <c r="J564" s="220"/>
      <c r="K564" s="220"/>
      <c r="L564" s="225"/>
      <c r="M564" s="226"/>
      <c r="N564" s="227"/>
      <c r="O564" s="227"/>
      <c r="P564" s="227"/>
      <c r="Q564" s="227"/>
      <c r="R564" s="227"/>
      <c r="S564" s="227"/>
      <c r="T564" s="228"/>
      <c r="AT564" s="229" t="s">
        <v>284</v>
      </c>
      <c r="AU564" s="229" t="s">
        <v>85</v>
      </c>
      <c r="AV564" s="14" t="s">
        <v>106</v>
      </c>
      <c r="AW564" s="14" t="s">
        <v>32</v>
      </c>
      <c r="AX564" s="14" t="s">
        <v>76</v>
      </c>
      <c r="AY564" s="229" t="s">
        <v>275</v>
      </c>
    </row>
    <row r="565" spans="1:65" s="15" customFormat="1" ht="10">
      <c r="B565" s="230"/>
      <c r="C565" s="231"/>
      <c r="D565" s="209" t="s">
        <v>284</v>
      </c>
      <c r="E565" s="232" t="s">
        <v>1</v>
      </c>
      <c r="F565" s="233" t="s">
        <v>287</v>
      </c>
      <c r="G565" s="231"/>
      <c r="H565" s="234">
        <v>9</v>
      </c>
      <c r="I565" s="235"/>
      <c r="J565" s="231"/>
      <c r="K565" s="231"/>
      <c r="L565" s="236"/>
      <c r="M565" s="237"/>
      <c r="N565" s="238"/>
      <c r="O565" s="238"/>
      <c r="P565" s="238"/>
      <c r="Q565" s="238"/>
      <c r="R565" s="238"/>
      <c r="S565" s="238"/>
      <c r="T565" s="239"/>
      <c r="AT565" s="240" t="s">
        <v>284</v>
      </c>
      <c r="AU565" s="240" t="s">
        <v>85</v>
      </c>
      <c r="AV565" s="15" t="s">
        <v>282</v>
      </c>
      <c r="AW565" s="15" t="s">
        <v>32</v>
      </c>
      <c r="AX565" s="15" t="s">
        <v>83</v>
      </c>
      <c r="AY565" s="240" t="s">
        <v>275</v>
      </c>
    </row>
    <row r="566" spans="1:65" s="2" customFormat="1" ht="16.5" customHeight="1">
      <c r="A566" s="35"/>
      <c r="B566" s="36"/>
      <c r="C566" s="194" t="s">
        <v>711</v>
      </c>
      <c r="D566" s="194" t="s">
        <v>277</v>
      </c>
      <c r="E566" s="195" t="s">
        <v>712</v>
      </c>
      <c r="F566" s="196" t="s">
        <v>713</v>
      </c>
      <c r="G566" s="197" t="s">
        <v>290</v>
      </c>
      <c r="H566" s="198">
        <v>13.287000000000001</v>
      </c>
      <c r="I566" s="199"/>
      <c r="J566" s="200">
        <f>ROUND(I566*H566,2)</f>
        <v>0</v>
      </c>
      <c r="K566" s="196" t="s">
        <v>281</v>
      </c>
      <c r="L566" s="40"/>
      <c r="M566" s="201" t="s">
        <v>1</v>
      </c>
      <c r="N566" s="202" t="s">
        <v>41</v>
      </c>
      <c r="O566" s="72"/>
      <c r="P566" s="203">
        <f>O566*H566</f>
        <v>0</v>
      </c>
      <c r="Q566" s="203">
        <v>2.5018799999999999</v>
      </c>
      <c r="R566" s="203">
        <f>Q566*H566</f>
        <v>33.24247956</v>
      </c>
      <c r="S566" s="203">
        <v>0</v>
      </c>
      <c r="T566" s="204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205" t="s">
        <v>282</v>
      </c>
      <c r="AT566" s="205" t="s">
        <v>277</v>
      </c>
      <c r="AU566" s="205" t="s">
        <v>85</v>
      </c>
      <c r="AY566" s="18" t="s">
        <v>275</v>
      </c>
      <c r="BE566" s="206">
        <f>IF(N566="základní",J566,0)</f>
        <v>0</v>
      </c>
      <c r="BF566" s="206">
        <f>IF(N566="snížená",J566,0)</f>
        <v>0</v>
      </c>
      <c r="BG566" s="206">
        <f>IF(N566="zákl. přenesená",J566,0)</f>
        <v>0</v>
      </c>
      <c r="BH566" s="206">
        <f>IF(N566="sníž. přenesená",J566,0)</f>
        <v>0</v>
      </c>
      <c r="BI566" s="206">
        <f>IF(N566="nulová",J566,0)</f>
        <v>0</v>
      </c>
      <c r="BJ566" s="18" t="s">
        <v>83</v>
      </c>
      <c r="BK566" s="206">
        <f>ROUND(I566*H566,2)</f>
        <v>0</v>
      </c>
      <c r="BL566" s="18" t="s">
        <v>282</v>
      </c>
      <c r="BM566" s="205" t="s">
        <v>714</v>
      </c>
    </row>
    <row r="567" spans="1:65" s="13" customFormat="1" ht="10">
      <c r="B567" s="207"/>
      <c r="C567" s="208"/>
      <c r="D567" s="209" t="s">
        <v>284</v>
      </c>
      <c r="E567" s="210" t="s">
        <v>1</v>
      </c>
      <c r="F567" s="211" t="s">
        <v>715</v>
      </c>
      <c r="G567" s="208"/>
      <c r="H567" s="212">
        <v>3.96</v>
      </c>
      <c r="I567" s="213"/>
      <c r="J567" s="208"/>
      <c r="K567" s="208"/>
      <c r="L567" s="214"/>
      <c r="M567" s="215"/>
      <c r="N567" s="216"/>
      <c r="O567" s="216"/>
      <c r="P567" s="216"/>
      <c r="Q567" s="216"/>
      <c r="R567" s="216"/>
      <c r="S567" s="216"/>
      <c r="T567" s="217"/>
      <c r="AT567" s="218" t="s">
        <v>284</v>
      </c>
      <c r="AU567" s="218" t="s">
        <v>85</v>
      </c>
      <c r="AV567" s="13" t="s">
        <v>85</v>
      </c>
      <c r="AW567" s="13" t="s">
        <v>32</v>
      </c>
      <c r="AX567" s="13" t="s">
        <v>76</v>
      </c>
      <c r="AY567" s="218" t="s">
        <v>275</v>
      </c>
    </row>
    <row r="568" spans="1:65" s="13" customFormat="1" ht="10">
      <c r="B568" s="207"/>
      <c r="C568" s="208"/>
      <c r="D568" s="209" t="s">
        <v>284</v>
      </c>
      <c r="E568" s="210" t="s">
        <v>1</v>
      </c>
      <c r="F568" s="211" t="s">
        <v>716</v>
      </c>
      <c r="G568" s="208"/>
      <c r="H568" s="212">
        <v>0.14000000000000001</v>
      </c>
      <c r="I568" s="213"/>
      <c r="J568" s="208"/>
      <c r="K568" s="208"/>
      <c r="L568" s="214"/>
      <c r="M568" s="215"/>
      <c r="N568" s="216"/>
      <c r="O568" s="216"/>
      <c r="P568" s="216"/>
      <c r="Q568" s="216"/>
      <c r="R568" s="216"/>
      <c r="S568" s="216"/>
      <c r="T568" s="217"/>
      <c r="AT568" s="218" t="s">
        <v>284</v>
      </c>
      <c r="AU568" s="218" t="s">
        <v>85</v>
      </c>
      <c r="AV568" s="13" t="s">
        <v>85</v>
      </c>
      <c r="AW568" s="13" t="s">
        <v>32</v>
      </c>
      <c r="AX568" s="13" t="s">
        <v>76</v>
      </c>
      <c r="AY568" s="218" t="s">
        <v>275</v>
      </c>
    </row>
    <row r="569" spans="1:65" s="13" customFormat="1" ht="10">
      <c r="B569" s="207"/>
      <c r="C569" s="208"/>
      <c r="D569" s="209" t="s">
        <v>284</v>
      </c>
      <c r="E569" s="210" t="s">
        <v>1</v>
      </c>
      <c r="F569" s="211" t="s">
        <v>717</v>
      </c>
      <c r="G569" s="208"/>
      <c r="H569" s="212">
        <v>0.14000000000000001</v>
      </c>
      <c r="I569" s="213"/>
      <c r="J569" s="208"/>
      <c r="K569" s="208"/>
      <c r="L569" s="214"/>
      <c r="M569" s="215"/>
      <c r="N569" s="216"/>
      <c r="O569" s="216"/>
      <c r="P569" s="216"/>
      <c r="Q569" s="216"/>
      <c r="R569" s="216"/>
      <c r="S569" s="216"/>
      <c r="T569" s="217"/>
      <c r="AT569" s="218" t="s">
        <v>284</v>
      </c>
      <c r="AU569" s="218" t="s">
        <v>85</v>
      </c>
      <c r="AV569" s="13" t="s">
        <v>85</v>
      </c>
      <c r="AW569" s="13" t="s">
        <v>32</v>
      </c>
      <c r="AX569" s="13" t="s">
        <v>76</v>
      </c>
      <c r="AY569" s="218" t="s">
        <v>275</v>
      </c>
    </row>
    <row r="570" spans="1:65" s="13" customFormat="1" ht="10">
      <c r="B570" s="207"/>
      <c r="C570" s="208"/>
      <c r="D570" s="209" t="s">
        <v>284</v>
      </c>
      <c r="E570" s="210" t="s">
        <v>1</v>
      </c>
      <c r="F570" s="211" t="s">
        <v>718</v>
      </c>
      <c r="G570" s="208"/>
      <c r="H570" s="212">
        <v>0.72</v>
      </c>
      <c r="I570" s="213"/>
      <c r="J570" s="208"/>
      <c r="K570" s="208"/>
      <c r="L570" s="214"/>
      <c r="M570" s="215"/>
      <c r="N570" s="216"/>
      <c r="O570" s="216"/>
      <c r="P570" s="216"/>
      <c r="Q570" s="216"/>
      <c r="R570" s="216"/>
      <c r="S570" s="216"/>
      <c r="T570" s="217"/>
      <c r="AT570" s="218" t="s">
        <v>284</v>
      </c>
      <c r="AU570" s="218" t="s">
        <v>85</v>
      </c>
      <c r="AV570" s="13" t="s">
        <v>85</v>
      </c>
      <c r="AW570" s="13" t="s">
        <v>32</v>
      </c>
      <c r="AX570" s="13" t="s">
        <v>76</v>
      </c>
      <c r="AY570" s="218" t="s">
        <v>275</v>
      </c>
    </row>
    <row r="571" spans="1:65" s="13" customFormat="1" ht="10">
      <c r="B571" s="207"/>
      <c r="C571" s="208"/>
      <c r="D571" s="209" t="s">
        <v>284</v>
      </c>
      <c r="E571" s="210" t="s">
        <v>1</v>
      </c>
      <c r="F571" s="211" t="s">
        <v>719</v>
      </c>
      <c r="G571" s="208"/>
      <c r="H571" s="212">
        <v>0.61199999999999999</v>
      </c>
      <c r="I571" s="213"/>
      <c r="J571" s="208"/>
      <c r="K571" s="208"/>
      <c r="L571" s="214"/>
      <c r="M571" s="215"/>
      <c r="N571" s="216"/>
      <c r="O571" s="216"/>
      <c r="P571" s="216"/>
      <c r="Q571" s="216"/>
      <c r="R571" s="216"/>
      <c r="S571" s="216"/>
      <c r="T571" s="217"/>
      <c r="AT571" s="218" t="s">
        <v>284</v>
      </c>
      <c r="AU571" s="218" t="s">
        <v>85</v>
      </c>
      <c r="AV571" s="13" t="s">
        <v>85</v>
      </c>
      <c r="AW571" s="13" t="s">
        <v>32</v>
      </c>
      <c r="AX571" s="13" t="s">
        <v>76</v>
      </c>
      <c r="AY571" s="218" t="s">
        <v>275</v>
      </c>
    </row>
    <row r="572" spans="1:65" s="13" customFormat="1" ht="10">
      <c r="B572" s="207"/>
      <c r="C572" s="208"/>
      <c r="D572" s="209" t="s">
        <v>284</v>
      </c>
      <c r="E572" s="210" t="s">
        <v>1</v>
      </c>
      <c r="F572" s="211" t="s">
        <v>720</v>
      </c>
      <c r="G572" s="208"/>
      <c r="H572" s="212">
        <v>1.89</v>
      </c>
      <c r="I572" s="213"/>
      <c r="J572" s="208"/>
      <c r="K572" s="208"/>
      <c r="L572" s="214"/>
      <c r="M572" s="215"/>
      <c r="N572" s="216"/>
      <c r="O572" s="216"/>
      <c r="P572" s="216"/>
      <c r="Q572" s="216"/>
      <c r="R572" s="216"/>
      <c r="S572" s="216"/>
      <c r="T572" s="217"/>
      <c r="AT572" s="218" t="s">
        <v>284</v>
      </c>
      <c r="AU572" s="218" t="s">
        <v>85</v>
      </c>
      <c r="AV572" s="13" t="s">
        <v>85</v>
      </c>
      <c r="AW572" s="13" t="s">
        <v>32</v>
      </c>
      <c r="AX572" s="13" t="s">
        <v>76</v>
      </c>
      <c r="AY572" s="218" t="s">
        <v>275</v>
      </c>
    </row>
    <row r="573" spans="1:65" s="13" customFormat="1" ht="10">
      <c r="B573" s="207"/>
      <c r="C573" s="208"/>
      <c r="D573" s="209" t="s">
        <v>284</v>
      </c>
      <c r="E573" s="210" t="s">
        <v>1</v>
      </c>
      <c r="F573" s="211" t="s">
        <v>721</v>
      </c>
      <c r="G573" s="208"/>
      <c r="H573" s="212">
        <v>1.08</v>
      </c>
      <c r="I573" s="213"/>
      <c r="J573" s="208"/>
      <c r="K573" s="208"/>
      <c r="L573" s="214"/>
      <c r="M573" s="215"/>
      <c r="N573" s="216"/>
      <c r="O573" s="216"/>
      <c r="P573" s="216"/>
      <c r="Q573" s="216"/>
      <c r="R573" s="216"/>
      <c r="S573" s="216"/>
      <c r="T573" s="217"/>
      <c r="AT573" s="218" t="s">
        <v>284</v>
      </c>
      <c r="AU573" s="218" t="s">
        <v>85</v>
      </c>
      <c r="AV573" s="13" t="s">
        <v>85</v>
      </c>
      <c r="AW573" s="13" t="s">
        <v>32</v>
      </c>
      <c r="AX573" s="13" t="s">
        <v>76</v>
      </c>
      <c r="AY573" s="218" t="s">
        <v>275</v>
      </c>
    </row>
    <row r="574" spans="1:65" s="13" customFormat="1" ht="10">
      <c r="B574" s="207"/>
      <c r="C574" s="208"/>
      <c r="D574" s="209" t="s">
        <v>284</v>
      </c>
      <c r="E574" s="210" t="s">
        <v>1</v>
      </c>
      <c r="F574" s="211" t="s">
        <v>722</v>
      </c>
      <c r="G574" s="208"/>
      <c r="H574" s="212">
        <v>0.84</v>
      </c>
      <c r="I574" s="213"/>
      <c r="J574" s="208"/>
      <c r="K574" s="208"/>
      <c r="L574" s="214"/>
      <c r="M574" s="215"/>
      <c r="N574" s="216"/>
      <c r="O574" s="216"/>
      <c r="P574" s="216"/>
      <c r="Q574" s="216"/>
      <c r="R574" s="216"/>
      <c r="S574" s="216"/>
      <c r="T574" s="217"/>
      <c r="AT574" s="218" t="s">
        <v>284</v>
      </c>
      <c r="AU574" s="218" t="s">
        <v>85</v>
      </c>
      <c r="AV574" s="13" t="s">
        <v>85</v>
      </c>
      <c r="AW574" s="13" t="s">
        <v>32</v>
      </c>
      <c r="AX574" s="13" t="s">
        <v>76</v>
      </c>
      <c r="AY574" s="218" t="s">
        <v>275</v>
      </c>
    </row>
    <row r="575" spans="1:65" s="13" customFormat="1" ht="10">
      <c r="B575" s="207"/>
      <c r="C575" s="208"/>
      <c r="D575" s="209" t="s">
        <v>284</v>
      </c>
      <c r="E575" s="210" t="s">
        <v>1</v>
      </c>
      <c r="F575" s="211" t="s">
        <v>723</v>
      </c>
      <c r="G575" s="208"/>
      <c r="H575" s="212">
        <v>0.64800000000000002</v>
      </c>
      <c r="I575" s="213"/>
      <c r="J575" s="208"/>
      <c r="K575" s="208"/>
      <c r="L575" s="214"/>
      <c r="M575" s="215"/>
      <c r="N575" s="216"/>
      <c r="O575" s="216"/>
      <c r="P575" s="216"/>
      <c r="Q575" s="216"/>
      <c r="R575" s="216"/>
      <c r="S575" s="216"/>
      <c r="T575" s="217"/>
      <c r="AT575" s="218" t="s">
        <v>284</v>
      </c>
      <c r="AU575" s="218" t="s">
        <v>85</v>
      </c>
      <c r="AV575" s="13" t="s">
        <v>85</v>
      </c>
      <c r="AW575" s="13" t="s">
        <v>32</v>
      </c>
      <c r="AX575" s="13" t="s">
        <v>76</v>
      </c>
      <c r="AY575" s="218" t="s">
        <v>275</v>
      </c>
    </row>
    <row r="576" spans="1:65" s="13" customFormat="1" ht="10">
      <c r="B576" s="207"/>
      <c r="C576" s="208"/>
      <c r="D576" s="209" t="s">
        <v>284</v>
      </c>
      <c r="E576" s="210" t="s">
        <v>1</v>
      </c>
      <c r="F576" s="211" t="s">
        <v>724</v>
      </c>
      <c r="G576" s="208"/>
      <c r="H576" s="212">
        <v>0.24</v>
      </c>
      <c r="I576" s="213"/>
      <c r="J576" s="208"/>
      <c r="K576" s="208"/>
      <c r="L576" s="214"/>
      <c r="M576" s="215"/>
      <c r="N576" s="216"/>
      <c r="O576" s="216"/>
      <c r="P576" s="216"/>
      <c r="Q576" s="216"/>
      <c r="R576" s="216"/>
      <c r="S576" s="216"/>
      <c r="T576" s="217"/>
      <c r="AT576" s="218" t="s">
        <v>284</v>
      </c>
      <c r="AU576" s="218" t="s">
        <v>85</v>
      </c>
      <c r="AV576" s="13" t="s">
        <v>85</v>
      </c>
      <c r="AW576" s="13" t="s">
        <v>32</v>
      </c>
      <c r="AX576" s="13" t="s">
        <v>76</v>
      </c>
      <c r="AY576" s="218" t="s">
        <v>275</v>
      </c>
    </row>
    <row r="577" spans="2:51" s="13" customFormat="1" ht="10">
      <c r="B577" s="207"/>
      <c r="C577" s="208"/>
      <c r="D577" s="209" t="s">
        <v>284</v>
      </c>
      <c r="E577" s="210" t="s">
        <v>1</v>
      </c>
      <c r="F577" s="211" t="s">
        <v>725</v>
      </c>
      <c r="G577" s="208"/>
      <c r="H577" s="212">
        <v>0.24</v>
      </c>
      <c r="I577" s="213"/>
      <c r="J577" s="208"/>
      <c r="K577" s="208"/>
      <c r="L577" s="214"/>
      <c r="M577" s="215"/>
      <c r="N577" s="216"/>
      <c r="O577" s="216"/>
      <c r="P577" s="216"/>
      <c r="Q577" s="216"/>
      <c r="R577" s="216"/>
      <c r="S577" s="216"/>
      <c r="T577" s="217"/>
      <c r="AT577" s="218" t="s">
        <v>284</v>
      </c>
      <c r="AU577" s="218" t="s">
        <v>85</v>
      </c>
      <c r="AV577" s="13" t="s">
        <v>85</v>
      </c>
      <c r="AW577" s="13" t="s">
        <v>32</v>
      </c>
      <c r="AX577" s="13" t="s">
        <v>76</v>
      </c>
      <c r="AY577" s="218" t="s">
        <v>275</v>
      </c>
    </row>
    <row r="578" spans="2:51" s="13" customFormat="1" ht="10">
      <c r="B578" s="207"/>
      <c r="C578" s="208"/>
      <c r="D578" s="209" t="s">
        <v>284</v>
      </c>
      <c r="E578" s="210" t="s">
        <v>1</v>
      </c>
      <c r="F578" s="211" t="s">
        <v>726</v>
      </c>
      <c r="G578" s="208"/>
      <c r="H578" s="212">
        <v>0.2</v>
      </c>
      <c r="I578" s="213"/>
      <c r="J578" s="208"/>
      <c r="K578" s="208"/>
      <c r="L578" s="214"/>
      <c r="M578" s="215"/>
      <c r="N578" s="216"/>
      <c r="O578" s="216"/>
      <c r="P578" s="216"/>
      <c r="Q578" s="216"/>
      <c r="R578" s="216"/>
      <c r="S578" s="216"/>
      <c r="T578" s="217"/>
      <c r="AT578" s="218" t="s">
        <v>284</v>
      </c>
      <c r="AU578" s="218" t="s">
        <v>85</v>
      </c>
      <c r="AV578" s="13" t="s">
        <v>85</v>
      </c>
      <c r="AW578" s="13" t="s">
        <v>32</v>
      </c>
      <c r="AX578" s="13" t="s">
        <v>76</v>
      </c>
      <c r="AY578" s="218" t="s">
        <v>275</v>
      </c>
    </row>
    <row r="579" spans="2:51" s="13" customFormat="1" ht="10">
      <c r="B579" s="207"/>
      <c r="C579" s="208"/>
      <c r="D579" s="209" t="s">
        <v>284</v>
      </c>
      <c r="E579" s="210" t="s">
        <v>1</v>
      </c>
      <c r="F579" s="211" t="s">
        <v>727</v>
      </c>
      <c r="G579" s="208"/>
      <c r="H579" s="212">
        <v>0.105</v>
      </c>
      <c r="I579" s="213"/>
      <c r="J579" s="208"/>
      <c r="K579" s="208"/>
      <c r="L579" s="214"/>
      <c r="M579" s="215"/>
      <c r="N579" s="216"/>
      <c r="O579" s="216"/>
      <c r="P579" s="216"/>
      <c r="Q579" s="216"/>
      <c r="R579" s="216"/>
      <c r="S579" s="216"/>
      <c r="T579" s="217"/>
      <c r="AT579" s="218" t="s">
        <v>284</v>
      </c>
      <c r="AU579" s="218" t="s">
        <v>85</v>
      </c>
      <c r="AV579" s="13" t="s">
        <v>85</v>
      </c>
      <c r="AW579" s="13" t="s">
        <v>32</v>
      </c>
      <c r="AX579" s="13" t="s">
        <v>76</v>
      </c>
      <c r="AY579" s="218" t="s">
        <v>275</v>
      </c>
    </row>
    <row r="580" spans="2:51" s="13" customFormat="1" ht="10">
      <c r="B580" s="207"/>
      <c r="C580" s="208"/>
      <c r="D580" s="209" t="s">
        <v>284</v>
      </c>
      <c r="E580" s="210" t="s">
        <v>1</v>
      </c>
      <c r="F580" s="211" t="s">
        <v>728</v>
      </c>
      <c r="G580" s="208"/>
      <c r="H580" s="212">
        <v>0.32500000000000001</v>
      </c>
      <c r="I580" s="213"/>
      <c r="J580" s="208"/>
      <c r="K580" s="208"/>
      <c r="L580" s="214"/>
      <c r="M580" s="215"/>
      <c r="N580" s="216"/>
      <c r="O580" s="216"/>
      <c r="P580" s="216"/>
      <c r="Q580" s="216"/>
      <c r="R580" s="216"/>
      <c r="S580" s="216"/>
      <c r="T580" s="217"/>
      <c r="AT580" s="218" t="s">
        <v>284</v>
      </c>
      <c r="AU580" s="218" t="s">
        <v>85</v>
      </c>
      <c r="AV580" s="13" t="s">
        <v>85</v>
      </c>
      <c r="AW580" s="13" t="s">
        <v>32</v>
      </c>
      <c r="AX580" s="13" t="s">
        <v>76</v>
      </c>
      <c r="AY580" s="218" t="s">
        <v>275</v>
      </c>
    </row>
    <row r="581" spans="2:51" s="13" customFormat="1" ht="10">
      <c r="B581" s="207"/>
      <c r="C581" s="208"/>
      <c r="D581" s="209" t="s">
        <v>284</v>
      </c>
      <c r="E581" s="210" t="s">
        <v>1</v>
      </c>
      <c r="F581" s="211" t="s">
        <v>729</v>
      </c>
      <c r="G581" s="208"/>
      <c r="H581" s="212">
        <v>0.15</v>
      </c>
      <c r="I581" s="213"/>
      <c r="J581" s="208"/>
      <c r="K581" s="208"/>
      <c r="L581" s="214"/>
      <c r="M581" s="215"/>
      <c r="N581" s="216"/>
      <c r="O581" s="216"/>
      <c r="P581" s="216"/>
      <c r="Q581" s="216"/>
      <c r="R581" s="216"/>
      <c r="S581" s="216"/>
      <c r="T581" s="217"/>
      <c r="AT581" s="218" t="s">
        <v>284</v>
      </c>
      <c r="AU581" s="218" t="s">
        <v>85</v>
      </c>
      <c r="AV581" s="13" t="s">
        <v>85</v>
      </c>
      <c r="AW581" s="13" t="s">
        <v>32</v>
      </c>
      <c r="AX581" s="13" t="s">
        <v>76</v>
      </c>
      <c r="AY581" s="218" t="s">
        <v>275</v>
      </c>
    </row>
    <row r="582" spans="2:51" s="14" customFormat="1" ht="10">
      <c r="B582" s="219"/>
      <c r="C582" s="220"/>
      <c r="D582" s="209" t="s">
        <v>284</v>
      </c>
      <c r="E582" s="221" t="s">
        <v>1</v>
      </c>
      <c r="F582" s="222" t="s">
        <v>286</v>
      </c>
      <c r="G582" s="220"/>
      <c r="H582" s="223">
        <v>11.29</v>
      </c>
      <c r="I582" s="224"/>
      <c r="J582" s="220"/>
      <c r="K582" s="220"/>
      <c r="L582" s="225"/>
      <c r="M582" s="226"/>
      <c r="N582" s="227"/>
      <c r="O582" s="227"/>
      <c r="P582" s="227"/>
      <c r="Q582" s="227"/>
      <c r="R582" s="227"/>
      <c r="S582" s="227"/>
      <c r="T582" s="228"/>
      <c r="AT582" s="229" t="s">
        <v>284</v>
      </c>
      <c r="AU582" s="229" t="s">
        <v>85</v>
      </c>
      <c r="AV582" s="14" t="s">
        <v>106</v>
      </c>
      <c r="AW582" s="14" t="s">
        <v>32</v>
      </c>
      <c r="AX582" s="14" t="s">
        <v>76</v>
      </c>
      <c r="AY582" s="229" t="s">
        <v>275</v>
      </c>
    </row>
    <row r="583" spans="2:51" s="13" customFormat="1" ht="10">
      <c r="B583" s="207"/>
      <c r="C583" s="208"/>
      <c r="D583" s="209" t="s">
        <v>284</v>
      </c>
      <c r="E583" s="210" t="s">
        <v>1</v>
      </c>
      <c r="F583" s="211" t="s">
        <v>730</v>
      </c>
      <c r="G583" s="208"/>
      <c r="H583" s="212">
        <v>0.22500000000000001</v>
      </c>
      <c r="I583" s="213"/>
      <c r="J583" s="208"/>
      <c r="K583" s="208"/>
      <c r="L583" s="214"/>
      <c r="M583" s="215"/>
      <c r="N583" s="216"/>
      <c r="O583" s="216"/>
      <c r="P583" s="216"/>
      <c r="Q583" s="216"/>
      <c r="R583" s="216"/>
      <c r="S583" s="216"/>
      <c r="T583" s="217"/>
      <c r="AT583" s="218" t="s">
        <v>284</v>
      </c>
      <c r="AU583" s="218" t="s">
        <v>85</v>
      </c>
      <c r="AV583" s="13" t="s">
        <v>85</v>
      </c>
      <c r="AW583" s="13" t="s">
        <v>32</v>
      </c>
      <c r="AX583" s="13" t="s">
        <v>76</v>
      </c>
      <c r="AY583" s="218" t="s">
        <v>275</v>
      </c>
    </row>
    <row r="584" spans="2:51" s="13" customFormat="1" ht="10">
      <c r="B584" s="207"/>
      <c r="C584" s="208"/>
      <c r="D584" s="209" t="s">
        <v>284</v>
      </c>
      <c r="E584" s="210" t="s">
        <v>1</v>
      </c>
      <c r="F584" s="211" t="s">
        <v>731</v>
      </c>
      <c r="G584" s="208"/>
      <c r="H584" s="212">
        <v>0.16</v>
      </c>
      <c r="I584" s="213"/>
      <c r="J584" s="208"/>
      <c r="K584" s="208"/>
      <c r="L584" s="214"/>
      <c r="M584" s="215"/>
      <c r="N584" s="216"/>
      <c r="O584" s="216"/>
      <c r="P584" s="216"/>
      <c r="Q584" s="216"/>
      <c r="R584" s="216"/>
      <c r="S584" s="216"/>
      <c r="T584" s="217"/>
      <c r="AT584" s="218" t="s">
        <v>284</v>
      </c>
      <c r="AU584" s="218" t="s">
        <v>85</v>
      </c>
      <c r="AV584" s="13" t="s">
        <v>85</v>
      </c>
      <c r="AW584" s="13" t="s">
        <v>32</v>
      </c>
      <c r="AX584" s="13" t="s">
        <v>76</v>
      </c>
      <c r="AY584" s="218" t="s">
        <v>275</v>
      </c>
    </row>
    <row r="585" spans="2:51" s="13" customFormat="1" ht="10">
      <c r="B585" s="207"/>
      <c r="C585" s="208"/>
      <c r="D585" s="209" t="s">
        <v>284</v>
      </c>
      <c r="E585" s="210" t="s">
        <v>1</v>
      </c>
      <c r="F585" s="211" t="s">
        <v>732</v>
      </c>
      <c r="G585" s="208"/>
      <c r="H585" s="212">
        <v>0.21</v>
      </c>
      <c r="I585" s="213"/>
      <c r="J585" s="208"/>
      <c r="K585" s="208"/>
      <c r="L585" s="214"/>
      <c r="M585" s="215"/>
      <c r="N585" s="216"/>
      <c r="O585" s="216"/>
      <c r="P585" s="216"/>
      <c r="Q585" s="216"/>
      <c r="R585" s="216"/>
      <c r="S585" s="216"/>
      <c r="T585" s="217"/>
      <c r="AT585" s="218" t="s">
        <v>284</v>
      </c>
      <c r="AU585" s="218" t="s">
        <v>85</v>
      </c>
      <c r="AV585" s="13" t="s">
        <v>85</v>
      </c>
      <c r="AW585" s="13" t="s">
        <v>32</v>
      </c>
      <c r="AX585" s="13" t="s">
        <v>76</v>
      </c>
      <c r="AY585" s="218" t="s">
        <v>275</v>
      </c>
    </row>
    <row r="586" spans="2:51" s="13" customFormat="1" ht="10">
      <c r="B586" s="207"/>
      <c r="C586" s="208"/>
      <c r="D586" s="209" t="s">
        <v>284</v>
      </c>
      <c r="E586" s="210" t="s">
        <v>1</v>
      </c>
      <c r="F586" s="211" t="s">
        <v>733</v>
      </c>
      <c r="G586" s="208"/>
      <c r="H586" s="212">
        <v>0.15</v>
      </c>
      <c r="I586" s="213"/>
      <c r="J586" s="208"/>
      <c r="K586" s="208"/>
      <c r="L586" s="214"/>
      <c r="M586" s="215"/>
      <c r="N586" s="216"/>
      <c r="O586" s="216"/>
      <c r="P586" s="216"/>
      <c r="Q586" s="216"/>
      <c r="R586" s="216"/>
      <c r="S586" s="216"/>
      <c r="T586" s="217"/>
      <c r="AT586" s="218" t="s">
        <v>284</v>
      </c>
      <c r="AU586" s="218" t="s">
        <v>85</v>
      </c>
      <c r="AV586" s="13" t="s">
        <v>85</v>
      </c>
      <c r="AW586" s="13" t="s">
        <v>32</v>
      </c>
      <c r="AX586" s="13" t="s">
        <v>76</v>
      </c>
      <c r="AY586" s="218" t="s">
        <v>275</v>
      </c>
    </row>
    <row r="587" spans="2:51" s="13" customFormat="1" ht="10">
      <c r="B587" s="207"/>
      <c r="C587" s="208"/>
      <c r="D587" s="209" t="s">
        <v>284</v>
      </c>
      <c r="E587" s="210" t="s">
        <v>1</v>
      </c>
      <c r="F587" s="211" t="s">
        <v>734</v>
      </c>
      <c r="G587" s="208"/>
      <c r="H587" s="212">
        <v>0.188</v>
      </c>
      <c r="I587" s="213"/>
      <c r="J587" s="208"/>
      <c r="K587" s="208"/>
      <c r="L587" s="214"/>
      <c r="M587" s="215"/>
      <c r="N587" s="216"/>
      <c r="O587" s="216"/>
      <c r="P587" s="216"/>
      <c r="Q587" s="216"/>
      <c r="R587" s="216"/>
      <c r="S587" s="216"/>
      <c r="T587" s="217"/>
      <c r="AT587" s="218" t="s">
        <v>284</v>
      </c>
      <c r="AU587" s="218" t="s">
        <v>85</v>
      </c>
      <c r="AV587" s="13" t="s">
        <v>85</v>
      </c>
      <c r="AW587" s="13" t="s">
        <v>32</v>
      </c>
      <c r="AX587" s="13" t="s">
        <v>76</v>
      </c>
      <c r="AY587" s="218" t="s">
        <v>275</v>
      </c>
    </row>
    <row r="588" spans="2:51" s="13" customFormat="1" ht="10">
      <c r="B588" s="207"/>
      <c r="C588" s="208"/>
      <c r="D588" s="209" t="s">
        <v>284</v>
      </c>
      <c r="E588" s="210" t="s">
        <v>1</v>
      </c>
      <c r="F588" s="211" t="s">
        <v>735</v>
      </c>
      <c r="G588" s="208"/>
      <c r="H588" s="212">
        <v>0.13100000000000001</v>
      </c>
      <c r="I588" s="213"/>
      <c r="J588" s="208"/>
      <c r="K588" s="208"/>
      <c r="L588" s="214"/>
      <c r="M588" s="215"/>
      <c r="N588" s="216"/>
      <c r="O588" s="216"/>
      <c r="P588" s="216"/>
      <c r="Q588" s="216"/>
      <c r="R588" s="216"/>
      <c r="S588" s="216"/>
      <c r="T588" s="217"/>
      <c r="AT588" s="218" t="s">
        <v>284</v>
      </c>
      <c r="AU588" s="218" t="s">
        <v>85</v>
      </c>
      <c r="AV588" s="13" t="s">
        <v>85</v>
      </c>
      <c r="AW588" s="13" t="s">
        <v>32</v>
      </c>
      <c r="AX588" s="13" t="s">
        <v>76</v>
      </c>
      <c r="AY588" s="218" t="s">
        <v>275</v>
      </c>
    </row>
    <row r="589" spans="2:51" s="13" customFormat="1" ht="10">
      <c r="B589" s="207"/>
      <c r="C589" s="208"/>
      <c r="D589" s="209" t="s">
        <v>284</v>
      </c>
      <c r="E589" s="210" t="s">
        <v>1</v>
      </c>
      <c r="F589" s="211" t="s">
        <v>736</v>
      </c>
      <c r="G589" s="208"/>
      <c r="H589" s="212">
        <v>0.12</v>
      </c>
      <c r="I589" s="213"/>
      <c r="J589" s="208"/>
      <c r="K589" s="208"/>
      <c r="L589" s="214"/>
      <c r="M589" s="215"/>
      <c r="N589" s="216"/>
      <c r="O589" s="216"/>
      <c r="P589" s="216"/>
      <c r="Q589" s="216"/>
      <c r="R589" s="216"/>
      <c r="S589" s="216"/>
      <c r="T589" s="217"/>
      <c r="AT589" s="218" t="s">
        <v>284</v>
      </c>
      <c r="AU589" s="218" t="s">
        <v>85</v>
      </c>
      <c r="AV589" s="13" t="s">
        <v>85</v>
      </c>
      <c r="AW589" s="13" t="s">
        <v>32</v>
      </c>
      <c r="AX589" s="13" t="s">
        <v>76</v>
      </c>
      <c r="AY589" s="218" t="s">
        <v>275</v>
      </c>
    </row>
    <row r="590" spans="2:51" s="13" customFormat="1" ht="10">
      <c r="B590" s="207"/>
      <c r="C590" s="208"/>
      <c r="D590" s="209" t="s">
        <v>284</v>
      </c>
      <c r="E590" s="210" t="s">
        <v>1</v>
      </c>
      <c r="F590" s="211" t="s">
        <v>737</v>
      </c>
      <c r="G590" s="208"/>
      <c r="H590" s="212">
        <v>0.22500000000000001</v>
      </c>
      <c r="I590" s="213"/>
      <c r="J590" s="208"/>
      <c r="K590" s="208"/>
      <c r="L590" s="214"/>
      <c r="M590" s="215"/>
      <c r="N590" s="216"/>
      <c r="O590" s="216"/>
      <c r="P590" s="216"/>
      <c r="Q590" s="216"/>
      <c r="R590" s="216"/>
      <c r="S590" s="216"/>
      <c r="T590" s="217"/>
      <c r="AT590" s="218" t="s">
        <v>284</v>
      </c>
      <c r="AU590" s="218" t="s">
        <v>85</v>
      </c>
      <c r="AV590" s="13" t="s">
        <v>85</v>
      </c>
      <c r="AW590" s="13" t="s">
        <v>32</v>
      </c>
      <c r="AX590" s="13" t="s">
        <v>76</v>
      </c>
      <c r="AY590" s="218" t="s">
        <v>275</v>
      </c>
    </row>
    <row r="591" spans="2:51" s="13" customFormat="1" ht="10">
      <c r="B591" s="207"/>
      <c r="C591" s="208"/>
      <c r="D591" s="209" t="s">
        <v>284</v>
      </c>
      <c r="E591" s="210" t="s">
        <v>1</v>
      </c>
      <c r="F591" s="211" t="s">
        <v>738</v>
      </c>
      <c r="G591" s="208"/>
      <c r="H591" s="212">
        <v>0.23499999999999999</v>
      </c>
      <c r="I591" s="213"/>
      <c r="J591" s="208"/>
      <c r="K591" s="208"/>
      <c r="L591" s="214"/>
      <c r="M591" s="215"/>
      <c r="N591" s="216"/>
      <c r="O591" s="216"/>
      <c r="P591" s="216"/>
      <c r="Q591" s="216"/>
      <c r="R591" s="216"/>
      <c r="S591" s="216"/>
      <c r="T591" s="217"/>
      <c r="AT591" s="218" t="s">
        <v>284</v>
      </c>
      <c r="AU591" s="218" t="s">
        <v>85</v>
      </c>
      <c r="AV591" s="13" t="s">
        <v>85</v>
      </c>
      <c r="AW591" s="13" t="s">
        <v>32</v>
      </c>
      <c r="AX591" s="13" t="s">
        <v>76</v>
      </c>
      <c r="AY591" s="218" t="s">
        <v>275</v>
      </c>
    </row>
    <row r="592" spans="2:51" s="13" customFormat="1" ht="10">
      <c r="B592" s="207"/>
      <c r="C592" s="208"/>
      <c r="D592" s="209" t="s">
        <v>284</v>
      </c>
      <c r="E592" s="210" t="s">
        <v>1</v>
      </c>
      <c r="F592" s="211" t="s">
        <v>739</v>
      </c>
      <c r="G592" s="208"/>
      <c r="H592" s="212">
        <v>0.35299999999999998</v>
      </c>
      <c r="I592" s="213"/>
      <c r="J592" s="208"/>
      <c r="K592" s="208"/>
      <c r="L592" s="214"/>
      <c r="M592" s="215"/>
      <c r="N592" s="216"/>
      <c r="O592" s="216"/>
      <c r="P592" s="216"/>
      <c r="Q592" s="216"/>
      <c r="R592" s="216"/>
      <c r="S592" s="216"/>
      <c r="T592" s="217"/>
      <c r="AT592" s="218" t="s">
        <v>284</v>
      </c>
      <c r="AU592" s="218" t="s">
        <v>85</v>
      </c>
      <c r="AV592" s="13" t="s">
        <v>85</v>
      </c>
      <c r="AW592" s="13" t="s">
        <v>32</v>
      </c>
      <c r="AX592" s="13" t="s">
        <v>76</v>
      </c>
      <c r="AY592" s="218" t="s">
        <v>275</v>
      </c>
    </row>
    <row r="593" spans="1:65" s="14" customFormat="1" ht="10">
      <c r="B593" s="219"/>
      <c r="C593" s="220"/>
      <c r="D593" s="209" t="s">
        <v>284</v>
      </c>
      <c r="E593" s="221" t="s">
        <v>1</v>
      </c>
      <c r="F593" s="222" t="s">
        <v>286</v>
      </c>
      <c r="G593" s="220"/>
      <c r="H593" s="223">
        <v>1.9970000000000001</v>
      </c>
      <c r="I593" s="224"/>
      <c r="J593" s="220"/>
      <c r="K593" s="220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284</v>
      </c>
      <c r="AU593" s="229" t="s">
        <v>85</v>
      </c>
      <c r="AV593" s="14" t="s">
        <v>106</v>
      </c>
      <c r="AW593" s="14" t="s">
        <v>32</v>
      </c>
      <c r="AX593" s="14" t="s">
        <v>76</v>
      </c>
      <c r="AY593" s="229" t="s">
        <v>275</v>
      </c>
    </row>
    <row r="594" spans="1:65" s="15" customFormat="1" ht="10">
      <c r="B594" s="230"/>
      <c r="C594" s="231"/>
      <c r="D594" s="209" t="s">
        <v>284</v>
      </c>
      <c r="E594" s="232" t="s">
        <v>1</v>
      </c>
      <c r="F594" s="233" t="s">
        <v>287</v>
      </c>
      <c r="G594" s="231"/>
      <c r="H594" s="234">
        <v>13.287000000000001</v>
      </c>
      <c r="I594" s="235"/>
      <c r="J594" s="231"/>
      <c r="K594" s="231"/>
      <c r="L594" s="236"/>
      <c r="M594" s="237"/>
      <c r="N594" s="238"/>
      <c r="O594" s="238"/>
      <c r="P594" s="238"/>
      <c r="Q594" s="238"/>
      <c r="R594" s="238"/>
      <c r="S594" s="238"/>
      <c r="T594" s="239"/>
      <c r="AT594" s="240" t="s">
        <v>284</v>
      </c>
      <c r="AU594" s="240" t="s">
        <v>85</v>
      </c>
      <c r="AV594" s="15" t="s">
        <v>282</v>
      </c>
      <c r="AW594" s="15" t="s">
        <v>32</v>
      </c>
      <c r="AX594" s="15" t="s">
        <v>83</v>
      </c>
      <c r="AY594" s="240" t="s">
        <v>275</v>
      </c>
    </row>
    <row r="595" spans="1:65" s="2" customFormat="1" ht="16.5" customHeight="1">
      <c r="A595" s="35"/>
      <c r="B595" s="36"/>
      <c r="C595" s="194" t="s">
        <v>401</v>
      </c>
      <c r="D595" s="194" t="s">
        <v>277</v>
      </c>
      <c r="E595" s="195" t="s">
        <v>740</v>
      </c>
      <c r="F595" s="196" t="s">
        <v>741</v>
      </c>
      <c r="G595" s="197" t="s">
        <v>280</v>
      </c>
      <c r="H595" s="198">
        <v>23.132999999999999</v>
      </c>
      <c r="I595" s="199"/>
      <c r="J595" s="200">
        <f>ROUND(I595*H595,2)</f>
        <v>0</v>
      </c>
      <c r="K595" s="196" t="s">
        <v>281</v>
      </c>
      <c r="L595" s="40"/>
      <c r="M595" s="201" t="s">
        <v>1</v>
      </c>
      <c r="N595" s="202" t="s">
        <v>41</v>
      </c>
      <c r="O595" s="72"/>
      <c r="P595" s="203">
        <f>O595*H595</f>
        <v>0</v>
      </c>
      <c r="Q595" s="203">
        <v>1.052E-2</v>
      </c>
      <c r="R595" s="203">
        <f>Q595*H595</f>
        <v>0.24335915999999999</v>
      </c>
      <c r="S595" s="203">
        <v>0</v>
      </c>
      <c r="T595" s="204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205" t="s">
        <v>282</v>
      </c>
      <c r="AT595" s="205" t="s">
        <v>277</v>
      </c>
      <c r="AU595" s="205" t="s">
        <v>85</v>
      </c>
      <c r="AY595" s="18" t="s">
        <v>275</v>
      </c>
      <c r="BE595" s="206">
        <f>IF(N595="základní",J595,0)</f>
        <v>0</v>
      </c>
      <c r="BF595" s="206">
        <f>IF(N595="snížená",J595,0)</f>
        <v>0</v>
      </c>
      <c r="BG595" s="206">
        <f>IF(N595="zákl. přenesená",J595,0)</f>
        <v>0</v>
      </c>
      <c r="BH595" s="206">
        <f>IF(N595="sníž. přenesená",J595,0)</f>
        <v>0</v>
      </c>
      <c r="BI595" s="206">
        <f>IF(N595="nulová",J595,0)</f>
        <v>0</v>
      </c>
      <c r="BJ595" s="18" t="s">
        <v>83</v>
      </c>
      <c r="BK595" s="206">
        <f>ROUND(I595*H595,2)</f>
        <v>0</v>
      </c>
      <c r="BL595" s="18" t="s">
        <v>282</v>
      </c>
      <c r="BM595" s="205" t="s">
        <v>742</v>
      </c>
    </row>
    <row r="596" spans="1:65" s="13" customFormat="1" ht="10">
      <c r="B596" s="207"/>
      <c r="C596" s="208"/>
      <c r="D596" s="209" t="s">
        <v>284</v>
      </c>
      <c r="E596" s="210" t="s">
        <v>1</v>
      </c>
      <c r="F596" s="211" t="s">
        <v>743</v>
      </c>
      <c r="G596" s="208"/>
      <c r="H596" s="212">
        <v>1.35</v>
      </c>
      <c r="I596" s="213"/>
      <c r="J596" s="208"/>
      <c r="K596" s="208"/>
      <c r="L596" s="214"/>
      <c r="M596" s="215"/>
      <c r="N596" s="216"/>
      <c r="O596" s="216"/>
      <c r="P596" s="216"/>
      <c r="Q596" s="216"/>
      <c r="R596" s="216"/>
      <c r="S596" s="216"/>
      <c r="T596" s="217"/>
      <c r="AT596" s="218" t="s">
        <v>284</v>
      </c>
      <c r="AU596" s="218" t="s">
        <v>85</v>
      </c>
      <c r="AV596" s="13" t="s">
        <v>85</v>
      </c>
      <c r="AW596" s="13" t="s">
        <v>32</v>
      </c>
      <c r="AX596" s="13" t="s">
        <v>76</v>
      </c>
      <c r="AY596" s="218" t="s">
        <v>275</v>
      </c>
    </row>
    <row r="597" spans="1:65" s="13" customFormat="1" ht="10">
      <c r="B597" s="207"/>
      <c r="C597" s="208"/>
      <c r="D597" s="209" t="s">
        <v>284</v>
      </c>
      <c r="E597" s="210" t="s">
        <v>1</v>
      </c>
      <c r="F597" s="211" t="s">
        <v>744</v>
      </c>
      <c r="G597" s="208"/>
      <c r="H597" s="212">
        <v>1.5</v>
      </c>
      <c r="I597" s="213"/>
      <c r="J597" s="208"/>
      <c r="K597" s="208"/>
      <c r="L597" s="214"/>
      <c r="M597" s="215"/>
      <c r="N597" s="216"/>
      <c r="O597" s="216"/>
      <c r="P597" s="216"/>
      <c r="Q597" s="216"/>
      <c r="R597" s="216"/>
      <c r="S597" s="216"/>
      <c r="T597" s="217"/>
      <c r="AT597" s="218" t="s">
        <v>284</v>
      </c>
      <c r="AU597" s="218" t="s">
        <v>85</v>
      </c>
      <c r="AV597" s="13" t="s">
        <v>85</v>
      </c>
      <c r="AW597" s="13" t="s">
        <v>32</v>
      </c>
      <c r="AX597" s="13" t="s">
        <v>76</v>
      </c>
      <c r="AY597" s="218" t="s">
        <v>275</v>
      </c>
    </row>
    <row r="598" spans="1:65" s="13" customFormat="1" ht="10">
      <c r="B598" s="207"/>
      <c r="C598" s="208"/>
      <c r="D598" s="209" t="s">
        <v>284</v>
      </c>
      <c r="E598" s="210" t="s">
        <v>1</v>
      </c>
      <c r="F598" s="211" t="s">
        <v>745</v>
      </c>
      <c r="G598" s="208"/>
      <c r="H598" s="212">
        <v>1.2749999999999999</v>
      </c>
      <c r="I598" s="213"/>
      <c r="J598" s="208"/>
      <c r="K598" s="208"/>
      <c r="L598" s="214"/>
      <c r="M598" s="215"/>
      <c r="N598" s="216"/>
      <c r="O598" s="216"/>
      <c r="P598" s="216"/>
      <c r="Q598" s="216"/>
      <c r="R598" s="216"/>
      <c r="S598" s="216"/>
      <c r="T598" s="217"/>
      <c r="AT598" s="218" t="s">
        <v>284</v>
      </c>
      <c r="AU598" s="218" t="s">
        <v>85</v>
      </c>
      <c r="AV598" s="13" t="s">
        <v>85</v>
      </c>
      <c r="AW598" s="13" t="s">
        <v>32</v>
      </c>
      <c r="AX598" s="13" t="s">
        <v>76</v>
      </c>
      <c r="AY598" s="218" t="s">
        <v>275</v>
      </c>
    </row>
    <row r="599" spans="1:65" s="13" customFormat="1" ht="10">
      <c r="B599" s="207"/>
      <c r="C599" s="208"/>
      <c r="D599" s="209" t="s">
        <v>284</v>
      </c>
      <c r="E599" s="210" t="s">
        <v>1</v>
      </c>
      <c r="F599" s="211" t="s">
        <v>746</v>
      </c>
      <c r="G599" s="208"/>
      <c r="H599" s="212">
        <v>0.875</v>
      </c>
      <c r="I599" s="213"/>
      <c r="J599" s="208"/>
      <c r="K599" s="208"/>
      <c r="L599" s="214"/>
      <c r="M599" s="215"/>
      <c r="N599" s="216"/>
      <c r="O599" s="216"/>
      <c r="P599" s="216"/>
      <c r="Q599" s="216"/>
      <c r="R599" s="216"/>
      <c r="S599" s="216"/>
      <c r="T599" s="217"/>
      <c r="AT599" s="218" t="s">
        <v>284</v>
      </c>
      <c r="AU599" s="218" t="s">
        <v>85</v>
      </c>
      <c r="AV599" s="13" t="s">
        <v>85</v>
      </c>
      <c r="AW599" s="13" t="s">
        <v>32</v>
      </c>
      <c r="AX599" s="13" t="s">
        <v>76</v>
      </c>
      <c r="AY599" s="218" t="s">
        <v>275</v>
      </c>
    </row>
    <row r="600" spans="1:65" s="14" customFormat="1" ht="10">
      <c r="B600" s="219"/>
      <c r="C600" s="220"/>
      <c r="D600" s="209" t="s">
        <v>284</v>
      </c>
      <c r="E600" s="221" t="s">
        <v>1</v>
      </c>
      <c r="F600" s="222" t="s">
        <v>286</v>
      </c>
      <c r="G600" s="220"/>
      <c r="H600" s="223">
        <v>5</v>
      </c>
      <c r="I600" s="224"/>
      <c r="J600" s="220"/>
      <c r="K600" s="220"/>
      <c r="L600" s="225"/>
      <c r="M600" s="226"/>
      <c r="N600" s="227"/>
      <c r="O600" s="227"/>
      <c r="P600" s="227"/>
      <c r="Q600" s="227"/>
      <c r="R600" s="227"/>
      <c r="S600" s="227"/>
      <c r="T600" s="228"/>
      <c r="AT600" s="229" t="s">
        <v>284</v>
      </c>
      <c r="AU600" s="229" t="s">
        <v>85</v>
      </c>
      <c r="AV600" s="14" t="s">
        <v>106</v>
      </c>
      <c r="AW600" s="14" t="s">
        <v>32</v>
      </c>
      <c r="AX600" s="14" t="s">
        <v>76</v>
      </c>
      <c r="AY600" s="229" t="s">
        <v>275</v>
      </c>
    </row>
    <row r="601" spans="1:65" s="13" customFormat="1" ht="10">
      <c r="B601" s="207"/>
      <c r="C601" s="208"/>
      <c r="D601" s="209" t="s">
        <v>284</v>
      </c>
      <c r="E601" s="210" t="s">
        <v>1</v>
      </c>
      <c r="F601" s="211" t="s">
        <v>747</v>
      </c>
      <c r="G601" s="208"/>
      <c r="H601" s="212">
        <v>2.25</v>
      </c>
      <c r="I601" s="213"/>
      <c r="J601" s="208"/>
      <c r="K601" s="208"/>
      <c r="L601" s="214"/>
      <c r="M601" s="215"/>
      <c r="N601" s="216"/>
      <c r="O601" s="216"/>
      <c r="P601" s="216"/>
      <c r="Q601" s="216"/>
      <c r="R601" s="216"/>
      <c r="S601" s="216"/>
      <c r="T601" s="217"/>
      <c r="AT601" s="218" t="s">
        <v>284</v>
      </c>
      <c r="AU601" s="218" t="s">
        <v>85</v>
      </c>
      <c r="AV601" s="13" t="s">
        <v>85</v>
      </c>
      <c r="AW601" s="13" t="s">
        <v>32</v>
      </c>
      <c r="AX601" s="13" t="s">
        <v>76</v>
      </c>
      <c r="AY601" s="218" t="s">
        <v>275</v>
      </c>
    </row>
    <row r="602" spans="1:65" s="13" customFormat="1" ht="10">
      <c r="B602" s="207"/>
      <c r="C602" s="208"/>
      <c r="D602" s="209" t="s">
        <v>284</v>
      </c>
      <c r="E602" s="210" t="s">
        <v>1</v>
      </c>
      <c r="F602" s="211" t="s">
        <v>748</v>
      </c>
      <c r="G602" s="208"/>
      <c r="H602" s="212">
        <v>2.0299999999999998</v>
      </c>
      <c r="I602" s="213"/>
      <c r="J602" s="208"/>
      <c r="K602" s="208"/>
      <c r="L602" s="214"/>
      <c r="M602" s="215"/>
      <c r="N602" s="216"/>
      <c r="O602" s="216"/>
      <c r="P602" s="216"/>
      <c r="Q602" s="216"/>
      <c r="R602" s="216"/>
      <c r="S602" s="216"/>
      <c r="T602" s="217"/>
      <c r="AT602" s="218" t="s">
        <v>284</v>
      </c>
      <c r="AU602" s="218" t="s">
        <v>85</v>
      </c>
      <c r="AV602" s="13" t="s">
        <v>85</v>
      </c>
      <c r="AW602" s="13" t="s">
        <v>32</v>
      </c>
      <c r="AX602" s="13" t="s">
        <v>76</v>
      </c>
      <c r="AY602" s="218" t="s">
        <v>275</v>
      </c>
    </row>
    <row r="603" spans="1:65" s="13" customFormat="1" ht="10">
      <c r="B603" s="207"/>
      <c r="C603" s="208"/>
      <c r="D603" s="209" t="s">
        <v>284</v>
      </c>
      <c r="E603" s="210" t="s">
        <v>1</v>
      </c>
      <c r="F603" s="211" t="s">
        <v>749</v>
      </c>
      <c r="G603" s="208"/>
      <c r="H603" s="212">
        <v>1.45</v>
      </c>
      <c r="I603" s="213"/>
      <c r="J603" s="208"/>
      <c r="K603" s="208"/>
      <c r="L603" s="214"/>
      <c r="M603" s="215"/>
      <c r="N603" s="216"/>
      <c r="O603" s="216"/>
      <c r="P603" s="216"/>
      <c r="Q603" s="216"/>
      <c r="R603" s="216"/>
      <c r="S603" s="216"/>
      <c r="T603" s="217"/>
      <c r="AT603" s="218" t="s">
        <v>284</v>
      </c>
      <c r="AU603" s="218" t="s">
        <v>85</v>
      </c>
      <c r="AV603" s="13" t="s">
        <v>85</v>
      </c>
      <c r="AW603" s="13" t="s">
        <v>32</v>
      </c>
      <c r="AX603" s="13" t="s">
        <v>76</v>
      </c>
      <c r="AY603" s="218" t="s">
        <v>275</v>
      </c>
    </row>
    <row r="604" spans="1:65" s="13" customFormat="1" ht="10">
      <c r="B604" s="207"/>
      <c r="C604" s="208"/>
      <c r="D604" s="209" t="s">
        <v>284</v>
      </c>
      <c r="E604" s="210" t="s">
        <v>1</v>
      </c>
      <c r="F604" s="211" t="s">
        <v>750</v>
      </c>
      <c r="G604" s="208"/>
      <c r="H604" s="212">
        <v>2.125</v>
      </c>
      <c r="I604" s="213"/>
      <c r="J604" s="208"/>
      <c r="K604" s="208"/>
      <c r="L604" s="214"/>
      <c r="M604" s="215"/>
      <c r="N604" s="216"/>
      <c r="O604" s="216"/>
      <c r="P604" s="216"/>
      <c r="Q604" s="216"/>
      <c r="R604" s="216"/>
      <c r="S604" s="216"/>
      <c r="T604" s="217"/>
      <c r="AT604" s="218" t="s">
        <v>284</v>
      </c>
      <c r="AU604" s="218" t="s">
        <v>85</v>
      </c>
      <c r="AV604" s="13" t="s">
        <v>85</v>
      </c>
      <c r="AW604" s="13" t="s">
        <v>32</v>
      </c>
      <c r="AX604" s="13" t="s">
        <v>76</v>
      </c>
      <c r="AY604" s="218" t="s">
        <v>275</v>
      </c>
    </row>
    <row r="605" spans="1:65" s="13" customFormat="1" ht="10">
      <c r="B605" s="207"/>
      <c r="C605" s="208"/>
      <c r="D605" s="209" t="s">
        <v>284</v>
      </c>
      <c r="E605" s="210" t="s">
        <v>1</v>
      </c>
      <c r="F605" s="211" t="s">
        <v>751</v>
      </c>
      <c r="G605" s="208"/>
      <c r="H605" s="212">
        <v>1.28</v>
      </c>
      <c r="I605" s="213"/>
      <c r="J605" s="208"/>
      <c r="K605" s="208"/>
      <c r="L605" s="214"/>
      <c r="M605" s="215"/>
      <c r="N605" s="216"/>
      <c r="O605" s="216"/>
      <c r="P605" s="216"/>
      <c r="Q605" s="216"/>
      <c r="R605" s="216"/>
      <c r="S605" s="216"/>
      <c r="T605" s="217"/>
      <c r="AT605" s="218" t="s">
        <v>284</v>
      </c>
      <c r="AU605" s="218" t="s">
        <v>85</v>
      </c>
      <c r="AV605" s="13" t="s">
        <v>85</v>
      </c>
      <c r="AW605" s="13" t="s">
        <v>32</v>
      </c>
      <c r="AX605" s="13" t="s">
        <v>76</v>
      </c>
      <c r="AY605" s="218" t="s">
        <v>275</v>
      </c>
    </row>
    <row r="606" spans="1:65" s="13" customFormat="1" ht="10">
      <c r="B606" s="207"/>
      <c r="C606" s="208"/>
      <c r="D606" s="209" t="s">
        <v>284</v>
      </c>
      <c r="E606" s="210" t="s">
        <v>1</v>
      </c>
      <c r="F606" s="211" t="s">
        <v>752</v>
      </c>
      <c r="G606" s="208"/>
      <c r="H606" s="212">
        <v>2.16</v>
      </c>
      <c r="I606" s="213"/>
      <c r="J606" s="208"/>
      <c r="K606" s="208"/>
      <c r="L606" s="214"/>
      <c r="M606" s="215"/>
      <c r="N606" s="216"/>
      <c r="O606" s="216"/>
      <c r="P606" s="216"/>
      <c r="Q606" s="216"/>
      <c r="R606" s="216"/>
      <c r="S606" s="216"/>
      <c r="T606" s="217"/>
      <c r="AT606" s="218" t="s">
        <v>284</v>
      </c>
      <c r="AU606" s="218" t="s">
        <v>85</v>
      </c>
      <c r="AV606" s="13" t="s">
        <v>85</v>
      </c>
      <c r="AW606" s="13" t="s">
        <v>32</v>
      </c>
      <c r="AX606" s="13" t="s">
        <v>76</v>
      </c>
      <c r="AY606" s="218" t="s">
        <v>275</v>
      </c>
    </row>
    <row r="607" spans="1:65" s="13" customFormat="1" ht="10">
      <c r="B607" s="207"/>
      <c r="C607" s="208"/>
      <c r="D607" s="209" t="s">
        <v>284</v>
      </c>
      <c r="E607" s="210" t="s">
        <v>1</v>
      </c>
      <c r="F607" s="211" t="s">
        <v>753</v>
      </c>
      <c r="G607" s="208"/>
      <c r="H607" s="212">
        <v>3.21</v>
      </c>
      <c r="I607" s="213"/>
      <c r="J607" s="208"/>
      <c r="K607" s="208"/>
      <c r="L607" s="214"/>
      <c r="M607" s="215"/>
      <c r="N607" s="216"/>
      <c r="O607" s="216"/>
      <c r="P607" s="216"/>
      <c r="Q607" s="216"/>
      <c r="R607" s="216"/>
      <c r="S607" s="216"/>
      <c r="T607" s="217"/>
      <c r="AT607" s="218" t="s">
        <v>284</v>
      </c>
      <c r="AU607" s="218" t="s">
        <v>85</v>
      </c>
      <c r="AV607" s="13" t="s">
        <v>85</v>
      </c>
      <c r="AW607" s="13" t="s">
        <v>32</v>
      </c>
      <c r="AX607" s="13" t="s">
        <v>76</v>
      </c>
      <c r="AY607" s="218" t="s">
        <v>275</v>
      </c>
    </row>
    <row r="608" spans="1:65" s="13" customFormat="1" ht="10">
      <c r="B608" s="207"/>
      <c r="C608" s="208"/>
      <c r="D608" s="209" t="s">
        <v>284</v>
      </c>
      <c r="E608" s="210" t="s">
        <v>1</v>
      </c>
      <c r="F608" s="211" t="s">
        <v>754</v>
      </c>
      <c r="G608" s="208"/>
      <c r="H608" s="212">
        <v>3.6280000000000001</v>
      </c>
      <c r="I608" s="213"/>
      <c r="J608" s="208"/>
      <c r="K608" s="208"/>
      <c r="L608" s="214"/>
      <c r="M608" s="215"/>
      <c r="N608" s="216"/>
      <c r="O608" s="216"/>
      <c r="P608" s="216"/>
      <c r="Q608" s="216"/>
      <c r="R608" s="216"/>
      <c r="S608" s="216"/>
      <c r="T608" s="217"/>
      <c r="AT608" s="218" t="s">
        <v>284</v>
      </c>
      <c r="AU608" s="218" t="s">
        <v>85</v>
      </c>
      <c r="AV608" s="13" t="s">
        <v>85</v>
      </c>
      <c r="AW608" s="13" t="s">
        <v>32</v>
      </c>
      <c r="AX608" s="13" t="s">
        <v>76</v>
      </c>
      <c r="AY608" s="218" t="s">
        <v>275</v>
      </c>
    </row>
    <row r="609" spans="1:65" s="14" customFormat="1" ht="10">
      <c r="B609" s="219"/>
      <c r="C609" s="220"/>
      <c r="D609" s="209" t="s">
        <v>284</v>
      </c>
      <c r="E609" s="221" t="s">
        <v>1</v>
      </c>
      <c r="F609" s="222" t="s">
        <v>286</v>
      </c>
      <c r="G609" s="220"/>
      <c r="H609" s="223">
        <v>18.132999999999999</v>
      </c>
      <c r="I609" s="224"/>
      <c r="J609" s="220"/>
      <c r="K609" s="220"/>
      <c r="L609" s="225"/>
      <c r="M609" s="226"/>
      <c r="N609" s="227"/>
      <c r="O609" s="227"/>
      <c r="P609" s="227"/>
      <c r="Q609" s="227"/>
      <c r="R609" s="227"/>
      <c r="S609" s="227"/>
      <c r="T609" s="228"/>
      <c r="AT609" s="229" t="s">
        <v>284</v>
      </c>
      <c r="AU609" s="229" t="s">
        <v>85</v>
      </c>
      <c r="AV609" s="14" t="s">
        <v>106</v>
      </c>
      <c r="AW609" s="14" t="s">
        <v>32</v>
      </c>
      <c r="AX609" s="14" t="s">
        <v>76</v>
      </c>
      <c r="AY609" s="229" t="s">
        <v>275</v>
      </c>
    </row>
    <row r="610" spans="1:65" s="15" customFormat="1" ht="10">
      <c r="B610" s="230"/>
      <c r="C610" s="231"/>
      <c r="D610" s="209" t="s">
        <v>284</v>
      </c>
      <c r="E610" s="232" t="s">
        <v>1</v>
      </c>
      <c r="F610" s="233" t="s">
        <v>287</v>
      </c>
      <c r="G610" s="231"/>
      <c r="H610" s="234">
        <v>23.132999999999999</v>
      </c>
      <c r="I610" s="235"/>
      <c r="J610" s="231"/>
      <c r="K610" s="231"/>
      <c r="L610" s="236"/>
      <c r="M610" s="237"/>
      <c r="N610" s="238"/>
      <c r="O610" s="238"/>
      <c r="P610" s="238"/>
      <c r="Q610" s="238"/>
      <c r="R610" s="238"/>
      <c r="S610" s="238"/>
      <c r="T610" s="239"/>
      <c r="AT610" s="240" t="s">
        <v>284</v>
      </c>
      <c r="AU610" s="240" t="s">
        <v>85</v>
      </c>
      <c r="AV610" s="15" t="s">
        <v>282</v>
      </c>
      <c r="AW610" s="15" t="s">
        <v>32</v>
      </c>
      <c r="AX610" s="15" t="s">
        <v>83</v>
      </c>
      <c r="AY610" s="240" t="s">
        <v>275</v>
      </c>
    </row>
    <row r="611" spans="1:65" s="2" customFormat="1" ht="16.5" customHeight="1">
      <c r="A611" s="35"/>
      <c r="B611" s="36"/>
      <c r="C611" s="194" t="s">
        <v>755</v>
      </c>
      <c r="D611" s="194" t="s">
        <v>277</v>
      </c>
      <c r="E611" s="195" t="s">
        <v>756</v>
      </c>
      <c r="F611" s="196" t="s">
        <v>757</v>
      </c>
      <c r="G611" s="197" t="s">
        <v>280</v>
      </c>
      <c r="H611" s="198">
        <v>23.132999999999999</v>
      </c>
      <c r="I611" s="199"/>
      <c r="J611" s="200">
        <f>ROUND(I611*H611,2)</f>
        <v>0</v>
      </c>
      <c r="K611" s="196" t="s">
        <v>281</v>
      </c>
      <c r="L611" s="40"/>
      <c r="M611" s="201" t="s">
        <v>1</v>
      </c>
      <c r="N611" s="202" t="s">
        <v>41</v>
      </c>
      <c r="O611" s="72"/>
      <c r="P611" s="203">
        <f>O611*H611</f>
        <v>0</v>
      </c>
      <c r="Q611" s="203">
        <v>0</v>
      </c>
      <c r="R611" s="203">
        <f>Q611*H611</f>
        <v>0</v>
      </c>
      <c r="S611" s="203">
        <v>0</v>
      </c>
      <c r="T611" s="204">
        <f>S611*H611</f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205" t="s">
        <v>282</v>
      </c>
      <c r="AT611" s="205" t="s">
        <v>277</v>
      </c>
      <c r="AU611" s="205" t="s">
        <v>85</v>
      </c>
      <c r="AY611" s="18" t="s">
        <v>275</v>
      </c>
      <c r="BE611" s="206">
        <f>IF(N611="základní",J611,0)</f>
        <v>0</v>
      </c>
      <c r="BF611" s="206">
        <f>IF(N611="snížená",J611,0)</f>
        <v>0</v>
      </c>
      <c r="BG611" s="206">
        <f>IF(N611="zákl. přenesená",J611,0)</f>
        <v>0</v>
      </c>
      <c r="BH611" s="206">
        <f>IF(N611="sníž. přenesená",J611,0)</f>
        <v>0</v>
      </c>
      <c r="BI611" s="206">
        <f>IF(N611="nulová",J611,0)</f>
        <v>0</v>
      </c>
      <c r="BJ611" s="18" t="s">
        <v>83</v>
      </c>
      <c r="BK611" s="206">
        <f>ROUND(I611*H611,2)</f>
        <v>0</v>
      </c>
      <c r="BL611" s="18" t="s">
        <v>282</v>
      </c>
      <c r="BM611" s="205" t="s">
        <v>758</v>
      </c>
    </row>
    <row r="612" spans="1:65" s="2" customFormat="1" ht="24.15" customHeight="1">
      <c r="A612" s="35"/>
      <c r="B612" s="36"/>
      <c r="C612" s="194" t="s">
        <v>759</v>
      </c>
      <c r="D612" s="194" t="s">
        <v>277</v>
      </c>
      <c r="E612" s="195" t="s">
        <v>760</v>
      </c>
      <c r="F612" s="196" t="s">
        <v>761</v>
      </c>
      <c r="G612" s="197" t="s">
        <v>399</v>
      </c>
      <c r="H612" s="198">
        <v>24</v>
      </c>
      <c r="I612" s="199"/>
      <c r="J612" s="200">
        <f>ROUND(I612*H612,2)</f>
        <v>0</v>
      </c>
      <c r="K612" s="196" t="s">
        <v>1</v>
      </c>
      <c r="L612" s="40"/>
      <c r="M612" s="201" t="s">
        <v>1</v>
      </c>
      <c r="N612" s="202" t="s">
        <v>41</v>
      </c>
      <c r="O612" s="72"/>
      <c r="P612" s="203">
        <f>O612*H612</f>
        <v>0</v>
      </c>
      <c r="Q612" s="203">
        <v>2.2579999999999999E-2</v>
      </c>
      <c r="R612" s="203">
        <f>Q612*H612</f>
        <v>0.54191999999999996</v>
      </c>
      <c r="S612" s="203">
        <v>0</v>
      </c>
      <c r="T612" s="204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205" t="s">
        <v>282</v>
      </c>
      <c r="AT612" s="205" t="s">
        <v>277</v>
      </c>
      <c r="AU612" s="205" t="s">
        <v>85</v>
      </c>
      <c r="AY612" s="18" t="s">
        <v>275</v>
      </c>
      <c r="BE612" s="206">
        <f>IF(N612="základní",J612,0)</f>
        <v>0</v>
      </c>
      <c r="BF612" s="206">
        <f>IF(N612="snížená",J612,0)</f>
        <v>0</v>
      </c>
      <c r="BG612" s="206">
        <f>IF(N612="zákl. přenesená",J612,0)</f>
        <v>0</v>
      </c>
      <c r="BH612" s="206">
        <f>IF(N612="sníž. přenesená",J612,0)</f>
        <v>0</v>
      </c>
      <c r="BI612" s="206">
        <f>IF(N612="nulová",J612,0)</f>
        <v>0</v>
      </c>
      <c r="BJ612" s="18" t="s">
        <v>83</v>
      </c>
      <c r="BK612" s="206">
        <f>ROUND(I612*H612,2)</f>
        <v>0</v>
      </c>
      <c r="BL612" s="18" t="s">
        <v>282</v>
      </c>
      <c r="BM612" s="205" t="s">
        <v>762</v>
      </c>
    </row>
    <row r="613" spans="1:65" s="13" customFormat="1" ht="10">
      <c r="B613" s="207"/>
      <c r="C613" s="208"/>
      <c r="D613" s="209" t="s">
        <v>284</v>
      </c>
      <c r="E613" s="210" t="s">
        <v>1</v>
      </c>
      <c r="F613" s="211" t="s">
        <v>763</v>
      </c>
      <c r="G613" s="208"/>
      <c r="H613" s="212">
        <v>7</v>
      </c>
      <c r="I613" s="213"/>
      <c r="J613" s="208"/>
      <c r="K613" s="208"/>
      <c r="L613" s="214"/>
      <c r="M613" s="215"/>
      <c r="N613" s="216"/>
      <c r="O613" s="216"/>
      <c r="P613" s="216"/>
      <c r="Q613" s="216"/>
      <c r="R613" s="216"/>
      <c r="S613" s="216"/>
      <c r="T613" s="217"/>
      <c r="AT613" s="218" t="s">
        <v>284</v>
      </c>
      <c r="AU613" s="218" t="s">
        <v>85</v>
      </c>
      <c r="AV613" s="13" t="s">
        <v>85</v>
      </c>
      <c r="AW613" s="13" t="s">
        <v>32</v>
      </c>
      <c r="AX613" s="13" t="s">
        <v>76</v>
      </c>
      <c r="AY613" s="218" t="s">
        <v>275</v>
      </c>
    </row>
    <row r="614" spans="1:65" s="13" customFormat="1" ht="10">
      <c r="B614" s="207"/>
      <c r="C614" s="208"/>
      <c r="D614" s="209" t="s">
        <v>284</v>
      </c>
      <c r="E614" s="210" t="s">
        <v>1</v>
      </c>
      <c r="F614" s="211" t="s">
        <v>764</v>
      </c>
      <c r="G614" s="208"/>
      <c r="H614" s="212">
        <v>7</v>
      </c>
      <c r="I614" s="213"/>
      <c r="J614" s="208"/>
      <c r="K614" s="208"/>
      <c r="L614" s="214"/>
      <c r="M614" s="215"/>
      <c r="N614" s="216"/>
      <c r="O614" s="216"/>
      <c r="P614" s="216"/>
      <c r="Q614" s="216"/>
      <c r="R614" s="216"/>
      <c r="S614" s="216"/>
      <c r="T614" s="217"/>
      <c r="AT614" s="218" t="s">
        <v>284</v>
      </c>
      <c r="AU614" s="218" t="s">
        <v>85</v>
      </c>
      <c r="AV614" s="13" t="s">
        <v>85</v>
      </c>
      <c r="AW614" s="13" t="s">
        <v>32</v>
      </c>
      <c r="AX614" s="13" t="s">
        <v>76</v>
      </c>
      <c r="AY614" s="218" t="s">
        <v>275</v>
      </c>
    </row>
    <row r="615" spans="1:65" s="13" customFormat="1" ht="10">
      <c r="B615" s="207"/>
      <c r="C615" s="208"/>
      <c r="D615" s="209" t="s">
        <v>284</v>
      </c>
      <c r="E615" s="210" t="s">
        <v>1</v>
      </c>
      <c r="F615" s="211" t="s">
        <v>765</v>
      </c>
      <c r="G615" s="208"/>
      <c r="H615" s="212">
        <v>3</v>
      </c>
      <c r="I615" s="213"/>
      <c r="J615" s="208"/>
      <c r="K615" s="208"/>
      <c r="L615" s="214"/>
      <c r="M615" s="215"/>
      <c r="N615" s="216"/>
      <c r="O615" s="216"/>
      <c r="P615" s="216"/>
      <c r="Q615" s="216"/>
      <c r="R615" s="216"/>
      <c r="S615" s="216"/>
      <c r="T615" s="217"/>
      <c r="AT615" s="218" t="s">
        <v>284</v>
      </c>
      <c r="AU615" s="218" t="s">
        <v>85</v>
      </c>
      <c r="AV615" s="13" t="s">
        <v>85</v>
      </c>
      <c r="AW615" s="13" t="s">
        <v>32</v>
      </c>
      <c r="AX615" s="13" t="s">
        <v>76</v>
      </c>
      <c r="AY615" s="218" t="s">
        <v>275</v>
      </c>
    </row>
    <row r="616" spans="1:65" s="13" customFormat="1" ht="10">
      <c r="B616" s="207"/>
      <c r="C616" s="208"/>
      <c r="D616" s="209" t="s">
        <v>284</v>
      </c>
      <c r="E616" s="210" t="s">
        <v>1</v>
      </c>
      <c r="F616" s="211" t="s">
        <v>766</v>
      </c>
      <c r="G616" s="208"/>
      <c r="H616" s="212">
        <v>3</v>
      </c>
      <c r="I616" s="213"/>
      <c r="J616" s="208"/>
      <c r="K616" s="208"/>
      <c r="L616" s="214"/>
      <c r="M616" s="215"/>
      <c r="N616" s="216"/>
      <c r="O616" s="216"/>
      <c r="P616" s="216"/>
      <c r="Q616" s="216"/>
      <c r="R616" s="216"/>
      <c r="S616" s="216"/>
      <c r="T616" s="217"/>
      <c r="AT616" s="218" t="s">
        <v>284</v>
      </c>
      <c r="AU616" s="218" t="s">
        <v>85</v>
      </c>
      <c r="AV616" s="13" t="s">
        <v>85</v>
      </c>
      <c r="AW616" s="13" t="s">
        <v>32</v>
      </c>
      <c r="AX616" s="13" t="s">
        <v>76</v>
      </c>
      <c r="AY616" s="218" t="s">
        <v>275</v>
      </c>
    </row>
    <row r="617" spans="1:65" s="13" customFormat="1" ht="10">
      <c r="B617" s="207"/>
      <c r="C617" s="208"/>
      <c r="D617" s="209" t="s">
        <v>284</v>
      </c>
      <c r="E617" s="210" t="s">
        <v>1</v>
      </c>
      <c r="F617" s="211" t="s">
        <v>767</v>
      </c>
      <c r="G617" s="208"/>
      <c r="H617" s="212">
        <v>2.5</v>
      </c>
      <c r="I617" s="213"/>
      <c r="J617" s="208"/>
      <c r="K617" s="208"/>
      <c r="L617" s="214"/>
      <c r="M617" s="215"/>
      <c r="N617" s="216"/>
      <c r="O617" s="216"/>
      <c r="P617" s="216"/>
      <c r="Q617" s="216"/>
      <c r="R617" s="216"/>
      <c r="S617" s="216"/>
      <c r="T617" s="217"/>
      <c r="AT617" s="218" t="s">
        <v>284</v>
      </c>
      <c r="AU617" s="218" t="s">
        <v>85</v>
      </c>
      <c r="AV617" s="13" t="s">
        <v>85</v>
      </c>
      <c r="AW617" s="13" t="s">
        <v>32</v>
      </c>
      <c r="AX617" s="13" t="s">
        <v>76</v>
      </c>
      <c r="AY617" s="218" t="s">
        <v>275</v>
      </c>
    </row>
    <row r="618" spans="1:65" s="13" customFormat="1" ht="10">
      <c r="B618" s="207"/>
      <c r="C618" s="208"/>
      <c r="D618" s="209" t="s">
        <v>284</v>
      </c>
      <c r="E618" s="210" t="s">
        <v>1</v>
      </c>
      <c r="F618" s="211" t="s">
        <v>768</v>
      </c>
      <c r="G618" s="208"/>
      <c r="H618" s="212">
        <v>1.5</v>
      </c>
      <c r="I618" s="213"/>
      <c r="J618" s="208"/>
      <c r="K618" s="208"/>
      <c r="L618" s="214"/>
      <c r="M618" s="215"/>
      <c r="N618" s="216"/>
      <c r="O618" s="216"/>
      <c r="P618" s="216"/>
      <c r="Q618" s="216"/>
      <c r="R618" s="216"/>
      <c r="S618" s="216"/>
      <c r="T618" s="217"/>
      <c r="AT618" s="218" t="s">
        <v>284</v>
      </c>
      <c r="AU618" s="218" t="s">
        <v>85</v>
      </c>
      <c r="AV618" s="13" t="s">
        <v>85</v>
      </c>
      <c r="AW618" s="13" t="s">
        <v>32</v>
      </c>
      <c r="AX618" s="13" t="s">
        <v>76</v>
      </c>
      <c r="AY618" s="218" t="s">
        <v>275</v>
      </c>
    </row>
    <row r="619" spans="1:65" s="14" customFormat="1" ht="10">
      <c r="B619" s="219"/>
      <c r="C619" s="220"/>
      <c r="D619" s="209" t="s">
        <v>284</v>
      </c>
      <c r="E619" s="221" t="s">
        <v>1</v>
      </c>
      <c r="F619" s="222" t="s">
        <v>286</v>
      </c>
      <c r="G619" s="220"/>
      <c r="H619" s="223">
        <v>24</v>
      </c>
      <c r="I619" s="224"/>
      <c r="J619" s="220"/>
      <c r="K619" s="220"/>
      <c r="L619" s="225"/>
      <c r="M619" s="226"/>
      <c r="N619" s="227"/>
      <c r="O619" s="227"/>
      <c r="P619" s="227"/>
      <c r="Q619" s="227"/>
      <c r="R619" s="227"/>
      <c r="S619" s="227"/>
      <c r="T619" s="228"/>
      <c r="AT619" s="229" t="s">
        <v>284</v>
      </c>
      <c r="AU619" s="229" t="s">
        <v>85</v>
      </c>
      <c r="AV619" s="14" t="s">
        <v>106</v>
      </c>
      <c r="AW619" s="14" t="s">
        <v>32</v>
      </c>
      <c r="AX619" s="14" t="s">
        <v>76</v>
      </c>
      <c r="AY619" s="229" t="s">
        <v>275</v>
      </c>
    </row>
    <row r="620" spans="1:65" s="15" customFormat="1" ht="10">
      <c r="B620" s="230"/>
      <c r="C620" s="231"/>
      <c r="D620" s="209" t="s">
        <v>284</v>
      </c>
      <c r="E620" s="232" t="s">
        <v>1</v>
      </c>
      <c r="F620" s="233" t="s">
        <v>287</v>
      </c>
      <c r="G620" s="231"/>
      <c r="H620" s="234">
        <v>24</v>
      </c>
      <c r="I620" s="235"/>
      <c r="J620" s="231"/>
      <c r="K620" s="231"/>
      <c r="L620" s="236"/>
      <c r="M620" s="237"/>
      <c r="N620" s="238"/>
      <c r="O620" s="238"/>
      <c r="P620" s="238"/>
      <c r="Q620" s="238"/>
      <c r="R620" s="238"/>
      <c r="S620" s="238"/>
      <c r="T620" s="239"/>
      <c r="AT620" s="240" t="s">
        <v>284</v>
      </c>
      <c r="AU620" s="240" t="s">
        <v>85</v>
      </c>
      <c r="AV620" s="15" t="s">
        <v>282</v>
      </c>
      <c r="AW620" s="15" t="s">
        <v>32</v>
      </c>
      <c r="AX620" s="15" t="s">
        <v>83</v>
      </c>
      <c r="AY620" s="240" t="s">
        <v>275</v>
      </c>
    </row>
    <row r="621" spans="1:65" s="2" customFormat="1" ht="24.15" customHeight="1">
      <c r="A621" s="35"/>
      <c r="B621" s="36"/>
      <c r="C621" s="194" t="s">
        <v>769</v>
      </c>
      <c r="D621" s="194" t="s">
        <v>277</v>
      </c>
      <c r="E621" s="195" t="s">
        <v>770</v>
      </c>
      <c r="F621" s="196" t="s">
        <v>771</v>
      </c>
      <c r="G621" s="197" t="s">
        <v>399</v>
      </c>
      <c r="H621" s="198">
        <v>252</v>
      </c>
      <c r="I621" s="199"/>
      <c r="J621" s="200">
        <f>ROUND(I621*H621,2)</f>
        <v>0</v>
      </c>
      <c r="K621" s="196" t="s">
        <v>281</v>
      </c>
      <c r="L621" s="40"/>
      <c r="M621" s="201" t="s">
        <v>1</v>
      </c>
      <c r="N621" s="202" t="s">
        <v>41</v>
      </c>
      <c r="O621" s="72"/>
      <c r="P621" s="203">
        <f>O621*H621</f>
        <v>0</v>
      </c>
      <c r="Q621" s="203">
        <v>2.5219999999999999E-2</v>
      </c>
      <c r="R621" s="203">
        <f>Q621*H621</f>
        <v>6.3554399999999998</v>
      </c>
      <c r="S621" s="203">
        <v>0</v>
      </c>
      <c r="T621" s="204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205" t="s">
        <v>282</v>
      </c>
      <c r="AT621" s="205" t="s">
        <v>277</v>
      </c>
      <c r="AU621" s="205" t="s">
        <v>85</v>
      </c>
      <c r="AY621" s="18" t="s">
        <v>275</v>
      </c>
      <c r="BE621" s="206">
        <f>IF(N621="základní",J621,0)</f>
        <v>0</v>
      </c>
      <c r="BF621" s="206">
        <f>IF(N621="snížená",J621,0)</f>
        <v>0</v>
      </c>
      <c r="BG621" s="206">
        <f>IF(N621="zákl. přenesená",J621,0)</f>
        <v>0</v>
      </c>
      <c r="BH621" s="206">
        <f>IF(N621="sníž. přenesená",J621,0)</f>
        <v>0</v>
      </c>
      <c r="BI621" s="206">
        <f>IF(N621="nulová",J621,0)</f>
        <v>0</v>
      </c>
      <c r="BJ621" s="18" t="s">
        <v>83</v>
      </c>
      <c r="BK621" s="206">
        <f>ROUND(I621*H621,2)</f>
        <v>0</v>
      </c>
      <c r="BL621" s="18" t="s">
        <v>282</v>
      </c>
      <c r="BM621" s="205" t="s">
        <v>772</v>
      </c>
    </row>
    <row r="622" spans="1:65" s="13" customFormat="1" ht="10">
      <c r="B622" s="207"/>
      <c r="C622" s="208"/>
      <c r="D622" s="209" t="s">
        <v>284</v>
      </c>
      <c r="E622" s="210" t="s">
        <v>1</v>
      </c>
      <c r="F622" s="211" t="s">
        <v>773</v>
      </c>
      <c r="G622" s="208"/>
      <c r="H622" s="212">
        <v>132</v>
      </c>
      <c r="I622" s="213"/>
      <c r="J622" s="208"/>
      <c r="K622" s="208"/>
      <c r="L622" s="214"/>
      <c r="M622" s="215"/>
      <c r="N622" s="216"/>
      <c r="O622" s="216"/>
      <c r="P622" s="216"/>
      <c r="Q622" s="216"/>
      <c r="R622" s="216"/>
      <c r="S622" s="216"/>
      <c r="T622" s="217"/>
      <c r="AT622" s="218" t="s">
        <v>284</v>
      </c>
      <c r="AU622" s="218" t="s">
        <v>85</v>
      </c>
      <c r="AV622" s="13" t="s">
        <v>85</v>
      </c>
      <c r="AW622" s="13" t="s">
        <v>32</v>
      </c>
      <c r="AX622" s="13" t="s">
        <v>76</v>
      </c>
      <c r="AY622" s="218" t="s">
        <v>275</v>
      </c>
    </row>
    <row r="623" spans="1:65" s="13" customFormat="1" ht="10">
      <c r="B623" s="207"/>
      <c r="C623" s="208"/>
      <c r="D623" s="209" t="s">
        <v>284</v>
      </c>
      <c r="E623" s="210" t="s">
        <v>1</v>
      </c>
      <c r="F623" s="211" t="s">
        <v>774</v>
      </c>
      <c r="G623" s="208"/>
      <c r="H623" s="212">
        <v>6</v>
      </c>
      <c r="I623" s="213"/>
      <c r="J623" s="208"/>
      <c r="K623" s="208"/>
      <c r="L623" s="214"/>
      <c r="M623" s="215"/>
      <c r="N623" s="216"/>
      <c r="O623" s="216"/>
      <c r="P623" s="216"/>
      <c r="Q623" s="216"/>
      <c r="R623" s="216"/>
      <c r="S623" s="216"/>
      <c r="T623" s="217"/>
      <c r="AT623" s="218" t="s">
        <v>284</v>
      </c>
      <c r="AU623" s="218" t="s">
        <v>85</v>
      </c>
      <c r="AV623" s="13" t="s">
        <v>85</v>
      </c>
      <c r="AW623" s="13" t="s">
        <v>32</v>
      </c>
      <c r="AX623" s="13" t="s">
        <v>76</v>
      </c>
      <c r="AY623" s="218" t="s">
        <v>275</v>
      </c>
    </row>
    <row r="624" spans="1:65" s="13" customFormat="1" ht="10">
      <c r="B624" s="207"/>
      <c r="C624" s="208"/>
      <c r="D624" s="209" t="s">
        <v>284</v>
      </c>
      <c r="E624" s="210" t="s">
        <v>1</v>
      </c>
      <c r="F624" s="211" t="s">
        <v>775</v>
      </c>
      <c r="G624" s="208"/>
      <c r="H624" s="212">
        <v>5.0999999999999996</v>
      </c>
      <c r="I624" s="213"/>
      <c r="J624" s="208"/>
      <c r="K624" s="208"/>
      <c r="L624" s="214"/>
      <c r="M624" s="215"/>
      <c r="N624" s="216"/>
      <c r="O624" s="216"/>
      <c r="P624" s="216"/>
      <c r="Q624" s="216"/>
      <c r="R624" s="216"/>
      <c r="S624" s="216"/>
      <c r="T624" s="217"/>
      <c r="AT624" s="218" t="s">
        <v>284</v>
      </c>
      <c r="AU624" s="218" t="s">
        <v>85</v>
      </c>
      <c r="AV624" s="13" t="s">
        <v>85</v>
      </c>
      <c r="AW624" s="13" t="s">
        <v>32</v>
      </c>
      <c r="AX624" s="13" t="s">
        <v>76</v>
      </c>
      <c r="AY624" s="218" t="s">
        <v>275</v>
      </c>
    </row>
    <row r="625" spans="1:65" s="13" customFormat="1" ht="10">
      <c r="B625" s="207"/>
      <c r="C625" s="208"/>
      <c r="D625" s="209" t="s">
        <v>284</v>
      </c>
      <c r="E625" s="210" t="s">
        <v>1</v>
      </c>
      <c r="F625" s="211" t="s">
        <v>776</v>
      </c>
      <c r="G625" s="208"/>
      <c r="H625" s="212">
        <v>42</v>
      </c>
      <c r="I625" s="213"/>
      <c r="J625" s="208"/>
      <c r="K625" s="208"/>
      <c r="L625" s="214"/>
      <c r="M625" s="215"/>
      <c r="N625" s="216"/>
      <c r="O625" s="216"/>
      <c r="P625" s="216"/>
      <c r="Q625" s="216"/>
      <c r="R625" s="216"/>
      <c r="S625" s="216"/>
      <c r="T625" s="217"/>
      <c r="AT625" s="218" t="s">
        <v>284</v>
      </c>
      <c r="AU625" s="218" t="s">
        <v>85</v>
      </c>
      <c r="AV625" s="13" t="s">
        <v>85</v>
      </c>
      <c r="AW625" s="13" t="s">
        <v>32</v>
      </c>
      <c r="AX625" s="13" t="s">
        <v>76</v>
      </c>
      <c r="AY625" s="218" t="s">
        <v>275</v>
      </c>
    </row>
    <row r="626" spans="1:65" s="13" customFormat="1" ht="10">
      <c r="B626" s="207"/>
      <c r="C626" s="208"/>
      <c r="D626" s="209" t="s">
        <v>284</v>
      </c>
      <c r="E626" s="210" t="s">
        <v>1</v>
      </c>
      <c r="F626" s="211" t="s">
        <v>777</v>
      </c>
      <c r="G626" s="208"/>
      <c r="H626" s="212">
        <v>36</v>
      </c>
      <c r="I626" s="213"/>
      <c r="J626" s="208"/>
      <c r="K626" s="208"/>
      <c r="L626" s="214"/>
      <c r="M626" s="215"/>
      <c r="N626" s="216"/>
      <c r="O626" s="216"/>
      <c r="P626" s="216"/>
      <c r="Q626" s="216"/>
      <c r="R626" s="216"/>
      <c r="S626" s="216"/>
      <c r="T626" s="217"/>
      <c r="AT626" s="218" t="s">
        <v>284</v>
      </c>
      <c r="AU626" s="218" t="s">
        <v>85</v>
      </c>
      <c r="AV626" s="13" t="s">
        <v>85</v>
      </c>
      <c r="AW626" s="13" t="s">
        <v>32</v>
      </c>
      <c r="AX626" s="13" t="s">
        <v>76</v>
      </c>
      <c r="AY626" s="218" t="s">
        <v>275</v>
      </c>
    </row>
    <row r="627" spans="1:65" s="13" customFormat="1" ht="10">
      <c r="B627" s="207"/>
      <c r="C627" s="208"/>
      <c r="D627" s="209" t="s">
        <v>284</v>
      </c>
      <c r="E627" s="210" t="s">
        <v>1</v>
      </c>
      <c r="F627" s="211" t="s">
        <v>778</v>
      </c>
      <c r="G627" s="208"/>
      <c r="H627" s="212">
        <v>7</v>
      </c>
      <c r="I627" s="213"/>
      <c r="J627" s="208"/>
      <c r="K627" s="208"/>
      <c r="L627" s="214"/>
      <c r="M627" s="215"/>
      <c r="N627" s="216"/>
      <c r="O627" s="216"/>
      <c r="P627" s="216"/>
      <c r="Q627" s="216"/>
      <c r="R627" s="216"/>
      <c r="S627" s="216"/>
      <c r="T627" s="217"/>
      <c r="AT627" s="218" t="s">
        <v>284</v>
      </c>
      <c r="AU627" s="218" t="s">
        <v>85</v>
      </c>
      <c r="AV627" s="13" t="s">
        <v>85</v>
      </c>
      <c r="AW627" s="13" t="s">
        <v>32</v>
      </c>
      <c r="AX627" s="13" t="s">
        <v>76</v>
      </c>
      <c r="AY627" s="218" t="s">
        <v>275</v>
      </c>
    </row>
    <row r="628" spans="1:65" s="13" customFormat="1" ht="10">
      <c r="B628" s="207"/>
      <c r="C628" s="208"/>
      <c r="D628" s="209" t="s">
        <v>284</v>
      </c>
      <c r="E628" s="210" t="s">
        <v>1</v>
      </c>
      <c r="F628" s="211" t="s">
        <v>779</v>
      </c>
      <c r="G628" s="208"/>
      <c r="H628" s="212">
        <v>5.4</v>
      </c>
      <c r="I628" s="213"/>
      <c r="J628" s="208"/>
      <c r="K628" s="208"/>
      <c r="L628" s="214"/>
      <c r="M628" s="215"/>
      <c r="N628" s="216"/>
      <c r="O628" s="216"/>
      <c r="P628" s="216"/>
      <c r="Q628" s="216"/>
      <c r="R628" s="216"/>
      <c r="S628" s="216"/>
      <c r="T628" s="217"/>
      <c r="AT628" s="218" t="s">
        <v>284</v>
      </c>
      <c r="AU628" s="218" t="s">
        <v>85</v>
      </c>
      <c r="AV628" s="13" t="s">
        <v>85</v>
      </c>
      <c r="AW628" s="13" t="s">
        <v>32</v>
      </c>
      <c r="AX628" s="13" t="s">
        <v>76</v>
      </c>
      <c r="AY628" s="218" t="s">
        <v>275</v>
      </c>
    </row>
    <row r="629" spans="1:65" s="13" customFormat="1" ht="10">
      <c r="B629" s="207"/>
      <c r="C629" s="208"/>
      <c r="D629" s="209" t="s">
        <v>284</v>
      </c>
      <c r="E629" s="210" t="s">
        <v>1</v>
      </c>
      <c r="F629" s="211" t="s">
        <v>765</v>
      </c>
      <c r="G629" s="208"/>
      <c r="H629" s="212">
        <v>3</v>
      </c>
      <c r="I629" s="213"/>
      <c r="J629" s="208"/>
      <c r="K629" s="208"/>
      <c r="L629" s="214"/>
      <c r="M629" s="215"/>
      <c r="N629" s="216"/>
      <c r="O629" s="216"/>
      <c r="P629" s="216"/>
      <c r="Q629" s="216"/>
      <c r="R629" s="216"/>
      <c r="S629" s="216"/>
      <c r="T629" s="217"/>
      <c r="AT629" s="218" t="s">
        <v>284</v>
      </c>
      <c r="AU629" s="218" t="s">
        <v>85</v>
      </c>
      <c r="AV629" s="13" t="s">
        <v>85</v>
      </c>
      <c r="AW629" s="13" t="s">
        <v>32</v>
      </c>
      <c r="AX629" s="13" t="s">
        <v>76</v>
      </c>
      <c r="AY629" s="218" t="s">
        <v>275</v>
      </c>
    </row>
    <row r="630" spans="1:65" s="13" customFormat="1" ht="10">
      <c r="B630" s="207"/>
      <c r="C630" s="208"/>
      <c r="D630" s="209" t="s">
        <v>284</v>
      </c>
      <c r="E630" s="210" t="s">
        <v>1</v>
      </c>
      <c r="F630" s="211" t="s">
        <v>766</v>
      </c>
      <c r="G630" s="208"/>
      <c r="H630" s="212">
        <v>3</v>
      </c>
      <c r="I630" s="213"/>
      <c r="J630" s="208"/>
      <c r="K630" s="208"/>
      <c r="L630" s="214"/>
      <c r="M630" s="215"/>
      <c r="N630" s="216"/>
      <c r="O630" s="216"/>
      <c r="P630" s="216"/>
      <c r="Q630" s="216"/>
      <c r="R630" s="216"/>
      <c r="S630" s="216"/>
      <c r="T630" s="217"/>
      <c r="AT630" s="218" t="s">
        <v>284</v>
      </c>
      <c r="AU630" s="218" t="s">
        <v>85</v>
      </c>
      <c r="AV630" s="13" t="s">
        <v>85</v>
      </c>
      <c r="AW630" s="13" t="s">
        <v>32</v>
      </c>
      <c r="AX630" s="13" t="s">
        <v>76</v>
      </c>
      <c r="AY630" s="218" t="s">
        <v>275</v>
      </c>
    </row>
    <row r="631" spans="1:65" s="13" customFormat="1" ht="10">
      <c r="B631" s="207"/>
      <c r="C631" s="208"/>
      <c r="D631" s="209" t="s">
        <v>284</v>
      </c>
      <c r="E631" s="210" t="s">
        <v>1</v>
      </c>
      <c r="F631" s="211" t="s">
        <v>780</v>
      </c>
      <c r="G631" s="208"/>
      <c r="H631" s="212">
        <v>5</v>
      </c>
      <c r="I631" s="213"/>
      <c r="J631" s="208"/>
      <c r="K631" s="208"/>
      <c r="L631" s="214"/>
      <c r="M631" s="215"/>
      <c r="N631" s="216"/>
      <c r="O631" s="216"/>
      <c r="P631" s="216"/>
      <c r="Q631" s="216"/>
      <c r="R631" s="216"/>
      <c r="S631" s="216"/>
      <c r="T631" s="217"/>
      <c r="AT631" s="218" t="s">
        <v>284</v>
      </c>
      <c r="AU631" s="218" t="s">
        <v>85</v>
      </c>
      <c r="AV631" s="13" t="s">
        <v>85</v>
      </c>
      <c r="AW631" s="13" t="s">
        <v>32</v>
      </c>
      <c r="AX631" s="13" t="s">
        <v>76</v>
      </c>
      <c r="AY631" s="218" t="s">
        <v>275</v>
      </c>
    </row>
    <row r="632" spans="1:65" s="13" customFormat="1" ht="10">
      <c r="B632" s="207"/>
      <c r="C632" s="208"/>
      <c r="D632" s="209" t="s">
        <v>284</v>
      </c>
      <c r="E632" s="210" t="s">
        <v>1</v>
      </c>
      <c r="F632" s="211" t="s">
        <v>781</v>
      </c>
      <c r="G632" s="208"/>
      <c r="H632" s="212">
        <v>3.5</v>
      </c>
      <c r="I632" s="213"/>
      <c r="J632" s="208"/>
      <c r="K632" s="208"/>
      <c r="L632" s="214"/>
      <c r="M632" s="215"/>
      <c r="N632" s="216"/>
      <c r="O632" s="216"/>
      <c r="P632" s="216"/>
      <c r="Q632" s="216"/>
      <c r="R632" s="216"/>
      <c r="S632" s="216"/>
      <c r="T632" s="217"/>
      <c r="AT632" s="218" t="s">
        <v>284</v>
      </c>
      <c r="AU632" s="218" t="s">
        <v>85</v>
      </c>
      <c r="AV632" s="13" t="s">
        <v>85</v>
      </c>
      <c r="AW632" s="13" t="s">
        <v>32</v>
      </c>
      <c r="AX632" s="13" t="s">
        <v>76</v>
      </c>
      <c r="AY632" s="218" t="s">
        <v>275</v>
      </c>
    </row>
    <row r="633" spans="1:65" s="13" customFormat="1" ht="10">
      <c r="B633" s="207"/>
      <c r="C633" s="208"/>
      <c r="D633" s="209" t="s">
        <v>284</v>
      </c>
      <c r="E633" s="210" t="s">
        <v>1</v>
      </c>
      <c r="F633" s="211" t="s">
        <v>782</v>
      </c>
      <c r="G633" s="208"/>
      <c r="H633" s="212">
        <v>2.5</v>
      </c>
      <c r="I633" s="213"/>
      <c r="J633" s="208"/>
      <c r="K633" s="208"/>
      <c r="L633" s="214"/>
      <c r="M633" s="215"/>
      <c r="N633" s="216"/>
      <c r="O633" s="216"/>
      <c r="P633" s="216"/>
      <c r="Q633" s="216"/>
      <c r="R633" s="216"/>
      <c r="S633" s="216"/>
      <c r="T633" s="217"/>
      <c r="AT633" s="218" t="s">
        <v>284</v>
      </c>
      <c r="AU633" s="218" t="s">
        <v>85</v>
      </c>
      <c r="AV633" s="13" t="s">
        <v>85</v>
      </c>
      <c r="AW633" s="13" t="s">
        <v>32</v>
      </c>
      <c r="AX633" s="13" t="s">
        <v>76</v>
      </c>
      <c r="AY633" s="218" t="s">
        <v>275</v>
      </c>
    </row>
    <row r="634" spans="1:65" s="13" customFormat="1" ht="10">
      <c r="B634" s="207"/>
      <c r="C634" s="208"/>
      <c r="D634" s="209" t="s">
        <v>284</v>
      </c>
      <c r="E634" s="210" t="s">
        <v>1</v>
      </c>
      <c r="F634" s="211" t="s">
        <v>768</v>
      </c>
      <c r="G634" s="208"/>
      <c r="H634" s="212">
        <v>1.5</v>
      </c>
      <c r="I634" s="213"/>
      <c r="J634" s="208"/>
      <c r="K634" s="208"/>
      <c r="L634" s="214"/>
      <c r="M634" s="215"/>
      <c r="N634" s="216"/>
      <c r="O634" s="216"/>
      <c r="P634" s="216"/>
      <c r="Q634" s="216"/>
      <c r="R634" s="216"/>
      <c r="S634" s="216"/>
      <c r="T634" s="217"/>
      <c r="AT634" s="218" t="s">
        <v>284</v>
      </c>
      <c r="AU634" s="218" t="s">
        <v>85</v>
      </c>
      <c r="AV634" s="13" t="s">
        <v>85</v>
      </c>
      <c r="AW634" s="13" t="s">
        <v>32</v>
      </c>
      <c r="AX634" s="13" t="s">
        <v>76</v>
      </c>
      <c r="AY634" s="218" t="s">
        <v>275</v>
      </c>
    </row>
    <row r="635" spans="1:65" s="14" customFormat="1" ht="10">
      <c r="B635" s="219"/>
      <c r="C635" s="220"/>
      <c r="D635" s="209" t="s">
        <v>284</v>
      </c>
      <c r="E635" s="221" t="s">
        <v>1</v>
      </c>
      <c r="F635" s="222" t="s">
        <v>286</v>
      </c>
      <c r="G635" s="220"/>
      <c r="H635" s="223">
        <v>252</v>
      </c>
      <c r="I635" s="224"/>
      <c r="J635" s="220"/>
      <c r="K635" s="220"/>
      <c r="L635" s="225"/>
      <c r="M635" s="226"/>
      <c r="N635" s="227"/>
      <c r="O635" s="227"/>
      <c r="P635" s="227"/>
      <c r="Q635" s="227"/>
      <c r="R635" s="227"/>
      <c r="S635" s="227"/>
      <c r="T635" s="228"/>
      <c r="AT635" s="229" t="s">
        <v>284</v>
      </c>
      <c r="AU635" s="229" t="s">
        <v>85</v>
      </c>
      <c r="AV635" s="14" t="s">
        <v>106</v>
      </c>
      <c r="AW635" s="14" t="s">
        <v>32</v>
      </c>
      <c r="AX635" s="14" t="s">
        <v>76</v>
      </c>
      <c r="AY635" s="229" t="s">
        <v>275</v>
      </c>
    </row>
    <row r="636" spans="1:65" s="15" customFormat="1" ht="10">
      <c r="B636" s="230"/>
      <c r="C636" s="231"/>
      <c r="D636" s="209" t="s">
        <v>284</v>
      </c>
      <c r="E636" s="232" t="s">
        <v>1</v>
      </c>
      <c r="F636" s="233" t="s">
        <v>287</v>
      </c>
      <c r="G636" s="231"/>
      <c r="H636" s="234">
        <v>252</v>
      </c>
      <c r="I636" s="235"/>
      <c r="J636" s="231"/>
      <c r="K636" s="231"/>
      <c r="L636" s="236"/>
      <c r="M636" s="237"/>
      <c r="N636" s="238"/>
      <c r="O636" s="238"/>
      <c r="P636" s="238"/>
      <c r="Q636" s="238"/>
      <c r="R636" s="238"/>
      <c r="S636" s="238"/>
      <c r="T636" s="239"/>
      <c r="AT636" s="240" t="s">
        <v>284</v>
      </c>
      <c r="AU636" s="240" t="s">
        <v>85</v>
      </c>
      <c r="AV636" s="15" t="s">
        <v>282</v>
      </c>
      <c r="AW636" s="15" t="s">
        <v>32</v>
      </c>
      <c r="AX636" s="15" t="s">
        <v>83</v>
      </c>
      <c r="AY636" s="240" t="s">
        <v>275</v>
      </c>
    </row>
    <row r="637" spans="1:65" s="2" customFormat="1" ht="24.15" customHeight="1">
      <c r="A637" s="35"/>
      <c r="B637" s="36"/>
      <c r="C637" s="194" t="s">
        <v>783</v>
      </c>
      <c r="D637" s="194" t="s">
        <v>277</v>
      </c>
      <c r="E637" s="195" t="s">
        <v>784</v>
      </c>
      <c r="F637" s="196" t="s">
        <v>785</v>
      </c>
      <c r="G637" s="197" t="s">
        <v>399</v>
      </c>
      <c r="H637" s="198">
        <v>255.85</v>
      </c>
      <c r="I637" s="199"/>
      <c r="J637" s="200">
        <f>ROUND(I637*H637,2)</f>
        <v>0</v>
      </c>
      <c r="K637" s="196" t="s">
        <v>281</v>
      </c>
      <c r="L637" s="40"/>
      <c r="M637" s="201" t="s">
        <v>1</v>
      </c>
      <c r="N637" s="202" t="s">
        <v>41</v>
      </c>
      <c r="O637" s="72"/>
      <c r="P637" s="203">
        <f>O637*H637</f>
        <v>0</v>
      </c>
      <c r="Q637" s="203">
        <v>2.7959999999999999E-2</v>
      </c>
      <c r="R637" s="203">
        <f>Q637*H637</f>
        <v>7.1535659999999996</v>
      </c>
      <c r="S637" s="203">
        <v>0</v>
      </c>
      <c r="T637" s="204">
        <f>S637*H637</f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205" t="s">
        <v>282</v>
      </c>
      <c r="AT637" s="205" t="s">
        <v>277</v>
      </c>
      <c r="AU637" s="205" t="s">
        <v>85</v>
      </c>
      <c r="AY637" s="18" t="s">
        <v>275</v>
      </c>
      <c r="BE637" s="206">
        <f>IF(N637="základní",J637,0)</f>
        <v>0</v>
      </c>
      <c r="BF637" s="206">
        <f>IF(N637="snížená",J637,0)</f>
        <v>0</v>
      </c>
      <c r="BG637" s="206">
        <f>IF(N637="zákl. přenesená",J637,0)</f>
        <v>0</v>
      </c>
      <c r="BH637" s="206">
        <f>IF(N637="sníž. přenesená",J637,0)</f>
        <v>0</v>
      </c>
      <c r="BI637" s="206">
        <f>IF(N637="nulová",J637,0)</f>
        <v>0</v>
      </c>
      <c r="BJ637" s="18" t="s">
        <v>83</v>
      </c>
      <c r="BK637" s="206">
        <f>ROUND(I637*H637,2)</f>
        <v>0</v>
      </c>
      <c r="BL637" s="18" t="s">
        <v>282</v>
      </c>
      <c r="BM637" s="205" t="s">
        <v>786</v>
      </c>
    </row>
    <row r="638" spans="1:65" s="13" customFormat="1" ht="10">
      <c r="B638" s="207"/>
      <c r="C638" s="208"/>
      <c r="D638" s="209" t="s">
        <v>284</v>
      </c>
      <c r="E638" s="210" t="s">
        <v>1</v>
      </c>
      <c r="F638" s="211" t="s">
        <v>787</v>
      </c>
      <c r="G638" s="208"/>
      <c r="H638" s="212">
        <v>2</v>
      </c>
      <c r="I638" s="213"/>
      <c r="J638" s="208"/>
      <c r="K638" s="208"/>
      <c r="L638" s="214"/>
      <c r="M638" s="215"/>
      <c r="N638" s="216"/>
      <c r="O638" s="216"/>
      <c r="P638" s="216"/>
      <c r="Q638" s="216"/>
      <c r="R638" s="216"/>
      <c r="S638" s="216"/>
      <c r="T638" s="217"/>
      <c r="AT638" s="218" t="s">
        <v>284</v>
      </c>
      <c r="AU638" s="218" t="s">
        <v>85</v>
      </c>
      <c r="AV638" s="13" t="s">
        <v>85</v>
      </c>
      <c r="AW638" s="13" t="s">
        <v>32</v>
      </c>
      <c r="AX638" s="13" t="s">
        <v>76</v>
      </c>
      <c r="AY638" s="218" t="s">
        <v>275</v>
      </c>
    </row>
    <row r="639" spans="1:65" s="13" customFormat="1" ht="10">
      <c r="B639" s="207"/>
      <c r="C639" s="208"/>
      <c r="D639" s="209" t="s">
        <v>284</v>
      </c>
      <c r="E639" s="210" t="s">
        <v>1</v>
      </c>
      <c r="F639" s="211" t="s">
        <v>788</v>
      </c>
      <c r="G639" s="208"/>
      <c r="H639" s="212">
        <v>1.5</v>
      </c>
      <c r="I639" s="213"/>
      <c r="J639" s="208"/>
      <c r="K639" s="208"/>
      <c r="L639" s="214"/>
      <c r="M639" s="215"/>
      <c r="N639" s="216"/>
      <c r="O639" s="216"/>
      <c r="P639" s="216"/>
      <c r="Q639" s="216"/>
      <c r="R639" s="216"/>
      <c r="S639" s="216"/>
      <c r="T639" s="217"/>
      <c r="AT639" s="218" t="s">
        <v>284</v>
      </c>
      <c r="AU639" s="218" t="s">
        <v>85</v>
      </c>
      <c r="AV639" s="13" t="s">
        <v>85</v>
      </c>
      <c r="AW639" s="13" t="s">
        <v>32</v>
      </c>
      <c r="AX639" s="13" t="s">
        <v>76</v>
      </c>
      <c r="AY639" s="218" t="s">
        <v>275</v>
      </c>
    </row>
    <row r="640" spans="1:65" s="14" customFormat="1" ht="10">
      <c r="B640" s="219"/>
      <c r="C640" s="220"/>
      <c r="D640" s="209" t="s">
        <v>284</v>
      </c>
      <c r="E640" s="221" t="s">
        <v>1</v>
      </c>
      <c r="F640" s="222" t="s">
        <v>286</v>
      </c>
      <c r="G640" s="220"/>
      <c r="H640" s="223">
        <v>3.5</v>
      </c>
      <c r="I640" s="224"/>
      <c r="J640" s="220"/>
      <c r="K640" s="220"/>
      <c r="L640" s="225"/>
      <c r="M640" s="226"/>
      <c r="N640" s="227"/>
      <c r="O640" s="227"/>
      <c r="P640" s="227"/>
      <c r="Q640" s="227"/>
      <c r="R640" s="227"/>
      <c r="S640" s="227"/>
      <c r="T640" s="228"/>
      <c r="AT640" s="229" t="s">
        <v>284</v>
      </c>
      <c r="AU640" s="229" t="s">
        <v>85</v>
      </c>
      <c r="AV640" s="14" t="s">
        <v>106</v>
      </c>
      <c r="AW640" s="14" t="s">
        <v>32</v>
      </c>
      <c r="AX640" s="14" t="s">
        <v>76</v>
      </c>
      <c r="AY640" s="229" t="s">
        <v>275</v>
      </c>
    </row>
    <row r="641" spans="1:65" s="16" customFormat="1" ht="10">
      <c r="B641" s="241"/>
      <c r="C641" s="242"/>
      <c r="D641" s="209" t="s">
        <v>284</v>
      </c>
      <c r="E641" s="243" t="s">
        <v>1</v>
      </c>
      <c r="F641" s="244" t="s">
        <v>535</v>
      </c>
      <c r="G641" s="242"/>
      <c r="H641" s="243" t="s">
        <v>1</v>
      </c>
      <c r="I641" s="245"/>
      <c r="J641" s="242"/>
      <c r="K641" s="242"/>
      <c r="L641" s="246"/>
      <c r="M641" s="247"/>
      <c r="N641" s="248"/>
      <c r="O641" s="248"/>
      <c r="P641" s="248"/>
      <c r="Q641" s="248"/>
      <c r="R641" s="248"/>
      <c r="S641" s="248"/>
      <c r="T641" s="249"/>
      <c r="AT641" s="250" t="s">
        <v>284</v>
      </c>
      <c r="AU641" s="250" t="s">
        <v>85</v>
      </c>
      <c r="AV641" s="16" t="s">
        <v>83</v>
      </c>
      <c r="AW641" s="16" t="s">
        <v>32</v>
      </c>
      <c r="AX641" s="16" t="s">
        <v>76</v>
      </c>
      <c r="AY641" s="250" t="s">
        <v>275</v>
      </c>
    </row>
    <row r="642" spans="1:65" s="13" customFormat="1" ht="10">
      <c r="B642" s="207"/>
      <c r="C642" s="208"/>
      <c r="D642" s="209" t="s">
        <v>284</v>
      </c>
      <c r="E642" s="210" t="s">
        <v>1</v>
      </c>
      <c r="F642" s="211" t="s">
        <v>789</v>
      </c>
      <c r="G642" s="208"/>
      <c r="H642" s="212">
        <v>68.349999999999994</v>
      </c>
      <c r="I642" s="213"/>
      <c r="J642" s="208"/>
      <c r="K642" s="208"/>
      <c r="L642" s="214"/>
      <c r="M642" s="215"/>
      <c r="N642" s="216"/>
      <c r="O642" s="216"/>
      <c r="P642" s="216"/>
      <c r="Q642" s="216"/>
      <c r="R642" s="216"/>
      <c r="S642" s="216"/>
      <c r="T642" s="217"/>
      <c r="AT642" s="218" t="s">
        <v>284</v>
      </c>
      <c r="AU642" s="218" t="s">
        <v>85</v>
      </c>
      <c r="AV642" s="13" t="s">
        <v>85</v>
      </c>
      <c r="AW642" s="13" t="s">
        <v>32</v>
      </c>
      <c r="AX642" s="13" t="s">
        <v>76</v>
      </c>
      <c r="AY642" s="218" t="s">
        <v>275</v>
      </c>
    </row>
    <row r="643" spans="1:65" s="13" customFormat="1" ht="10">
      <c r="B643" s="207"/>
      <c r="C643" s="208"/>
      <c r="D643" s="209" t="s">
        <v>284</v>
      </c>
      <c r="E643" s="210" t="s">
        <v>1</v>
      </c>
      <c r="F643" s="211" t="s">
        <v>790</v>
      </c>
      <c r="G643" s="208"/>
      <c r="H643" s="212">
        <v>184</v>
      </c>
      <c r="I643" s="213"/>
      <c r="J643" s="208"/>
      <c r="K643" s="208"/>
      <c r="L643" s="214"/>
      <c r="M643" s="215"/>
      <c r="N643" s="216"/>
      <c r="O643" s="216"/>
      <c r="P643" s="216"/>
      <c r="Q643" s="216"/>
      <c r="R643" s="216"/>
      <c r="S643" s="216"/>
      <c r="T643" s="217"/>
      <c r="AT643" s="218" t="s">
        <v>284</v>
      </c>
      <c r="AU643" s="218" t="s">
        <v>85</v>
      </c>
      <c r="AV643" s="13" t="s">
        <v>85</v>
      </c>
      <c r="AW643" s="13" t="s">
        <v>32</v>
      </c>
      <c r="AX643" s="13" t="s">
        <v>76</v>
      </c>
      <c r="AY643" s="218" t="s">
        <v>275</v>
      </c>
    </row>
    <row r="644" spans="1:65" s="14" customFormat="1" ht="10">
      <c r="B644" s="219"/>
      <c r="C644" s="220"/>
      <c r="D644" s="209" t="s">
        <v>284</v>
      </c>
      <c r="E644" s="221" t="s">
        <v>1</v>
      </c>
      <c r="F644" s="222" t="s">
        <v>286</v>
      </c>
      <c r="G644" s="220"/>
      <c r="H644" s="223">
        <v>252.35</v>
      </c>
      <c r="I644" s="224"/>
      <c r="J644" s="220"/>
      <c r="K644" s="220"/>
      <c r="L644" s="225"/>
      <c r="M644" s="226"/>
      <c r="N644" s="227"/>
      <c r="O644" s="227"/>
      <c r="P644" s="227"/>
      <c r="Q644" s="227"/>
      <c r="R644" s="227"/>
      <c r="S644" s="227"/>
      <c r="T644" s="228"/>
      <c r="AT644" s="229" t="s">
        <v>284</v>
      </c>
      <c r="AU644" s="229" t="s">
        <v>85</v>
      </c>
      <c r="AV644" s="14" t="s">
        <v>106</v>
      </c>
      <c r="AW644" s="14" t="s">
        <v>32</v>
      </c>
      <c r="AX644" s="14" t="s">
        <v>76</v>
      </c>
      <c r="AY644" s="229" t="s">
        <v>275</v>
      </c>
    </row>
    <row r="645" spans="1:65" s="15" customFormat="1" ht="10">
      <c r="B645" s="230"/>
      <c r="C645" s="231"/>
      <c r="D645" s="209" t="s">
        <v>284</v>
      </c>
      <c r="E645" s="232" t="s">
        <v>1</v>
      </c>
      <c r="F645" s="233" t="s">
        <v>287</v>
      </c>
      <c r="G645" s="231"/>
      <c r="H645" s="234">
        <v>255.85</v>
      </c>
      <c r="I645" s="235"/>
      <c r="J645" s="231"/>
      <c r="K645" s="231"/>
      <c r="L645" s="236"/>
      <c r="M645" s="237"/>
      <c r="N645" s="238"/>
      <c r="O645" s="238"/>
      <c r="P645" s="238"/>
      <c r="Q645" s="238"/>
      <c r="R645" s="238"/>
      <c r="S645" s="238"/>
      <c r="T645" s="239"/>
      <c r="AT645" s="240" t="s">
        <v>284</v>
      </c>
      <c r="AU645" s="240" t="s">
        <v>85</v>
      </c>
      <c r="AV645" s="15" t="s">
        <v>282</v>
      </c>
      <c r="AW645" s="15" t="s">
        <v>32</v>
      </c>
      <c r="AX645" s="15" t="s">
        <v>83</v>
      </c>
      <c r="AY645" s="240" t="s">
        <v>275</v>
      </c>
    </row>
    <row r="646" spans="1:65" s="2" customFormat="1" ht="21.75" customHeight="1">
      <c r="A646" s="35"/>
      <c r="B646" s="36"/>
      <c r="C646" s="194" t="s">
        <v>791</v>
      </c>
      <c r="D646" s="194" t="s">
        <v>277</v>
      </c>
      <c r="E646" s="195" t="s">
        <v>792</v>
      </c>
      <c r="F646" s="196" t="s">
        <v>793</v>
      </c>
      <c r="G646" s="197" t="s">
        <v>342</v>
      </c>
      <c r="H646" s="198">
        <v>1.609</v>
      </c>
      <c r="I646" s="199"/>
      <c r="J646" s="200">
        <f>ROUND(I646*H646,2)</f>
        <v>0</v>
      </c>
      <c r="K646" s="196" t="s">
        <v>281</v>
      </c>
      <c r="L646" s="40"/>
      <c r="M646" s="201" t="s">
        <v>1</v>
      </c>
      <c r="N646" s="202" t="s">
        <v>41</v>
      </c>
      <c r="O646" s="72"/>
      <c r="P646" s="203">
        <f>O646*H646</f>
        <v>0</v>
      </c>
      <c r="Q646" s="203">
        <v>1.04575</v>
      </c>
      <c r="R646" s="203">
        <f>Q646*H646</f>
        <v>1.68261175</v>
      </c>
      <c r="S646" s="203">
        <v>0</v>
      </c>
      <c r="T646" s="204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205" t="s">
        <v>282</v>
      </c>
      <c r="AT646" s="205" t="s">
        <v>277</v>
      </c>
      <c r="AU646" s="205" t="s">
        <v>85</v>
      </c>
      <c r="AY646" s="18" t="s">
        <v>275</v>
      </c>
      <c r="BE646" s="206">
        <f>IF(N646="základní",J646,0)</f>
        <v>0</v>
      </c>
      <c r="BF646" s="206">
        <f>IF(N646="snížená",J646,0)</f>
        <v>0</v>
      </c>
      <c r="BG646" s="206">
        <f>IF(N646="zákl. přenesená",J646,0)</f>
        <v>0</v>
      </c>
      <c r="BH646" s="206">
        <f>IF(N646="sníž. přenesená",J646,0)</f>
        <v>0</v>
      </c>
      <c r="BI646" s="206">
        <f>IF(N646="nulová",J646,0)</f>
        <v>0</v>
      </c>
      <c r="BJ646" s="18" t="s">
        <v>83</v>
      </c>
      <c r="BK646" s="206">
        <f>ROUND(I646*H646,2)</f>
        <v>0</v>
      </c>
      <c r="BL646" s="18" t="s">
        <v>282</v>
      </c>
      <c r="BM646" s="205" t="s">
        <v>794</v>
      </c>
    </row>
    <row r="647" spans="1:65" s="13" customFormat="1" ht="10">
      <c r="B647" s="207"/>
      <c r="C647" s="208"/>
      <c r="D647" s="209" t="s">
        <v>284</v>
      </c>
      <c r="E647" s="210" t="s">
        <v>1</v>
      </c>
      <c r="F647" s="211" t="s">
        <v>795</v>
      </c>
      <c r="G647" s="208"/>
      <c r="H647" s="212">
        <v>0.53200000000000003</v>
      </c>
      <c r="I647" s="213"/>
      <c r="J647" s="208"/>
      <c r="K647" s="208"/>
      <c r="L647" s="214"/>
      <c r="M647" s="215"/>
      <c r="N647" s="216"/>
      <c r="O647" s="216"/>
      <c r="P647" s="216"/>
      <c r="Q647" s="216"/>
      <c r="R647" s="216"/>
      <c r="S647" s="216"/>
      <c r="T647" s="217"/>
      <c r="AT647" s="218" t="s">
        <v>284</v>
      </c>
      <c r="AU647" s="218" t="s">
        <v>85</v>
      </c>
      <c r="AV647" s="13" t="s">
        <v>85</v>
      </c>
      <c r="AW647" s="13" t="s">
        <v>32</v>
      </c>
      <c r="AX647" s="13" t="s">
        <v>76</v>
      </c>
      <c r="AY647" s="218" t="s">
        <v>275</v>
      </c>
    </row>
    <row r="648" spans="1:65" s="13" customFormat="1" ht="10">
      <c r="B648" s="207"/>
      <c r="C648" s="208"/>
      <c r="D648" s="209" t="s">
        <v>284</v>
      </c>
      <c r="E648" s="210" t="s">
        <v>1</v>
      </c>
      <c r="F648" s="211" t="s">
        <v>796</v>
      </c>
      <c r="G648" s="208"/>
      <c r="H648" s="212">
        <v>3.5999999999999997E-2</v>
      </c>
      <c r="I648" s="213"/>
      <c r="J648" s="208"/>
      <c r="K648" s="208"/>
      <c r="L648" s="214"/>
      <c r="M648" s="215"/>
      <c r="N648" s="216"/>
      <c r="O648" s="216"/>
      <c r="P648" s="216"/>
      <c r="Q648" s="216"/>
      <c r="R648" s="216"/>
      <c r="S648" s="216"/>
      <c r="T648" s="217"/>
      <c r="AT648" s="218" t="s">
        <v>284</v>
      </c>
      <c r="AU648" s="218" t="s">
        <v>85</v>
      </c>
      <c r="AV648" s="13" t="s">
        <v>85</v>
      </c>
      <c r="AW648" s="13" t="s">
        <v>32</v>
      </c>
      <c r="AX648" s="13" t="s">
        <v>76</v>
      </c>
      <c r="AY648" s="218" t="s">
        <v>275</v>
      </c>
    </row>
    <row r="649" spans="1:65" s="13" customFormat="1" ht="10">
      <c r="B649" s="207"/>
      <c r="C649" s="208"/>
      <c r="D649" s="209" t="s">
        <v>284</v>
      </c>
      <c r="E649" s="210" t="s">
        <v>1</v>
      </c>
      <c r="F649" s="211" t="s">
        <v>797</v>
      </c>
      <c r="G649" s="208"/>
      <c r="H649" s="212">
        <v>3.6999999999999998E-2</v>
      </c>
      <c r="I649" s="213"/>
      <c r="J649" s="208"/>
      <c r="K649" s="208"/>
      <c r="L649" s="214"/>
      <c r="M649" s="215"/>
      <c r="N649" s="216"/>
      <c r="O649" s="216"/>
      <c r="P649" s="216"/>
      <c r="Q649" s="216"/>
      <c r="R649" s="216"/>
      <c r="S649" s="216"/>
      <c r="T649" s="217"/>
      <c r="AT649" s="218" t="s">
        <v>284</v>
      </c>
      <c r="AU649" s="218" t="s">
        <v>85</v>
      </c>
      <c r="AV649" s="13" t="s">
        <v>85</v>
      </c>
      <c r="AW649" s="13" t="s">
        <v>32</v>
      </c>
      <c r="AX649" s="13" t="s">
        <v>76</v>
      </c>
      <c r="AY649" s="218" t="s">
        <v>275</v>
      </c>
    </row>
    <row r="650" spans="1:65" s="13" customFormat="1" ht="10">
      <c r="B650" s="207"/>
      <c r="C650" s="208"/>
      <c r="D650" s="209" t="s">
        <v>284</v>
      </c>
      <c r="E650" s="210" t="s">
        <v>1</v>
      </c>
      <c r="F650" s="211" t="s">
        <v>798</v>
      </c>
      <c r="G650" s="208"/>
      <c r="H650" s="212">
        <v>4.3999999999999997E-2</v>
      </c>
      <c r="I650" s="213"/>
      <c r="J650" s="208"/>
      <c r="K650" s="208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284</v>
      </c>
      <c r="AU650" s="218" t="s">
        <v>85</v>
      </c>
      <c r="AV650" s="13" t="s">
        <v>85</v>
      </c>
      <c r="AW650" s="13" t="s">
        <v>32</v>
      </c>
      <c r="AX650" s="13" t="s">
        <v>76</v>
      </c>
      <c r="AY650" s="218" t="s">
        <v>275</v>
      </c>
    </row>
    <row r="651" spans="1:65" s="13" customFormat="1" ht="10">
      <c r="B651" s="207"/>
      <c r="C651" s="208"/>
      <c r="D651" s="209" t="s">
        <v>284</v>
      </c>
      <c r="E651" s="210" t="s">
        <v>1</v>
      </c>
      <c r="F651" s="211" t="s">
        <v>799</v>
      </c>
      <c r="G651" s="208"/>
      <c r="H651" s="212">
        <v>3.6999999999999998E-2</v>
      </c>
      <c r="I651" s="213"/>
      <c r="J651" s="208"/>
      <c r="K651" s="208"/>
      <c r="L651" s="214"/>
      <c r="M651" s="215"/>
      <c r="N651" s="216"/>
      <c r="O651" s="216"/>
      <c r="P651" s="216"/>
      <c r="Q651" s="216"/>
      <c r="R651" s="216"/>
      <c r="S651" s="216"/>
      <c r="T651" s="217"/>
      <c r="AT651" s="218" t="s">
        <v>284</v>
      </c>
      <c r="AU651" s="218" t="s">
        <v>85</v>
      </c>
      <c r="AV651" s="13" t="s">
        <v>85</v>
      </c>
      <c r="AW651" s="13" t="s">
        <v>32</v>
      </c>
      <c r="AX651" s="13" t="s">
        <v>76</v>
      </c>
      <c r="AY651" s="218" t="s">
        <v>275</v>
      </c>
    </row>
    <row r="652" spans="1:65" s="13" customFormat="1" ht="10">
      <c r="B652" s="207"/>
      <c r="C652" s="208"/>
      <c r="D652" s="209" t="s">
        <v>284</v>
      </c>
      <c r="E652" s="210" t="s">
        <v>1</v>
      </c>
      <c r="F652" s="211" t="s">
        <v>800</v>
      </c>
      <c r="G652" s="208"/>
      <c r="H652" s="212">
        <v>0.46100000000000002</v>
      </c>
      <c r="I652" s="213"/>
      <c r="J652" s="208"/>
      <c r="K652" s="208"/>
      <c r="L652" s="214"/>
      <c r="M652" s="215"/>
      <c r="N652" s="216"/>
      <c r="O652" s="216"/>
      <c r="P652" s="216"/>
      <c r="Q652" s="216"/>
      <c r="R652" s="216"/>
      <c r="S652" s="216"/>
      <c r="T652" s="217"/>
      <c r="AT652" s="218" t="s">
        <v>284</v>
      </c>
      <c r="AU652" s="218" t="s">
        <v>85</v>
      </c>
      <c r="AV652" s="13" t="s">
        <v>85</v>
      </c>
      <c r="AW652" s="13" t="s">
        <v>32</v>
      </c>
      <c r="AX652" s="13" t="s">
        <v>76</v>
      </c>
      <c r="AY652" s="218" t="s">
        <v>275</v>
      </c>
    </row>
    <row r="653" spans="1:65" s="13" customFormat="1" ht="10">
      <c r="B653" s="207"/>
      <c r="C653" s="208"/>
      <c r="D653" s="209" t="s">
        <v>284</v>
      </c>
      <c r="E653" s="210" t="s">
        <v>1</v>
      </c>
      <c r="F653" s="211" t="s">
        <v>801</v>
      </c>
      <c r="G653" s="208"/>
      <c r="H653" s="212">
        <v>0.14199999999999999</v>
      </c>
      <c r="I653" s="213"/>
      <c r="J653" s="208"/>
      <c r="K653" s="208"/>
      <c r="L653" s="214"/>
      <c r="M653" s="215"/>
      <c r="N653" s="216"/>
      <c r="O653" s="216"/>
      <c r="P653" s="216"/>
      <c r="Q653" s="216"/>
      <c r="R653" s="216"/>
      <c r="S653" s="216"/>
      <c r="T653" s="217"/>
      <c r="AT653" s="218" t="s">
        <v>284</v>
      </c>
      <c r="AU653" s="218" t="s">
        <v>85</v>
      </c>
      <c r="AV653" s="13" t="s">
        <v>85</v>
      </c>
      <c r="AW653" s="13" t="s">
        <v>32</v>
      </c>
      <c r="AX653" s="13" t="s">
        <v>76</v>
      </c>
      <c r="AY653" s="218" t="s">
        <v>275</v>
      </c>
    </row>
    <row r="654" spans="1:65" s="13" customFormat="1" ht="10">
      <c r="B654" s="207"/>
      <c r="C654" s="208"/>
      <c r="D654" s="209" t="s">
        <v>284</v>
      </c>
      <c r="E654" s="210" t="s">
        <v>1</v>
      </c>
      <c r="F654" s="211" t="s">
        <v>802</v>
      </c>
      <c r="G654" s="208"/>
      <c r="H654" s="212">
        <v>5.0999999999999997E-2</v>
      </c>
      <c r="I654" s="213"/>
      <c r="J654" s="208"/>
      <c r="K654" s="208"/>
      <c r="L654" s="214"/>
      <c r="M654" s="215"/>
      <c r="N654" s="216"/>
      <c r="O654" s="216"/>
      <c r="P654" s="216"/>
      <c r="Q654" s="216"/>
      <c r="R654" s="216"/>
      <c r="S654" s="216"/>
      <c r="T654" s="217"/>
      <c r="AT654" s="218" t="s">
        <v>284</v>
      </c>
      <c r="AU654" s="218" t="s">
        <v>85</v>
      </c>
      <c r="AV654" s="13" t="s">
        <v>85</v>
      </c>
      <c r="AW654" s="13" t="s">
        <v>32</v>
      </c>
      <c r="AX654" s="13" t="s">
        <v>76</v>
      </c>
      <c r="AY654" s="218" t="s">
        <v>275</v>
      </c>
    </row>
    <row r="655" spans="1:65" s="13" customFormat="1" ht="10">
      <c r="B655" s="207"/>
      <c r="C655" s="208"/>
      <c r="D655" s="209" t="s">
        <v>284</v>
      </c>
      <c r="E655" s="210" t="s">
        <v>1</v>
      </c>
      <c r="F655" s="211" t="s">
        <v>803</v>
      </c>
      <c r="G655" s="208"/>
      <c r="H655" s="212">
        <v>3.9E-2</v>
      </c>
      <c r="I655" s="213"/>
      <c r="J655" s="208"/>
      <c r="K655" s="208"/>
      <c r="L655" s="214"/>
      <c r="M655" s="215"/>
      <c r="N655" s="216"/>
      <c r="O655" s="216"/>
      <c r="P655" s="216"/>
      <c r="Q655" s="216"/>
      <c r="R655" s="216"/>
      <c r="S655" s="216"/>
      <c r="T655" s="217"/>
      <c r="AT655" s="218" t="s">
        <v>284</v>
      </c>
      <c r="AU655" s="218" t="s">
        <v>85</v>
      </c>
      <c r="AV655" s="13" t="s">
        <v>85</v>
      </c>
      <c r="AW655" s="13" t="s">
        <v>32</v>
      </c>
      <c r="AX655" s="13" t="s">
        <v>76</v>
      </c>
      <c r="AY655" s="218" t="s">
        <v>275</v>
      </c>
    </row>
    <row r="656" spans="1:65" s="13" customFormat="1" ht="10">
      <c r="B656" s="207"/>
      <c r="C656" s="208"/>
      <c r="D656" s="209" t="s">
        <v>284</v>
      </c>
      <c r="E656" s="210" t="s">
        <v>1</v>
      </c>
      <c r="F656" s="211" t="s">
        <v>804</v>
      </c>
      <c r="G656" s="208"/>
      <c r="H656" s="212">
        <v>4.3999999999999997E-2</v>
      </c>
      <c r="I656" s="213"/>
      <c r="J656" s="208"/>
      <c r="K656" s="208"/>
      <c r="L656" s="214"/>
      <c r="M656" s="215"/>
      <c r="N656" s="216"/>
      <c r="O656" s="216"/>
      <c r="P656" s="216"/>
      <c r="Q656" s="216"/>
      <c r="R656" s="216"/>
      <c r="S656" s="216"/>
      <c r="T656" s="217"/>
      <c r="AT656" s="218" t="s">
        <v>284</v>
      </c>
      <c r="AU656" s="218" t="s">
        <v>85</v>
      </c>
      <c r="AV656" s="13" t="s">
        <v>85</v>
      </c>
      <c r="AW656" s="13" t="s">
        <v>32</v>
      </c>
      <c r="AX656" s="13" t="s">
        <v>76</v>
      </c>
      <c r="AY656" s="218" t="s">
        <v>275</v>
      </c>
    </row>
    <row r="657" spans="1:65" s="13" customFormat="1" ht="10">
      <c r="B657" s="207"/>
      <c r="C657" s="208"/>
      <c r="D657" s="209" t="s">
        <v>284</v>
      </c>
      <c r="E657" s="210" t="s">
        <v>1</v>
      </c>
      <c r="F657" s="211" t="s">
        <v>805</v>
      </c>
      <c r="G657" s="208"/>
      <c r="H657" s="212">
        <v>0.04</v>
      </c>
      <c r="I657" s="213"/>
      <c r="J657" s="208"/>
      <c r="K657" s="208"/>
      <c r="L657" s="214"/>
      <c r="M657" s="215"/>
      <c r="N657" s="216"/>
      <c r="O657" s="216"/>
      <c r="P657" s="216"/>
      <c r="Q657" s="216"/>
      <c r="R657" s="216"/>
      <c r="S657" s="216"/>
      <c r="T657" s="217"/>
      <c r="AT657" s="218" t="s">
        <v>284</v>
      </c>
      <c r="AU657" s="218" t="s">
        <v>85</v>
      </c>
      <c r="AV657" s="13" t="s">
        <v>85</v>
      </c>
      <c r="AW657" s="13" t="s">
        <v>32</v>
      </c>
      <c r="AX657" s="13" t="s">
        <v>76</v>
      </c>
      <c r="AY657" s="218" t="s">
        <v>275</v>
      </c>
    </row>
    <row r="658" spans="1:65" s="13" customFormat="1" ht="10">
      <c r="B658" s="207"/>
      <c r="C658" s="208"/>
      <c r="D658" s="209" t="s">
        <v>284</v>
      </c>
      <c r="E658" s="210" t="s">
        <v>1</v>
      </c>
      <c r="F658" s="211" t="s">
        <v>806</v>
      </c>
      <c r="G658" s="208"/>
      <c r="H658" s="212">
        <v>3.3000000000000002E-2</v>
      </c>
      <c r="I658" s="213"/>
      <c r="J658" s="208"/>
      <c r="K658" s="208"/>
      <c r="L658" s="214"/>
      <c r="M658" s="215"/>
      <c r="N658" s="216"/>
      <c r="O658" s="216"/>
      <c r="P658" s="216"/>
      <c r="Q658" s="216"/>
      <c r="R658" s="216"/>
      <c r="S658" s="216"/>
      <c r="T658" s="217"/>
      <c r="AT658" s="218" t="s">
        <v>284</v>
      </c>
      <c r="AU658" s="218" t="s">
        <v>85</v>
      </c>
      <c r="AV658" s="13" t="s">
        <v>85</v>
      </c>
      <c r="AW658" s="13" t="s">
        <v>32</v>
      </c>
      <c r="AX658" s="13" t="s">
        <v>76</v>
      </c>
      <c r="AY658" s="218" t="s">
        <v>275</v>
      </c>
    </row>
    <row r="659" spans="1:65" s="13" customFormat="1" ht="10">
      <c r="B659" s="207"/>
      <c r="C659" s="208"/>
      <c r="D659" s="209" t="s">
        <v>284</v>
      </c>
      <c r="E659" s="210" t="s">
        <v>1</v>
      </c>
      <c r="F659" s="211" t="s">
        <v>807</v>
      </c>
      <c r="G659" s="208"/>
      <c r="H659" s="212">
        <v>1.9E-2</v>
      </c>
      <c r="I659" s="213"/>
      <c r="J659" s="208"/>
      <c r="K659" s="208"/>
      <c r="L659" s="214"/>
      <c r="M659" s="215"/>
      <c r="N659" s="216"/>
      <c r="O659" s="216"/>
      <c r="P659" s="216"/>
      <c r="Q659" s="216"/>
      <c r="R659" s="216"/>
      <c r="S659" s="216"/>
      <c r="T659" s="217"/>
      <c r="AT659" s="218" t="s">
        <v>284</v>
      </c>
      <c r="AU659" s="218" t="s">
        <v>85</v>
      </c>
      <c r="AV659" s="13" t="s">
        <v>85</v>
      </c>
      <c r="AW659" s="13" t="s">
        <v>32</v>
      </c>
      <c r="AX659" s="13" t="s">
        <v>76</v>
      </c>
      <c r="AY659" s="218" t="s">
        <v>275</v>
      </c>
    </row>
    <row r="660" spans="1:65" s="13" customFormat="1" ht="10">
      <c r="B660" s="207"/>
      <c r="C660" s="208"/>
      <c r="D660" s="209" t="s">
        <v>284</v>
      </c>
      <c r="E660" s="210" t="s">
        <v>1</v>
      </c>
      <c r="F660" s="211" t="s">
        <v>808</v>
      </c>
      <c r="G660" s="208"/>
      <c r="H660" s="212">
        <v>4.8000000000000001E-2</v>
      </c>
      <c r="I660" s="213"/>
      <c r="J660" s="208"/>
      <c r="K660" s="208"/>
      <c r="L660" s="214"/>
      <c r="M660" s="215"/>
      <c r="N660" s="216"/>
      <c r="O660" s="216"/>
      <c r="P660" s="216"/>
      <c r="Q660" s="216"/>
      <c r="R660" s="216"/>
      <c r="S660" s="216"/>
      <c r="T660" s="217"/>
      <c r="AT660" s="218" t="s">
        <v>284</v>
      </c>
      <c r="AU660" s="218" t="s">
        <v>85</v>
      </c>
      <c r="AV660" s="13" t="s">
        <v>85</v>
      </c>
      <c r="AW660" s="13" t="s">
        <v>32</v>
      </c>
      <c r="AX660" s="13" t="s">
        <v>76</v>
      </c>
      <c r="AY660" s="218" t="s">
        <v>275</v>
      </c>
    </row>
    <row r="661" spans="1:65" s="13" customFormat="1" ht="10">
      <c r="B661" s="207"/>
      <c r="C661" s="208"/>
      <c r="D661" s="209" t="s">
        <v>284</v>
      </c>
      <c r="E661" s="210" t="s">
        <v>1</v>
      </c>
      <c r="F661" s="211" t="s">
        <v>809</v>
      </c>
      <c r="G661" s="208"/>
      <c r="H661" s="212">
        <v>1.7999999999999999E-2</v>
      </c>
      <c r="I661" s="213"/>
      <c r="J661" s="208"/>
      <c r="K661" s="208"/>
      <c r="L661" s="214"/>
      <c r="M661" s="215"/>
      <c r="N661" s="216"/>
      <c r="O661" s="216"/>
      <c r="P661" s="216"/>
      <c r="Q661" s="216"/>
      <c r="R661" s="216"/>
      <c r="S661" s="216"/>
      <c r="T661" s="217"/>
      <c r="AT661" s="218" t="s">
        <v>284</v>
      </c>
      <c r="AU661" s="218" t="s">
        <v>85</v>
      </c>
      <c r="AV661" s="13" t="s">
        <v>85</v>
      </c>
      <c r="AW661" s="13" t="s">
        <v>32</v>
      </c>
      <c r="AX661" s="13" t="s">
        <v>76</v>
      </c>
      <c r="AY661" s="218" t="s">
        <v>275</v>
      </c>
    </row>
    <row r="662" spans="1:65" s="14" customFormat="1" ht="10">
      <c r="B662" s="219"/>
      <c r="C662" s="220"/>
      <c r="D662" s="209" t="s">
        <v>284</v>
      </c>
      <c r="E662" s="221" t="s">
        <v>1</v>
      </c>
      <c r="F662" s="222" t="s">
        <v>286</v>
      </c>
      <c r="G662" s="220"/>
      <c r="H662" s="223">
        <v>1.581</v>
      </c>
      <c r="I662" s="224"/>
      <c r="J662" s="220"/>
      <c r="K662" s="220"/>
      <c r="L662" s="225"/>
      <c r="M662" s="226"/>
      <c r="N662" s="227"/>
      <c r="O662" s="227"/>
      <c r="P662" s="227"/>
      <c r="Q662" s="227"/>
      <c r="R662" s="227"/>
      <c r="S662" s="227"/>
      <c r="T662" s="228"/>
      <c r="AT662" s="229" t="s">
        <v>284</v>
      </c>
      <c r="AU662" s="229" t="s">
        <v>85</v>
      </c>
      <c r="AV662" s="14" t="s">
        <v>106</v>
      </c>
      <c r="AW662" s="14" t="s">
        <v>32</v>
      </c>
      <c r="AX662" s="14" t="s">
        <v>76</v>
      </c>
      <c r="AY662" s="229" t="s">
        <v>275</v>
      </c>
    </row>
    <row r="663" spans="1:65" s="13" customFormat="1" ht="10">
      <c r="B663" s="207"/>
      <c r="C663" s="208"/>
      <c r="D663" s="209" t="s">
        <v>284</v>
      </c>
      <c r="E663" s="210" t="s">
        <v>1</v>
      </c>
      <c r="F663" s="211" t="s">
        <v>810</v>
      </c>
      <c r="G663" s="208"/>
      <c r="H663" s="212">
        <v>1.6E-2</v>
      </c>
      <c r="I663" s="213"/>
      <c r="J663" s="208"/>
      <c r="K663" s="208"/>
      <c r="L663" s="214"/>
      <c r="M663" s="215"/>
      <c r="N663" s="216"/>
      <c r="O663" s="216"/>
      <c r="P663" s="216"/>
      <c r="Q663" s="216"/>
      <c r="R663" s="216"/>
      <c r="S663" s="216"/>
      <c r="T663" s="217"/>
      <c r="AT663" s="218" t="s">
        <v>284</v>
      </c>
      <c r="AU663" s="218" t="s">
        <v>85</v>
      </c>
      <c r="AV663" s="13" t="s">
        <v>85</v>
      </c>
      <c r="AW663" s="13" t="s">
        <v>32</v>
      </c>
      <c r="AX663" s="13" t="s">
        <v>76</v>
      </c>
      <c r="AY663" s="218" t="s">
        <v>275</v>
      </c>
    </row>
    <row r="664" spans="1:65" s="13" customFormat="1" ht="10">
      <c r="B664" s="207"/>
      <c r="C664" s="208"/>
      <c r="D664" s="209" t="s">
        <v>284</v>
      </c>
      <c r="E664" s="210" t="s">
        <v>1</v>
      </c>
      <c r="F664" s="211" t="s">
        <v>811</v>
      </c>
      <c r="G664" s="208"/>
      <c r="H664" s="212">
        <v>1.2E-2</v>
      </c>
      <c r="I664" s="213"/>
      <c r="J664" s="208"/>
      <c r="K664" s="208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284</v>
      </c>
      <c r="AU664" s="218" t="s">
        <v>85</v>
      </c>
      <c r="AV664" s="13" t="s">
        <v>85</v>
      </c>
      <c r="AW664" s="13" t="s">
        <v>32</v>
      </c>
      <c r="AX664" s="13" t="s">
        <v>76</v>
      </c>
      <c r="AY664" s="218" t="s">
        <v>275</v>
      </c>
    </row>
    <row r="665" spans="1:65" s="14" customFormat="1" ht="10">
      <c r="B665" s="219"/>
      <c r="C665" s="220"/>
      <c r="D665" s="209" t="s">
        <v>284</v>
      </c>
      <c r="E665" s="221" t="s">
        <v>1</v>
      </c>
      <c r="F665" s="222" t="s">
        <v>286</v>
      </c>
      <c r="G665" s="220"/>
      <c r="H665" s="223">
        <v>2.8000000000000001E-2</v>
      </c>
      <c r="I665" s="224"/>
      <c r="J665" s="220"/>
      <c r="K665" s="220"/>
      <c r="L665" s="225"/>
      <c r="M665" s="226"/>
      <c r="N665" s="227"/>
      <c r="O665" s="227"/>
      <c r="P665" s="227"/>
      <c r="Q665" s="227"/>
      <c r="R665" s="227"/>
      <c r="S665" s="227"/>
      <c r="T665" s="228"/>
      <c r="AT665" s="229" t="s">
        <v>284</v>
      </c>
      <c r="AU665" s="229" t="s">
        <v>85</v>
      </c>
      <c r="AV665" s="14" t="s">
        <v>106</v>
      </c>
      <c r="AW665" s="14" t="s">
        <v>32</v>
      </c>
      <c r="AX665" s="14" t="s">
        <v>76</v>
      </c>
      <c r="AY665" s="229" t="s">
        <v>275</v>
      </c>
    </row>
    <row r="666" spans="1:65" s="15" customFormat="1" ht="10">
      <c r="B666" s="230"/>
      <c r="C666" s="231"/>
      <c r="D666" s="209" t="s">
        <v>284</v>
      </c>
      <c r="E666" s="232" t="s">
        <v>1</v>
      </c>
      <c r="F666" s="233" t="s">
        <v>287</v>
      </c>
      <c r="G666" s="231"/>
      <c r="H666" s="234">
        <v>1.609</v>
      </c>
      <c r="I666" s="235"/>
      <c r="J666" s="231"/>
      <c r="K666" s="231"/>
      <c r="L666" s="236"/>
      <c r="M666" s="237"/>
      <c r="N666" s="238"/>
      <c r="O666" s="238"/>
      <c r="P666" s="238"/>
      <c r="Q666" s="238"/>
      <c r="R666" s="238"/>
      <c r="S666" s="238"/>
      <c r="T666" s="239"/>
      <c r="AT666" s="240" t="s">
        <v>284</v>
      </c>
      <c r="AU666" s="240" t="s">
        <v>85</v>
      </c>
      <c r="AV666" s="15" t="s">
        <v>282</v>
      </c>
      <c r="AW666" s="15" t="s">
        <v>32</v>
      </c>
      <c r="AX666" s="15" t="s">
        <v>83</v>
      </c>
      <c r="AY666" s="240" t="s">
        <v>275</v>
      </c>
    </row>
    <row r="667" spans="1:65" s="2" customFormat="1" ht="33" customHeight="1">
      <c r="A667" s="35"/>
      <c r="B667" s="36"/>
      <c r="C667" s="194" t="s">
        <v>812</v>
      </c>
      <c r="D667" s="194" t="s">
        <v>277</v>
      </c>
      <c r="E667" s="195" t="s">
        <v>813</v>
      </c>
      <c r="F667" s="196" t="s">
        <v>814</v>
      </c>
      <c r="G667" s="197" t="s">
        <v>342</v>
      </c>
      <c r="H667" s="198">
        <v>0.2</v>
      </c>
      <c r="I667" s="199"/>
      <c r="J667" s="200">
        <f>ROUND(I667*H667,2)</f>
        <v>0</v>
      </c>
      <c r="K667" s="196" t="s">
        <v>281</v>
      </c>
      <c r="L667" s="40"/>
      <c r="M667" s="201" t="s">
        <v>1</v>
      </c>
      <c r="N667" s="202" t="s">
        <v>41</v>
      </c>
      <c r="O667" s="72"/>
      <c r="P667" s="203">
        <f>O667*H667</f>
        <v>0</v>
      </c>
      <c r="Q667" s="203">
        <v>1.9539999999999998E-2</v>
      </c>
      <c r="R667" s="203">
        <f>Q667*H667</f>
        <v>3.908E-3</v>
      </c>
      <c r="S667" s="203">
        <v>0</v>
      </c>
      <c r="T667" s="204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205" t="s">
        <v>282</v>
      </c>
      <c r="AT667" s="205" t="s">
        <v>277</v>
      </c>
      <c r="AU667" s="205" t="s">
        <v>85</v>
      </c>
      <c r="AY667" s="18" t="s">
        <v>275</v>
      </c>
      <c r="BE667" s="206">
        <f>IF(N667="základní",J667,0)</f>
        <v>0</v>
      </c>
      <c r="BF667" s="206">
        <f>IF(N667="snížená",J667,0)</f>
        <v>0</v>
      </c>
      <c r="BG667" s="206">
        <f>IF(N667="zákl. přenesená",J667,0)</f>
        <v>0</v>
      </c>
      <c r="BH667" s="206">
        <f>IF(N667="sníž. přenesená",J667,0)</f>
        <v>0</v>
      </c>
      <c r="BI667" s="206">
        <f>IF(N667="nulová",J667,0)</f>
        <v>0</v>
      </c>
      <c r="BJ667" s="18" t="s">
        <v>83</v>
      </c>
      <c r="BK667" s="206">
        <f>ROUND(I667*H667,2)</f>
        <v>0</v>
      </c>
      <c r="BL667" s="18" t="s">
        <v>282</v>
      </c>
      <c r="BM667" s="205" t="s">
        <v>815</v>
      </c>
    </row>
    <row r="668" spans="1:65" s="16" customFormat="1" ht="10">
      <c r="B668" s="241"/>
      <c r="C668" s="242"/>
      <c r="D668" s="209" t="s">
        <v>284</v>
      </c>
      <c r="E668" s="243" t="s">
        <v>1</v>
      </c>
      <c r="F668" s="244" t="s">
        <v>816</v>
      </c>
      <c r="G668" s="242"/>
      <c r="H668" s="243" t="s">
        <v>1</v>
      </c>
      <c r="I668" s="245"/>
      <c r="J668" s="242"/>
      <c r="K668" s="242"/>
      <c r="L668" s="246"/>
      <c r="M668" s="247"/>
      <c r="N668" s="248"/>
      <c r="O668" s="248"/>
      <c r="P668" s="248"/>
      <c r="Q668" s="248"/>
      <c r="R668" s="248"/>
      <c r="S668" s="248"/>
      <c r="T668" s="249"/>
      <c r="AT668" s="250" t="s">
        <v>284</v>
      </c>
      <c r="AU668" s="250" t="s">
        <v>85</v>
      </c>
      <c r="AV668" s="16" t="s">
        <v>83</v>
      </c>
      <c r="AW668" s="16" t="s">
        <v>32</v>
      </c>
      <c r="AX668" s="16" t="s">
        <v>76</v>
      </c>
      <c r="AY668" s="250" t="s">
        <v>275</v>
      </c>
    </row>
    <row r="669" spans="1:65" s="13" customFormat="1" ht="10">
      <c r="B669" s="207"/>
      <c r="C669" s="208"/>
      <c r="D669" s="209" t="s">
        <v>284</v>
      </c>
      <c r="E669" s="210" t="s">
        <v>1</v>
      </c>
      <c r="F669" s="211" t="s">
        <v>817</v>
      </c>
      <c r="G669" s="208"/>
      <c r="H669" s="212">
        <v>0.124</v>
      </c>
      <c r="I669" s="213"/>
      <c r="J669" s="208"/>
      <c r="K669" s="208"/>
      <c r="L669" s="214"/>
      <c r="M669" s="215"/>
      <c r="N669" s="216"/>
      <c r="O669" s="216"/>
      <c r="P669" s="216"/>
      <c r="Q669" s="216"/>
      <c r="R669" s="216"/>
      <c r="S669" s="216"/>
      <c r="T669" s="217"/>
      <c r="AT669" s="218" t="s">
        <v>284</v>
      </c>
      <c r="AU669" s="218" t="s">
        <v>85</v>
      </c>
      <c r="AV669" s="13" t="s">
        <v>85</v>
      </c>
      <c r="AW669" s="13" t="s">
        <v>32</v>
      </c>
      <c r="AX669" s="13" t="s">
        <v>76</v>
      </c>
      <c r="AY669" s="218" t="s">
        <v>275</v>
      </c>
    </row>
    <row r="670" spans="1:65" s="13" customFormat="1" ht="10">
      <c r="B670" s="207"/>
      <c r="C670" s="208"/>
      <c r="D670" s="209" t="s">
        <v>284</v>
      </c>
      <c r="E670" s="210" t="s">
        <v>1</v>
      </c>
      <c r="F670" s="211" t="s">
        <v>818</v>
      </c>
      <c r="G670" s="208"/>
      <c r="H670" s="212">
        <v>8.0000000000000002E-3</v>
      </c>
      <c r="I670" s="213"/>
      <c r="J670" s="208"/>
      <c r="K670" s="208"/>
      <c r="L670" s="214"/>
      <c r="M670" s="215"/>
      <c r="N670" s="216"/>
      <c r="O670" s="216"/>
      <c r="P670" s="216"/>
      <c r="Q670" s="216"/>
      <c r="R670" s="216"/>
      <c r="S670" s="216"/>
      <c r="T670" s="217"/>
      <c r="AT670" s="218" t="s">
        <v>284</v>
      </c>
      <c r="AU670" s="218" t="s">
        <v>85</v>
      </c>
      <c r="AV670" s="13" t="s">
        <v>85</v>
      </c>
      <c r="AW670" s="13" t="s">
        <v>32</v>
      </c>
      <c r="AX670" s="13" t="s">
        <v>76</v>
      </c>
      <c r="AY670" s="218" t="s">
        <v>275</v>
      </c>
    </row>
    <row r="671" spans="1:65" s="14" customFormat="1" ht="10">
      <c r="B671" s="219"/>
      <c r="C671" s="220"/>
      <c r="D671" s="209" t="s">
        <v>284</v>
      </c>
      <c r="E671" s="221" t="s">
        <v>1</v>
      </c>
      <c r="F671" s="222" t="s">
        <v>286</v>
      </c>
      <c r="G671" s="220"/>
      <c r="H671" s="223">
        <v>0.13200000000000001</v>
      </c>
      <c r="I671" s="224"/>
      <c r="J671" s="220"/>
      <c r="K671" s="220"/>
      <c r="L671" s="225"/>
      <c r="M671" s="226"/>
      <c r="N671" s="227"/>
      <c r="O671" s="227"/>
      <c r="P671" s="227"/>
      <c r="Q671" s="227"/>
      <c r="R671" s="227"/>
      <c r="S671" s="227"/>
      <c r="T671" s="228"/>
      <c r="AT671" s="229" t="s">
        <v>284</v>
      </c>
      <c r="AU671" s="229" t="s">
        <v>85</v>
      </c>
      <c r="AV671" s="14" t="s">
        <v>106</v>
      </c>
      <c r="AW671" s="14" t="s">
        <v>32</v>
      </c>
      <c r="AX671" s="14" t="s">
        <v>76</v>
      </c>
      <c r="AY671" s="229" t="s">
        <v>275</v>
      </c>
    </row>
    <row r="672" spans="1:65" s="16" customFormat="1" ht="10">
      <c r="B672" s="241"/>
      <c r="C672" s="242"/>
      <c r="D672" s="209" t="s">
        <v>284</v>
      </c>
      <c r="E672" s="243" t="s">
        <v>1</v>
      </c>
      <c r="F672" s="244" t="s">
        <v>819</v>
      </c>
      <c r="G672" s="242"/>
      <c r="H672" s="243" t="s">
        <v>1</v>
      </c>
      <c r="I672" s="245"/>
      <c r="J672" s="242"/>
      <c r="K672" s="242"/>
      <c r="L672" s="246"/>
      <c r="M672" s="247"/>
      <c r="N672" s="248"/>
      <c r="O672" s="248"/>
      <c r="P672" s="248"/>
      <c r="Q672" s="248"/>
      <c r="R672" s="248"/>
      <c r="S672" s="248"/>
      <c r="T672" s="249"/>
      <c r="AT672" s="250" t="s">
        <v>284</v>
      </c>
      <c r="AU672" s="250" t="s">
        <v>85</v>
      </c>
      <c r="AV672" s="16" t="s">
        <v>83</v>
      </c>
      <c r="AW672" s="16" t="s">
        <v>32</v>
      </c>
      <c r="AX672" s="16" t="s">
        <v>76</v>
      </c>
      <c r="AY672" s="250" t="s">
        <v>275</v>
      </c>
    </row>
    <row r="673" spans="1:65" s="13" customFormat="1" ht="10">
      <c r="B673" s="207"/>
      <c r="C673" s="208"/>
      <c r="D673" s="209" t="s">
        <v>284</v>
      </c>
      <c r="E673" s="210" t="s">
        <v>1</v>
      </c>
      <c r="F673" s="211" t="s">
        <v>820</v>
      </c>
      <c r="G673" s="208"/>
      <c r="H673" s="212">
        <v>6.8000000000000005E-2</v>
      </c>
      <c r="I673" s="213"/>
      <c r="J673" s="208"/>
      <c r="K673" s="208"/>
      <c r="L673" s="214"/>
      <c r="M673" s="215"/>
      <c r="N673" s="216"/>
      <c r="O673" s="216"/>
      <c r="P673" s="216"/>
      <c r="Q673" s="216"/>
      <c r="R673" s="216"/>
      <c r="S673" s="216"/>
      <c r="T673" s="217"/>
      <c r="AT673" s="218" t="s">
        <v>284</v>
      </c>
      <c r="AU673" s="218" t="s">
        <v>85</v>
      </c>
      <c r="AV673" s="13" t="s">
        <v>85</v>
      </c>
      <c r="AW673" s="13" t="s">
        <v>32</v>
      </c>
      <c r="AX673" s="13" t="s">
        <v>76</v>
      </c>
      <c r="AY673" s="218" t="s">
        <v>275</v>
      </c>
    </row>
    <row r="674" spans="1:65" s="14" customFormat="1" ht="10">
      <c r="B674" s="219"/>
      <c r="C674" s="220"/>
      <c r="D674" s="209" t="s">
        <v>284</v>
      </c>
      <c r="E674" s="221" t="s">
        <v>1</v>
      </c>
      <c r="F674" s="222" t="s">
        <v>286</v>
      </c>
      <c r="G674" s="220"/>
      <c r="H674" s="223">
        <v>6.8000000000000005E-2</v>
      </c>
      <c r="I674" s="224"/>
      <c r="J674" s="220"/>
      <c r="K674" s="220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284</v>
      </c>
      <c r="AU674" s="229" t="s">
        <v>85</v>
      </c>
      <c r="AV674" s="14" t="s">
        <v>106</v>
      </c>
      <c r="AW674" s="14" t="s">
        <v>32</v>
      </c>
      <c r="AX674" s="14" t="s">
        <v>76</v>
      </c>
      <c r="AY674" s="229" t="s">
        <v>275</v>
      </c>
    </row>
    <row r="675" spans="1:65" s="15" customFormat="1" ht="10">
      <c r="B675" s="230"/>
      <c r="C675" s="231"/>
      <c r="D675" s="209" t="s">
        <v>284</v>
      </c>
      <c r="E675" s="232" t="s">
        <v>1</v>
      </c>
      <c r="F675" s="233" t="s">
        <v>287</v>
      </c>
      <c r="G675" s="231"/>
      <c r="H675" s="234">
        <v>0.2</v>
      </c>
      <c r="I675" s="235"/>
      <c r="J675" s="231"/>
      <c r="K675" s="231"/>
      <c r="L675" s="236"/>
      <c r="M675" s="237"/>
      <c r="N675" s="238"/>
      <c r="O675" s="238"/>
      <c r="P675" s="238"/>
      <c r="Q675" s="238"/>
      <c r="R675" s="238"/>
      <c r="S675" s="238"/>
      <c r="T675" s="239"/>
      <c r="AT675" s="240" t="s">
        <v>284</v>
      </c>
      <c r="AU675" s="240" t="s">
        <v>85</v>
      </c>
      <c r="AV675" s="15" t="s">
        <v>282</v>
      </c>
      <c r="AW675" s="15" t="s">
        <v>32</v>
      </c>
      <c r="AX675" s="15" t="s">
        <v>83</v>
      </c>
      <c r="AY675" s="240" t="s">
        <v>275</v>
      </c>
    </row>
    <row r="676" spans="1:65" s="2" customFormat="1" ht="24.15" customHeight="1">
      <c r="A676" s="35"/>
      <c r="B676" s="36"/>
      <c r="C676" s="251" t="s">
        <v>821</v>
      </c>
      <c r="D676" s="251" t="s">
        <v>386</v>
      </c>
      <c r="E676" s="252" t="s">
        <v>822</v>
      </c>
      <c r="F676" s="253" t="s">
        <v>823</v>
      </c>
      <c r="G676" s="254" t="s">
        <v>342</v>
      </c>
      <c r="H676" s="255">
        <v>0.13200000000000001</v>
      </c>
      <c r="I676" s="256"/>
      <c r="J676" s="257">
        <f>ROUND(I676*H676,2)</f>
        <v>0</v>
      </c>
      <c r="K676" s="253" t="s">
        <v>281</v>
      </c>
      <c r="L676" s="258"/>
      <c r="M676" s="259" t="s">
        <v>1</v>
      </c>
      <c r="N676" s="260" t="s">
        <v>41</v>
      </c>
      <c r="O676" s="72"/>
      <c r="P676" s="203">
        <f>O676*H676</f>
        <v>0</v>
      </c>
      <c r="Q676" s="203">
        <v>1</v>
      </c>
      <c r="R676" s="203">
        <f>Q676*H676</f>
        <v>0.13200000000000001</v>
      </c>
      <c r="S676" s="203">
        <v>0</v>
      </c>
      <c r="T676" s="204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205" t="s">
        <v>334</v>
      </c>
      <c r="AT676" s="205" t="s">
        <v>386</v>
      </c>
      <c r="AU676" s="205" t="s">
        <v>85</v>
      </c>
      <c r="AY676" s="18" t="s">
        <v>275</v>
      </c>
      <c r="BE676" s="206">
        <f>IF(N676="základní",J676,0)</f>
        <v>0</v>
      </c>
      <c r="BF676" s="206">
        <f>IF(N676="snížená",J676,0)</f>
        <v>0</v>
      </c>
      <c r="BG676" s="206">
        <f>IF(N676="zákl. přenesená",J676,0)</f>
        <v>0</v>
      </c>
      <c r="BH676" s="206">
        <f>IF(N676="sníž. přenesená",J676,0)</f>
        <v>0</v>
      </c>
      <c r="BI676" s="206">
        <f>IF(N676="nulová",J676,0)</f>
        <v>0</v>
      </c>
      <c r="BJ676" s="18" t="s">
        <v>83</v>
      </c>
      <c r="BK676" s="206">
        <f>ROUND(I676*H676,2)</f>
        <v>0</v>
      </c>
      <c r="BL676" s="18" t="s">
        <v>282</v>
      </c>
      <c r="BM676" s="205" t="s">
        <v>824</v>
      </c>
    </row>
    <row r="677" spans="1:65" s="16" customFormat="1" ht="10">
      <c r="B677" s="241"/>
      <c r="C677" s="242"/>
      <c r="D677" s="209" t="s">
        <v>284</v>
      </c>
      <c r="E677" s="243" t="s">
        <v>1</v>
      </c>
      <c r="F677" s="244" t="s">
        <v>816</v>
      </c>
      <c r="G677" s="242"/>
      <c r="H677" s="243" t="s">
        <v>1</v>
      </c>
      <c r="I677" s="245"/>
      <c r="J677" s="242"/>
      <c r="K677" s="242"/>
      <c r="L677" s="246"/>
      <c r="M677" s="247"/>
      <c r="N677" s="248"/>
      <c r="O677" s="248"/>
      <c r="P677" s="248"/>
      <c r="Q677" s="248"/>
      <c r="R677" s="248"/>
      <c r="S677" s="248"/>
      <c r="T677" s="249"/>
      <c r="AT677" s="250" t="s">
        <v>284</v>
      </c>
      <c r="AU677" s="250" t="s">
        <v>85</v>
      </c>
      <c r="AV677" s="16" t="s">
        <v>83</v>
      </c>
      <c r="AW677" s="16" t="s">
        <v>32</v>
      </c>
      <c r="AX677" s="16" t="s">
        <v>76</v>
      </c>
      <c r="AY677" s="250" t="s">
        <v>275</v>
      </c>
    </row>
    <row r="678" spans="1:65" s="13" customFormat="1" ht="10">
      <c r="B678" s="207"/>
      <c r="C678" s="208"/>
      <c r="D678" s="209" t="s">
        <v>284</v>
      </c>
      <c r="E678" s="210" t="s">
        <v>1</v>
      </c>
      <c r="F678" s="211" t="s">
        <v>817</v>
      </c>
      <c r="G678" s="208"/>
      <c r="H678" s="212">
        <v>0.124</v>
      </c>
      <c r="I678" s="213"/>
      <c r="J678" s="208"/>
      <c r="K678" s="208"/>
      <c r="L678" s="214"/>
      <c r="M678" s="215"/>
      <c r="N678" s="216"/>
      <c r="O678" s="216"/>
      <c r="P678" s="216"/>
      <c r="Q678" s="216"/>
      <c r="R678" s="216"/>
      <c r="S678" s="216"/>
      <c r="T678" s="217"/>
      <c r="AT678" s="218" t="s">
        <v>284</v>
      </c>
      <c r="AU678" s="218" t="s">
        <v>85</v>
      </c>
      <c r="AV678" s="13" t="s">
        <v>85</v>
      </c>
      <c r="AW678" s="13" t="s">
        <v>32</v>
      </c>
      <c r="AX678" s="13" t="s">
        <v>76</v>
      </c>
      <c r="AY678" s="218" t="s">
        <v>275</v>
      </c>
    </row>
    <row r="679" spans="1:65" s="13" customFormat="1" ht="10">
      <c r="B679" s="207"/>
      <c r="C679" s="208"/>
      <c r="D679" s="209" t="s">
        <v>284</v>
      </c>
      <c r="E679" s="210" t="s">
        <v>1</v>
      </c>
      <c r="F679" s="211" t="s">
        <v>818</v>
      </c>
      <c r="G679" s="208"/>
      <c r="H679" s="212">
        <v>8.0000000000000002E-3</v>
      </c>
      <c r="I679" s="213"/>
      <c r="J679" s="208"/>
      <c r="K679" s="208"/>
      <c r="L679" s="214"/>
      <c r="M679" s="215"/>
      <c r="N679" s="216"/>
      <c r="O679" s="216"/>
      <c r="P679" s="216"/>
      <c r="Q679" s="216"/>
      <c r="R679" s="216"/>
      <c r="S679" s="216"/>
      <c r="T679" s="217"/>
      <c r="AT679" s="218" t="s">
        <v>284</v>
      </c>
      <c r="AU679" s="218" t="s">
        <v>85</v>
      </c>
      <c r="AV679" s="13" t="s">
        <v>85</v>
      </c>
      <c r="AW679" s="13" t="s">
        <v>32</v>
      </c>
      <c r="AX679" s="13" t="s">
        <v>76</v>
      </c>
      <c r="AY679" s="218" t="s">
        <v>275</v>
      </c>
    </row>
    <row r="680" spans="1:65" s="14" customFormat="1" ht="10">
      <c r="B680" s="219"/>
      <c r="C680" s="220"/>
      <c r="D680" s="209" t="s">
        <v>284</v>
      </c>
      <c r="E680" s="221" t="s">
        <v>1</v>
      </c>
      <c r="F680" s="222" t="s">
        <v>286</v>
      </c>
      <c r="G680" s="220"/>
      <c r="H680" s="223">
        <v>0.13200000000000001</v>
      </c>
      <c r="I680" s="224"/>
      <c r="J680" s="220"/>
      <c r="K680" s="220"/>
      <c r="L680" s="225"/>
      <c r="M680" s="226"/>
      <c r="N680" s="227"/>
      <c r="O680" s="227"/>
      <c r="P680" s="227"/>
      <c r="Q680" s="227"/>
      <c r="R680" s="227"/>
      <c r="S680" s="227"/>
      <c r="T680" s="228"/>
      <c r="AT680" s="229" t="s">
        <v>284</v>
      </c>
      <c r="AU680" s="229" t="s">
        <v>85</v>
      </c>
      <c r="AV680" s="14" t="s">
        <v>106</v>
      </c>
      <c r="AW680" s="14" t="s">
        <v>32</v>
      </c>
      <c r="AX680" s="14" t="s">
        <v>76</v>
      </c>
      <c r="AY680" s="229" t="s">
        <v>275</v>
      </c>
    </row>
    <row r="681" spans="1:65" s="15" customFormat="1" ht="10">
      <c r="B681" s="230"/>
      <c r="C681" s="231"/>
      <c r="D681" s="209" t="s">
        <v>284</v>
      </c>
      <c r="E681" s="232" t="s">
        <v>1</v>
      </c>
      <c r="F681" s="233" t="s">
        <v>287</v>
      </c>
      <c r="G681" s="231"/>
      <c r="H681" s="234">
        <v>0.13200000000000001</v>
      </c>
      <c r="I681" s="235"/>
      <c r="J681" s="231"/>
      <c r="K681" s="231"/>
      <c r="L681" s="236"/>
      <c r="M681" s="237"/>
      <c r="N681" s="238"/>
      <c r="O681" s="238"/>
      <c r="P681" s="238"/>
      <c r="Q681" s="238"/>
      <c r="R681" s="238"/>
      <c r="S681" s="238"/>
      <c r="T681" s="239"/>
      <c r="AT681" s="240" t="s">
        <v>284</v>
      </c>
      <c r="AU681" s="240" t="s">
        <v>85</v>
      </c>
      <c r="AV681" s="15" t="s">
        <v>282</v>
      </c>
      <c r="AW681" s="15" t="s">
        <v>32</v>
      </c>
      <c r="AX681" s="15" t="s">
        <v>83</v>
      </c>
      <c r="AY681" s="240" t="s">
        <v>275</v>
      </c>
    </row>
    <row r="682" spans="1:65" s="2" customFormat="1" ht="24.15" customHeight="1">
      <c r="A682" s="35"/>
      <c r="B682" s="36"/>
      <c r="C682" s="251" t="s">
        <v>825</v>
      </c>
      <c r="D682" s="251" t="s">
        <v>386</v>
      </c>
      <c r="E682" s="252" t="s">
        <v>826</v>
      </c>
      <c r="F682" s="253" t="s">
        <v>827</v>
      </c>
      <c r="G682" s="254" t="s">
        <v>342</v>
      </c>
      <c r="H682" s="255">
        <v>6.8000000000000005E-2</v>
      </c>
      <c r="I682" s="256"/>
      <c r="J682" s="257">
        <f>ROUND(I682*H682,2)</f>
        <v>0</v>
      </c>
      <c r="K682" s="253" t="s">
        <v>281</v>
      </c>
      <c r="L682" s="258"/>
      <c r="M682" s="259" t="s">
        <v>1</v>
      </c>
      <c r="N682" s="260" t="s">
        <v>41</v>
      </c>
      <c r="O682" s="72"/>
      <c r="P682" s="203">
        <f>O682*H682</f>
        <v>0</v>
      </c>
      <c r="Q682" s="203">
        <v>1</v>
      </c>
      <c r="R682" s="203">
        <f>Q682*H682</f>
        <v>6.8000000000000005E-2</v>
      </c>
      <c r="S682" s="203">
        <v>0</v>
      </c>
      <c r="T682" s="204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205" t="s">
        <v>334</v>
      </c>
      <c r="AT682" s="205" t="s">
        <v>386</v>
      </c>
      <c r="AU682" s="205" t="s">
        <v>85</v>
      </c>
      <c r="AY682" s="18" t="s">
        <v>275</v>
      </c>
      <c r="BE682" s="206">
        <f>IF(N682="základní",J682,0)</f>
        <v>0</v>
      </c>
      <c r="BF682" s="206">
        <f>IF(N682="snížená",J682,0)</f>
        <v>0</v>
      </c>
      <c r="BG682" s="206">
        <f>IF(N682="zákl. přenesená",J682,0)</f>
        <v>0</v>
      </c>
      <c r="BH682" s="206">
        <f>IF(N682="sníž. přenesená",J682,0)</f>
        <v>0</v>
      </c>
      <c r="BI682" s="206">
        <f>IF(N682="nulová",J682,0)</f>
        <v>0</v>
      </c>
      <c r="BJ682" s="18" t="s">
        <v>83</v>
      </c>
      <c r="BK682" s="206">
        <f>ROUND(I682*H682,2)</f>
        <v>0</v>
      </c>
      <c r="BL682" s="18" t="s">
        <v>282</v>
      </c>
      <c r="BM682" s="205" t="s">
        <v>828</v>
      </c>
    </row>
    <row r="683" spans="1:65" s="16" customFormat="1" ht="10">
      <c r="B683" s="241"/>
      <c r="C683" s="242"/>
      <c r="D683" s="209" t="s">
        <v>284</v>
      </c>
      <c r="E683" s="243" t="s">
        <v>1</v>
      </c>
      <c r="F683" s="244" t="s">
        <v>819</v>
      </c>
      <c r="G683" s="242"/>
      <c r="H683" s="243" t="s">
        <v>1</v>
      </c>
      <c r="I683" s="245"/>
      <c r="J683" s="242"/>
      <c r="K683" s="242"/>
      <c r="L683" s="246"/>
      <c r="M683" s="247"/>
      <c r="N683" s="248"/>
      <c r="O683" s="248"/>
      <c r="P683" s="248"/>
      <c r="Q683" s="248"/>
      <c r="R683" s="248"/>
      <c r="S683" s="248"/>
      <c r="T683" s="249"/>
      <c r="AT683" s="250" t="s">
        <v>284</v>
      </c>
      <c r="AU683" s="250" t="s">
        <v>85</v>
      </c>
      <c r="AV683" s="16" t="s">
        <v>83</v>
      </c>
      <c r="AW683" s="16" t="s">
        <v>32</v>
      </c>
      <c r="AX683" s="16" t="s">
        <v>76</v>
      </c>
      <c r="AY683" s="250" t="s">
        <v>275</v>
      </c>
    </row>
    <row r="684" spans="1:65" s="13" customFormat="1" ht="10">
      <c r="B684" s="207"/>
      <c r="C684" s="208"/>
      <c r="D684" s="209" t="s">
        <v>284</v>
      </c>
      <c r="E684" s="210" t="s">
        <v>1</v>
      </c>
      <c r="F684" s="211" t="s">
        <v>820</v>
      </c>
      <c r="G684" s="208"/>
      <c r="H684" s="212">
        <v>6.8000000000000005E-2</v>
      </c>
      <c r="I684" s="213"/>
      <c r="J684" s="208"/>
      <c r="K684" s="208"/>
      <c r="L684" s="214"/>
      <c r="M684" s="215"/>
      <c r="N684" s="216"/>
      <c r="O684" s="216"/>
      <c r="P684" s="216"/>
      <c r="Q684" s="216"/>
      <c r="R684" s="216"/>
      <c r="S684" s="216"/>
      <c r="T684" s="217"/>
      <c r="AT684" s="218" t="s">
        <v>284</v>
      </c>
      <c r="AU684" s="218" t="s">
        <v>85</v>
      </c>
      <c r="AV684" s="13" t="s">
        <v>85</v>
      </c>
      <c r="AW684" s="13" t="s">
        <v>32</v>
      </c>
      <c r="AX684" s="13" t="s">
        <v>76</v>
      </c>
      <c r="AY684" s="218" t="s">
        <v>275</v>
      </c>
    </row>
    <row r="685" spans="1:65" s="14" customFormat="1" ht="10">
      <c r="B685" s="219"/>
      <c r="C685" s="220"/>
      <c r="D685" s="209" t="s">
        <v>284</v>
      </c>
      <c r="E685" s="221" t="s">
        <v>1</v>
      </c>
      <c r="F685" s="222" t="s">
        <v>286</v>
      </c>
      <c r="G685" s="220"/>
      <c r="H685" s="223">
        <v>6.8000000000000005E-2</v>
      </c>
      <c r="I685" s="224"/>
      <c r="J685" s="220"/>
      <c r="K685" s="220"/>
      <c r="L685" s="225"/>
      <c r="M685" s="226"/>
      <c r="N685" s="227"/>
      <c r="O685" s="227"/>
      <c r="P685" s="227"/>
      <c r="Q685" s="227"/>
      <c r="R685" s="227"/>
      <c r="S685" s="227"/>
      <c r="T685" s="228"/>
      <c r="AT685" s="229" t="s">
        <v>284</v>
      </c>
      <c r="AU685" s="229" t="s">
        <v>85</v>
      </c>
      <c r="AV685" s="14" t="s">
        <v>106</v>
      </c>
      <c r="AW685" s="14" t="s">
        <v>32</v>
      </c>
      <c r="AX685" s="14" t="s">
        <v>76</v>
      </c>
      <c r="AY685" s="229" t="s">
        <v>275</v>
      </c>
    </row>
    <row r="686" spans="1:65" s="15" customFormat="1" ht="10">
      <c r="B686" s="230"/>
      <c r="C686" s="231"/>
      <c r="D686" s="209" t="s">
        <v>284</v>
      </c>
      <c r="E686" s="232" t="s">
        <v>1</v>
      </c>
      <c r="F686" s="233" t="s">
        <v>287</v>
      </c>
      <c r="G686" s="231"/>
      <c r="H686" s="234">
        <v>6.8000000000000005E-2</v>
      </c>
      <c r="I686" s="235"/>
      <c r="J686" s="231"/>
      <c r="K686" s="231"/>
      <c r="L686" s="236"/>
      <c r="M686" s="237"/>
      <c r="N686" s="238"/>
      <c r="O686" s="238"/>
      <c r="P686" s="238"/>
      <c r="Q686" s="238"/>
      <c r="R686" s="238"/>
      <c r="S686" s="238"/>
      <c r="T686" s="239"/>
      <c r="AT686" s="240" t="s">
        <v>284</v>
      </c>
      <c r="AU686" s="240" t="s">
        <v>85</v>
      </c>
      <c r="AV686" s="15" t="s">
        <v>282</v>
      </c>
      <c r="AW686" s="15" t="s">
        <v>32</v>
      </c>
      <c r="AX686" s="15" t="s">
        <v>83</v>
      </c>
      <c r="AY686" s="240" t="s">
        <v>275</v>
      </c>
    </row>
    <row r="687" spans="1:65" s="2" customFormat="1" ht="37.75" customHeight="1">
      <c r="A687" s="35"/>
      <c r="B687" s="36"/>
      <c r="C687" s="194" t="s">
        <v>829</v>
      </c>
      <c r="D687" s="194" t="s">
        <v>277</v>
      </c>
      <c r="E687" s="195" t="s">
        <v>830</v>
      </c>
      <c r="F687" s="196" t="s">
        <v>831</v>
      </c>
      <c r="G687" s="197" t="s">
        <v>342</v>
      </c>
      <c r="H687" s="198">
        <v>1.754</v>
      </c>
      <c r="I687" s="199"/>
      <c r="J687" s="200">
        <f>ROUND(I687*H687,2)</f>
        <v>0</v>
      </c>
      <c r="K687" s="196" t="s">
        <v>281</v>
      </c>
      <c r="L687" s="40"/>
      <c r="M687" s="201" t="s">
        <v>1</v>
      </c>
      <c r="N687" s="202" t="s">
        <v>41</v>
      </c>
      <c r="O687" s="72"/>
      <c r="P687" s="203">
        <f>O687*H687</f>
        <v>0</v>
      </c>
      <c r="Q687" s="203">
        <v>1.7090000000000001E-2</v>
      </c>
      <c r="R687" s="203">
        <f>Q687*H687</f>
        <v>2.9975860000000003E-2</v>
      </c>
      <c r="S687" s="203">
        <v>0</v>
      </c>
      <c r="T687" s="204">
        <f>S687*H687</f>
        <v>0</v>
      </c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R687" s="205" t="s">
        <v>282</v>
      </c>
      <c r="AT687" s="205" t="s">
        <v>277</v>
      </c>
      <c r="AU687" s="205" t="s">
        <v>85</v>
      </c>
      <c r="AY687" s="18" t="s">
        <v>275</v>
      </c>
      <c r="BE687" s="206">
        <f>IF(N687="základní",J687,0)</f>
        <v>0</v>
      </c>
      <c r="BF687" s="206">
        <f>IF(N687="snížená",J687,0)</f>
        <v>0</v>
      </c>
      <c r="BG687" s="206">
        <f>IF(N687="zákl. přenesená",J687,0)</f>
        <v>0</v>
      </c>
      <c r="BH687" s="206">
        <f>IF(N687="sníž. přenesená",J687,0)</f>
        <v>0</v>
      </c>
      <c r="BI687" s="206">
        <f>IF(N687="nulová",J687,0)</f>
        <v>0</v>
      </c>
      <c r="BJ687" s="18" t="s">
        <v>83</v>
      </c>
      <c r="BK687" s="206">
        <f>ROUND(I687*H687,2)</f>
        <v>0</v>
      </c>
      <c r="BL687" s="18" t="s">
        <v>282</v>
      </c>
      <c r="BM687" s="205" t="s">
        <v>832</v>
      </c>
    </row>
    <row r="688" spans="1:65" s="16" customFormat="1" ht="10">
      <c r="B688" s="241"/>
      <c r="C688" s="242"/>
      <c r="D688" s="209" t="s">
        <v>284</v>
      </c>
      <c r="E688" s="243" t="s">
        <v>1</v>
      </c>
      <c r="F688" s="244" t="s">
        <v>833</v>
      </c>
      <c r="G688" s="242"/>
      <c r="H688" s="243" t="s">
        <v>1</v>
      </c>
      <c r="I688" s="245"/>
      <c r="J688" s="242"/>
      <c r="K688" s="242"/>
      <c r="L688" s="246"/>
      <c r="M688" s="247"/>
      <c r="N688" s="248"/>
      <c r="O688" s="248"/>
      <c r="P688" s="248"/>
      <c r="Q688" s="248"/>
      <c r="R688" s="248"/>
      <c r="S688" s="248"/>
      <c r="T688" s="249"/>
      <c r="AT688" s="250" t="s">
        <v>284</v>
      </c>
      <c r="AU688" s="250" t="s">
        <v>85</v>
      </c>
      <c r="AV688" s="16" t="s">
        <v>83</v>
      </c>
      <c r="AW688" s="16" t="s">
        <v>32</v>
      </c>
      <c r="AX688" s="16" t="s">
        <v>76</v>
      </c>
      <c r="AY688" s="250" t="s">
        <v>275</v>
      </c>
    </row>
    <row r="689" spans="2:51" s="13" customFormat="1" ht="10">
      <c r="B689" s="207"/>
      <c r="C689" s="208"/>
      <c r="D689" s="209" t="s">
        <v>284</v>
      </c>
      <c r="E689" s="210" t="s">
        <v>1</v>
      </c>
      <c r="F689" s="211" t="s">
        <v>834</v>
      </c>
      <c r="G689" s="208"/>
      <c r="H689" s="212">
        <v>0.23200000000000001</v>
      </c>
      <c r="I689" s="213"/>
      <c r="J689" s="208"/>
      <c r="K689" s="208"/>
      <c r="L689" s="214"/>
      <c r="M689" s="215"/>
      <c r="N689" s="216"/>
      <c r="O689" s="216"/>
      <c r="P689" s="216"/>
      <c r="Q689" s="216"/>
      <c r="R689" s="216"/>
      <c r="S689" s="216"/>
      <c r="T689" s="217"/>
      <c r="AT689" s="218" t="s">
        <v>284</v>
      </c>
      <c r="AU689" s="218" t="s">
        <v>85</v>
      </c>
      <c r="AV689" s="13" t="s">
        <v>85</v>
      </c>
      <c r="AW689" s="13" t="s">
        <v>32</v>
      </c>
      <c r="AX689" s="13" t="s">
        <v>76</v>
      </c>
      <c r="AY689" s="218" t="s">
        <v>275</v>
      </c>
    </row>
    <row r="690" spans="2:51" s="14" customFormat="1" ht="10">
      <c r="B690" s="219"/>
      <c r="C690" s="220"/>
      <c r="D690" s="209" t="s">
        <v>284</v>
      </c>
      <c r="E690" s="221" t="s">
        <v>1</v>
      </c>
      <c r="F690" s="222" t="s">
        <v>286</v>
      </c>
      <c r="G690" s="220"/>
      <c r="H690" s="223">
        <v>0.23200000000000001</v>
      </c>
      <c r="I690" s="224"/>
      <c r="J690" s="220"/>
      <c r="K690" s="220"/>
      <c r="L690" s="225"/>
      <c r="M690" s="226"/>
      <c r="N690" s="227"/>
      <c r="O690" s="227"/>
      <c r="P690" s="227"/>
      <c r="Q690" s="227"/>
      <c r="R690" s="227"/>
      <c r="S690" s="227"/>
      <c r="T690" s="228"/>
      <c r="AT690" s="229" t="s">
        <v>284</v>
      </c>
      <c r="AU690" s="229" t="s">
        <v>85</v>
      </c>
      <c r="AV690" s="14" t="s">
        <v>106</v>
      </c>
      <c r="AW690" s="14" t="s">
        <v>32</v>
      </c>
      <c r="AX690" s="14" t="s">
        <v>76</v>
      </c>
      <c r="AY690" s="229" t="s">
        <v>275</v>
      </c>
    </row>
    <row r="691" spans="2:51" s="16" customFormat="1" ht="10">
      <c r="B691" s="241"/>
      <c r="C691" s="242"/>
      <c r="D691" s="209" t="s">
        <v>284</v>
      </c>
      <c r="E691" s="243" t="s">
        <v>1</v>
      </c>
      <c r="F691" s="244" t="s">
        <v>835</v>
      </c>
      <c r="G691" s="242"/>
      <c r="H691" s="243" t="s">
        <v>1</v>
      </c>
      <c r="I691" s="245"/>
      <c r="J691" s="242"/>
      <c r="K691" s="242"/>
      <c r="L691" s="246"/>
      <c r="M691" s="247"/>
      <c r="N691" s="248"/>
      <c r="O691" s="248"/>
      <c r="P691" s="248"/>
      <c r="Q691" s="248"/>
      <c r="R691" s="248"/>
      <c r="S691" s="248"/>
      <c r="T691" s="249"/>
      <c r="AT691" s="250" t="s">
        <v>284</v>
      </c>
      <c r="AU691" s="250" t="s">
        <v>85</v>
      </c>
      <c r="AV691" s="16" t="s">
        <v>83</v>
      </c>
      <c r="AW691" s="16" t="s">
        <v>32</v>
      </c>
      <c r="AX691" s="16" t="s">
        <v>76</v>
      </c>
      <c r="AY691" s="250" t="s">
        <v>275</v>
      </c>
    </row>
    <row r="692" spans="2:51" s="13" customFormat="1" ht="10">
      <c r="B692" s="207"/>
      <c r="C692" s="208"/>
      <c r="D692" s="209" t="s">
        <v>284</v>
      </c>
      <c r="E692" s="210" t="s">
        <v>1</v>
      </c>
      <c r="F692" s="211" t="s">
        <v>836</v>
      </c>
      <c r="G692" s="208"/>
      <c r="H692" s="212">
        <v>0.316</v>
      </c>
      <c r="I692" s="213"/>
      <c r="J692" s="208"/>
      <c r="K692" s="208"/>
      <c r="L692" s="214"/>
      <c r="M692" s="215"/>
      <c r="N692" s="216"/>
      <c r="O692" s="216"/>
      <c r="P692" s="216"/>
      <c r="Q692" s="216"/>
      <c r="R692" s="216"/>
      <c r="S692" s="216"/>
      <c r="T692" s="217"/>
      <c r="AT692" s="218" t="s">
        <v>284</v>
      </c>
      <c r="AU692" s="218" t="s">
        <v>85</v>
      </c>
      <c r="AV692" s="13" t="s">
        <v>85</v>
      </c>
      <c r="AW692" s="13" t="s">
        <v>32</v>
      </c>
      <c r="AX692" s="13" t="s">
        <v>76</v>
      </c>
      <c r="AY692" s="218" t="s">
        <v>275</v>
      </c>
    </row>
    <row r="693" spans="2:51" s="13" customFormat="1" ht="10">
      <c r="B693" s="207"/>
      <c r="C693" s="208"/>
      <c r="D693" s="209" t="s">
        <v>284</v>
      </c>
      <c r="E693" s="210" t="s">
        <v>1</v>
      </c>
      <c r="F693" s="211" t="s">
        <v>837</v>
      </c>
      <c r="G693" s="208"/>
      <c r="H693" s="212">
        <v>0.26300000000000001</v>
      </c>
      <c r="I693" s="213"/>
      <c r="J693" s="208"/>
      <c r="K693" s="208"/>
      <c r="L693" s="214"/>
      <c r="M693" s="215"/>
      <c r="N693" s="216"/>
      <c r="O693" s="216"/>
      <c r="P693" s="216"/>
      <c r="Q693" s="216"/>
      <c r="R693" s="216"/>
      <c r="S693" s="216"/>
      <c r="T693" s="217"/>
      <c r="AT693" s="218" t="s">
        <v>284</v>
      </c>
      <c r="AU693" s="218" t="s">
        <v>85</v>
      </c>
      <c r="AV693" s="13" t="s">
        <v>85</v>
      </c>
      <c r="AW693" s="13" t="s">
        <v>32</v>
      </c>
      <c r="AX693" s="13" t="s">
        <v>76</v>
      </c>
      <c r="AY693" s="218" t="s">
        <v>275</v>
      </c>
    </row>
    <row r="694" spans="2:51" s="13" customFormat="1" ht="10">
      <c r="B694" s="207"/>
      <c r="C694" s="208"/>
      <c r="D694" s="209" t="s">
        <v>284</v>
      </c>
      <c r="E694" s="210" t="s">
        <v>1</v>
      </c>
      <c r="F694" s="211" t="s">
        <v>838</v>
      </c>
      <c r="G694" s="208"/>
      <c r="H694" s="212">
        <v>7.9000000000000001E-2</v>
      </c>
      <c r="I694" s="213"/>
      <c r="J694" s="208"/>
      <c r="K694" s="208"/>
      <c r="L694" s="214"/>
      <c r="M694" s="215"/>
      <c r="N694" s="216"/>
      <c r="O694" s="216"/>
      <c r="P694" s="216"/>
      <c r="Q694" s="216"/>
      <c r="R694" s="216"/>
      <c r="S694" s="216"/>
      <c r="T694" s="217"/>
      <c r="AT694" s="218" t="s">
        <v>284</v>
      </c>
      <c r="AU694" s="218" t="s">
        <v>85</v>
      </c>
      <c r="AV694" s="13" t="s">
        <v>85</v>
      </c>
      <c r="AW694" s="13" t="s">
        <v>32</v>
      </c>
      <c r="AX694" s="13" t="s">
        <v>76</v>
      </c>
      <c r="AY694" s="218" t="s">
        <v>275</v>
      </c>
    </row>
    <row r="695" spans="2:51" s="13" customFormat="1" ht="10">
      <c r="B695" s="207"/>
      <c r="C695" s="208"/>
      <c r="D695" s="209" t="s">
        <v>284</v>
      </c>
      <c r="E695" s="210" t="s">
        <v>1</v>
      </c>
      <c r="F695" s="211" t="s">
        <v>839</v>
      </c>
      <c r="G695" s="208"/>
      <c r="H695" s="212">
        <v>4.5999999999999999E-2</v>
      </c>
      <c r="I695" s="213"/>
      <c r="J695" s="208"/>
      <c r="K695" s="208"/>
      <c r="L695" s="214"/>
      <c r="M695" s="215"/>
      <c r="N695" s="216"/>
      <c r="O695" s="216"/>
      <c r="P695" s="216"/>
      <c r="Q695" s="216"/>
      <c r="R695" s="216"/>
      <c r="S695" s="216"/>
      <c r="T695" s="217"/>
      <c r="AT695" s="218" t="s">
        <v>284</v>
      </c>
      <c r="AU695" s="218" t="s">
        <v>85</v>
      </c>
      <c r="AV695" s="13" t="s">
        <v>85</v>
      </c>
      <c r="AW695" s="13" t="s">
        <v>32</v>
      </c>
      <c r="AX695" s="13" t="s">
        <v>76</v>
      </c>
      <c r="AY695" s="218" t="s">
        <v>275</v>
      </c>
    </row>
    <row r="696" spans="2:51" s="14" customFormat="1" ht="10">
      <c r="B696" s="219"/>
      <c r="C696" s="220"/>
      <c r="D696" s="209" t="s">
        <v>284</v>
      </c>
      <c r="E696" s="221" t="s">
        <v>1</v>
      </c>
      <c r="F696" s="222" t="s">
        <v>286</v>
      </c>
      <c r="G696" s="220"/>
      <c r="H696" s="223">
        <v>0.70399999999999996</v>
      </c>
      <c r="I696" s="224"/>
      <c r="J696" s="220"/>
      <c r="K696" s="220"/>
      <c r="L696" s="225"/>
      <c r="M696" s="226"/>
      <c r="N696" s="227"/>
      <c r="O696" s="227"/>
      <c r="P696" s="227"/>
      <c r="Q696" s="227"/>
      <c r="R696" s="227"/>
      <c r="S696" s="227"/>
      <c r="T696" s="228"/>
      <c r="AT696" s="229" t="s">
        <v>284</v>
      </c>
      <c r="AU696" s="229" t="s">
        <v>85</v>
      </c>
      <c r="AV696" s="14" t="s">
        <v>106</v>
      </c>
      <c r="AW696" s="14" t="s">
        <v>32</v>
      </c>
      <c r="AX696" s="14" t="s">
        <v>76</v>
      </c>
      <c r="AY696" s="229" t="s">
        <v>275</v>
      </c>
    </row>
    <row r="697" spans="2:51" s="16" customFormat="1" ht="10">
      <c r="B697" s="241"/>
      <c r="C697" s="242"/>
      <c r="D697" s="209" t="s">
        <v>284</v>
      </c>
      <c r="E697" s="243" t="s">
        <v>1</v>
      </c>
      <c r="F697" s="244" t="s">
        <v>840</v>
      </c>
      <c r="G697" s="242"/>
      <c r="H697" s="243" t="s">
        <v>1</v>
      </c>
      <c r="I697" s="245"/>
      <c r="J697" s="242"/>
      <c r="K697" s="242"/>
      <c r="L697" s="246"/>
      <c r="M697" s="247"/>
      <c r="N697" s="248"/>
      <c r="O697" s="248"/>
      <c r="P697" s="248"/>
      <c r="Q697" s="248"/>
      <c r="R697" s="248"/>
      <c r="S697" s="248"/>
      <c r="T697" s="249"/>
      <c r="AT697" s="250" t="s">
        <v>284</v>
      </c>
      <c r="AU697" s="250" t="s">
        <v>85</v>
      </c>
      <c r="AV697" s="16" t="s">
        <v>83</v>
      </c>
      <c r="AW697" s="16" t="s">
        <v>32</v>
      </c>
      <c r="AX697" s="16" t="s">
        <v>76</v>
      </c>
      <c r="AY697" s="250" t="s">
        <v>275</v>
      </c>
    </row>
    <row r="698" spans="2:51" s="13" customFormat="1" ht="10">
      <c r="B698" s="207"/>
      <c r="C698" s="208"/>
      <c r="D698" s="209" t="s">
        <v>284</v>
      </c>
      <c r="E698" s="210" t="s">
        <v>1</v>
      </c>
      <c r="F698" s="211" t="s">
        <v>841</v>
      </c>
      <c r="G698" s="208"/>
      <c r="H698" s="212">
        <v>0.218</v>
      </c>
      <c r="I698" s="213"/>
      <c r="J698" s="208"/>
      <c r="K698" s="208"/>
      <c r="L698" s="214"/>
      <c r="M698" s="215"/>
      <c r="N698" s="216"/>
      <c r="O698" s="216"/>
      <c r="P698" s="216"/>
      <c r="Q698" s="216"/>
      <c r="R698" s="216"/>
      <c r="S698" s="216"/>
      <c r="T698" s="217"/>
      <c r="AT698" s="218" t="s">
        <v>284</v>
      </c>
      <c r="AU698" s="218" t="s">
        <v>85</v>
      </c>
      <c r="AV698" s="13" t="s">
        <v>85</v>
      </c>
      <c r="AW698" s="13" t="s">
        <v>32</v>
      </c>
      <c r="AX698" s="13" t="s">
        <v>76</v>
      </c>
      <c r="AY698" s="218" t="s">
        <v>275</v>
      </c>
    </row>
    <row r="699" spans="2:51" s="14" customFormat="1" ht="10">
      <c r="B699" s="219"/>
      <c r="C699" s="220"/>
      <c r="D699" s="209" t="s">
        <v>284</v>
      </c>
      <c r="E699" s="221" t="s">
        <v>1</v>
      </c>
      <c r="F699" s="222" t="s">
        <v>286</v>
      </c>
      <c r="G699" s="220"/>
      <c r="H699" s="223">
        <v>0.218</v>
      </c>
      <c r="I699" s="224"/>
      <c r="J699" s="220"/>
      <c r="K699" s="220"/>
      <c r="L699" s="225"/>
      <c r="M699" s="226"/>
      <c r="N699" s="227"/>
      <c r="O699" s="227"/>
      <c r="P699" s="227"/>
      <c r="Q699" s="227"/>
      <c r="R699" s="227"/>
      <c r="S699" s="227"/>
      <c r="T699" s="228"/>
      <c r="AT699" s="229" t="s">
        <v>284</v>
      </c>
      <c r="AU699" s="229" t="s">
        <v>85</v>
      </c>
      <c r="AV699" s="14" t="s">
        <v>106</v>
      </c>
      <c r="AW699" s="14" t="s">
        <v>32</v>
      </c>
      <c r="AX699" s="14" t="s">
        <v>76</v>
      </c>
      <c r="AY699" s="229" t="s">
        <v>275</v>
      </c>
    </row>
    <row r="700" spans="2:51" s="16" customFormat="1" ht="10">
      <c r="B700" s="241"/>
      <c r="C700" s="242"/>
      <c r="D700" s="209" t="s">
        <v>284</v>
      </c>
      <c r="E700" s="243" t="s">
        <v>1</v>
      </c>
      <c r="F700" s="244" t="s">
        <v>842</v>
      </c>
      <c r="G700" s="242"/>
      <c r="H700" s="243" t="s">
        <v>1</v>
      </c>
      <c r="I700" s="245"/>
      <c r="J700" s="242"/>
      <c r="K700" s="242"/>
      <c r="L700" s="246"/>
      <c r="M700" s="247"/>
      <c r="N700" s="248"/>
      <c r="O700" s="248"/>
      <c r="P700" s="248"/>
      <c r="Q700" s="248"/>
      <c r="R700" s="248"/>
      <c r="S700" s="248"/>
      <c r="T700" s="249"/>
      <c r="AT700" s="250" t="s">
        <v>284</v>
      </c>
      <c r="AU700" s="250" t="s">
        <v>85</v>
      </c>
      <c r="AV700" s="16" t="s">
        <v>83</v>
      </c>
      <c r="AW700" s="16" t="s">
        <v>32</v>
      </c>
      <c r="AX700" s="16" t="s">
        <v>76</v>
      </c>
      <c r="AY700" s="250" t="s">
        <v>275</v>
      </c>
    </row>
    <row r="701" spans="2:51" s="13" customFormat="1" ht="10">
      <c r="B701" s="207"/>
      <c r="C701" s="208"/>
      <c r="D701" s="209" t="s">
        <v>284</v>
      </c>
      <c r="E701" s="210" t="s">
        <v>1</v>
      </c>
      <c r="F701" s="211" t="s">
        <v>843</v>
      </c>
      <c r="G701" s="208"/>
      <c r="H701" s="212">
        <v>0.154</v>
      </c>
      <c r="I701" s="213"/>
      <c r="J701" s="208"/>
      <c r="K701" s="208"/>
      <c r="L701" s="214"/>
      <c r="M701" s="215"/>
      <c r="N701" s="216"/>
      <c r="O701" s="216"/>
      <c r="P701" s="216"/>
      <c r="Q701" s="216"/>
      <c r="R701" s="216"/>
      <c r="S701" s="216"/>
      <c r="T701" s="217"/>
      <c r="AT701" s="218" t="s">
        <v>284</v>
      </c>
      <c r="AU701" s="218" t="s">
        <v>85</v>
      </c>
      <c r="AV701" s="13" t="s">
        <v>85</v>
      </c>
      <c r="AW701" s="13" t="s">
        <v>32</v>
      </c>
      <c r="AX701" s="13" t="s">
        <v>76</v>
      </c>
      <c r="AY701" s="218" t="s">
        <v>275</v>
      </c>
    </row>
    <row r="702" spans="2:51" s="14" customFormat="1" ht="10">
      <c r="B702" s="219"/>
      <c r="C702" s="220"/>
      <c r="D702" s="209" t="s">
        <v>284</v>
      </c>
      <c r="E702" s="221" t="s">
        <v>1</v>
      </c>
      <c r="F702" s="222" t="s">
        <v>286</v>
      </c>
      <c r="G702" s="220"/>
      <c r="H702" s="223">
        <v>0.154</v>
      </c>
      <c r="I702" s="224"/>
      <c r="J702" s="220"/>
      <c r="K702" s="220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284</v>
      </c>
      <c r="AU702" s="229" t="s">
        <v>85</v>
      </c>
      <c r="AV702" s="14" t="s">
        <v>106</v>
      </c>
      <c r="AW702" s="14" t="s">
        <v>32</v>
      </c>
      <c r="AX702" s="14" t="s">
        <v>76</v>
      </c>
      <c r="AY702" s="229" t="s">
        <v>275</v>
      </c>
    </row>
    <row r="703" spans="2:51" s="16" customFormat="1" ht="10">
      <c r="B703" s="241"/>
      <c r="C703" s="242"/>
      <c r="D703" s="209" t="s">
        <v>284</v>
      </c>
      <c r="E703" s="243" t="s">
        <v>1</v>
      </c>
      <c r="F703" s="244" t="s">
        <v>844</v>
      </c>
      <c r="G703" s="242"/>
      <c r="H703" s="243" t="s">
        <v>1</v>
      </c>
      <c r="I703" s="245"/>
      <c r="J703" s="242"/>
      <c r="K703" s="242"/>
      <c r="L703" s="246"/>
      <c r="M703" s="247"/>
      <c r="N703" s="248"/>
      <c r="O703" s="248"/>
      <c r="P703" s="248"/>
      <c r="Q703" s="248"/>
      <c r="R703" s="248"/>
      <c r="S703" s="248"/>
      <c r="T703" s="249"/>
      <c r="AT703" s="250" t="s">
        <v>284</v>
      </c>
      <c r="AU703" s="250" t="s">
        <v>85</v>
      </c>
      <c r="AV703" s="16" t="s">
        <v>83</v>
      </c>
      <c r="AW703" s="16" t="s">
        <v>32</v>
      </c>
      <c r="AX703" s="16" t="s">
        <v>76</v>
      </c>
      <c r="AY703" s="250" t="s">
        <v>275</v>
      </c>
    </row>
    <row r="704" spans="2:51" s="13" customFormat="1" ht="10">
      <c r="B704" s="207"/>
      <c r="C704" s="208"/>
      <c r="D704" s="209" t="s">
        <v>284</v>
      </c>
      <c r="E704" s="210" t="s">
        <v>1</v>
      </c>
      <c r="F704" s="211" t="s">
        <v>845</v>
      </c>
      <c r="G704" s="208"/>
      <c r="H704" s="212">
        <v>0.05</v>
      </c>
      <c r="I704" s="213"/>
      <c r="J704" s="208"/>
      <c r="K704" s="208"/>
      <c r="L704" s="214"/>
      <c r="M704" s="215"/>
      <c r="N704" s="216"/>
      <c r="O704" s="216"/>
      <c r="P704" s="216"/>
      <c r="Q704" s="216"/>
      <c r="R704" s="216"/>
      <c r="S704" s="216"/>
      <c r="T704" s="217"/>
      <c r="AT704" s="218" t="s">
        <v>284</v>
      </c>
      <c r="AU704" s="218" t="s">
        <v>85</v>
      </c>
      <c r="AV704" s="13" t="s">
        <v>85</v>
      </c>
      <c r="AW704" s="13" t="s">
        <v>32</v>
      </c>
      <c r="AX704" s="13" t="s">
        <v>76</v>
      </c>
      <c r="AY704" s="218" t="s">
        <v>275</v>
      </c>
    </row>
    <row r="705" spans="1:65" s="13" customFormat="1" ht="10">
      <c r="B705" s="207"/>
      <c r="C705" s="208"/>
      <c r="D705" s="209" t="s">
        <v>284</v>
      </c>
      <c r="E705" s="210" t="s">
        <v>1</v>
      </c>
      <c r="F705" s="211" t="s">
        <v>846</v>
      </c>
      <c r="G705" s="208"/>
      <c r="H705" s="212">
        <v>8.4000000000000005E-2</v>
      </c>
      <c r="I705" s="213"/>
      <c r="J705" s="208"/>
      <c r="K705" s="208"/>
      <c r="L705" s="214"/>
      <c r="M705" s="215"/>
      <c r="N705" s="216"/>
      <c r="O705" s="216"/>
      <c r="P705" s="216"/>
      <c r="Q705" s="216"/>
      <c r="R705" s="216"/>
      <c r="S705" s="216"/>
      <c r="T705" s="217"/>
      <c r="AT705" s="218" t="s">
        <v>284</v>
      </c>
      <c r="AU705" s="218" t="s">
        <v>85</v>
      </c>
      <c r="AV705" s="13" t="s">
        <v>85</v>
      </c>
      <c r="AW705" s="13" t="s">
        <v>32</v>
      </c>
      <c r="AX705" s="13" t="s">
        <v>76</v>
      </c>
      <c r="AY705" s="218" t="s">
        <v>275</v>
      </c>
    </row>
    <row r="706" spans="1:65" s="14" customFormat="1" ht="10">
      <c r="B706" s="219"/>
      <c r="C706" s="220"/>
      <c r="D706" s="209" t="s">
        <v>284</v>
      </c>
      <c r="E706" s="221" t="s">
        <v>1</v>
      </c>
      <c r="F706" s="222" t="s">
        <v>286</v>
      </c>
      <c r="G706" s="220"/>
      <c r="H706" s="223">
        <v>0.13400000000000001</v>
      </c>
      <c r="I706" s="224"/>
      <c r="J706" s="220"/>
      <c r="K706" s="220"/>
      <c r="L706" s="225"/>
      <c r="M706" s="226"/>
      <c r="N706" s="227"/>
      <c r="O706" s="227"/>
      <c r="P706" s="227"/>
      <c r="Q706" s="227"/>
      <c r="R706" s="227"/>
      <c r="S706" s="227"/>
      <c r="T706" s="228"/>
      <c r="AT706" s="229" t="s">
        <v>284</v>
      </c>
      <c r="AU706" s="229" t="s">
        <v>85</v>
      </c>
      <c r="AV706" s="14" t="s">
        <v>106</v>
      </c>
      <c r="AW706" s="14" t="s">
        <v>32</v>
      </c>
      <c r="AX706" s="14" t="s">
        <v>76</v>
      </c>
      <c r="AY706" s="229" t="s">
        <v>275</v>
      </c>
    </row>
    <row r="707" spans="1:65" s="16" customFormat="1" ht="10">
      <c r="B707" s="241"/>
      <c r="C707" s="242"/>
      <c r="D707" s="209" t="s">
        <v>284</v>
      </c>
      <c r="E707" s="243" t="s">
        <v>1</v>
      </c>
      <c r="F707" s="244" t="s">
        <v>847</v>
      </c>
      <c r="G707" s="242"/>
      <c r="H707" s="243" t="s">
        <v>1</v>
      </c>
      <c r="I707" s="245"/>
      <c r="J707" s="242"/>
      <c r="K707" s="242"/>
      <c r="L707" s="246"/>
      <c r="M707" s="247"/>
      <c r="N707" s="248"/>
      <c r="O707" s="248"/>
      <c r="P707" s="248"/>
      <c r="Q707" s="248"/>
      <c r="R707" s="248"/>
      <c r="S707" s="248"/>
      <c r="T707" s="249"/>
      <c r="AT707" s="250" t="s">
        <v>284</v>
      </c>
      <c r="AU707" s="250" t="s">
        <v>85</v>
      </c>
      <c r="AV707" s="16" t="s">
        <v>83</v>
      </c>
      <c r="AW707" s="16" t="s">
        <v>32</v>
      </c>
      <c r="AX707" s="16" t="s">
        <v>76</v>
      </c>
      <c r="AY707" s="250" t="s">
        <v>275</v>
      </c>
    </row>
    <row r="708" spans="1:65" s="13" customFormat="1" ht="10">
      <c r="B708" s="207"/>
      <c r="C708" s="208"/>
      <c r="D708" s="209" t="s">
        <v>284</v>
      </c>
      <c r="E708" s="210" t="s">
        <v>1</v>
      </c>
      <c r="F708" s="211" t="s">
        <v>848</v>
      </c>
      <c r="G708" s="208"/>
      <c r="H708" s="212">
        <v>8.5000000000000006E-2</v>
      </c>
      <c r="I708" s="213"/>
      <c r="J708" s="208"/>
      <c r="K708" s="208"/>
      <c r="L708" s="214"/>
      <c r="M708" s="215"/>
      <c r="N708" s="216"/>
      <c r="O708" s="216"/>
      <c r="P708" s="216"/>
      <c r="Q708" s="216"/>
      <c r="R708" s="216"/>
      <c r="S708" s="216"/>
      <c r="T708" s="217"/>
      <c r="AT708" s="218" t="s">
        <v>284</v>
      </c>
      <c r="AU708" s="218" t="s">
        <v>85</v>
      </c>
      <c r="AV708" s="13" t="s">
        <v>85</v>
      </c>
      <c r="AW708" s="13" t="s">
        <v>32</v>
      </c>
      <c r="AX708" s="13" t="s">
        <v>76</v>
      </c>
      <c r="AY708" s="218" t="s">
        <v>275</v>
      </c>
    </row>
    <row r="709" spans="1:65" s="13" customFormat="1" ht="10">
      <c r="B709" s="207"/>
      <c r="C709" s="208"/>
      <c r="D709" s="209" t="s">
        <v>284</v>
      </c>
      <c r="E709" s="210" t="s">
        <v>1</v>
      </c>
      <c r="F709" s="211" t="s">
        <v>849</v>
      </c>
      <c r="G709" s="208"/>
      <c r="H709" s="212">
        <v>0.128</v>
      </c>
      <c r="I709" s="213"/>
      <c r="J709" s="208"/>
      <c r="K709" s="208"/>
      <c r="L709" s="214"/>
      <c r="M709" s="215"/>
      <c r="N709" s="216"/>
      <c r="O709" s="216"/>
      <c r="P709" s="216"/>
      <c r="Q709" s="216"/>
      <c r="R709" s="216"/>
      <c r="S709" s="216"/>
      <c r="T709" s="217"/>
      <c r="AT709" s="218" t="s">
        <v>284</v>
      </c>
      <c r="AU709" s="218" t="s">
        <v>85</v>
      </c>
      <c r="AV709" s="13" t="s">
        <v>85</v>
      </c>
      <c r="AW709" s="13" t="s">
        <v>32</v>
      </c>
      <c r="AX709" s="13" t="s">
        <v>76</v>
      </c>
      <c r="AY709" s="218" t="s">
        <v>275</v>
      </c>
    </row>
    <row r="710" spans="1:65" s="13" customFormat="1" ht="10">
      <c r="B710" s="207"/>
      <c r="C710" s="208"/>
      <c r="D710" s="209" t="s">
        <v>284</v>
      </c>
      <c r="E710" s="210" t="s">
        <v>1</v>
      </c>
      <c r="F710" s="211" t="s">
        <v>850</v>
      </c>
      <c r="G710" s="208"/>
      <c r="H710" s="212">
        <v>5.3999999999999999E-2</v>
      </c>
      <c r="I710" s="213"/>
      <c r="J710" s="208"/>
      <c r="K710" s="208"/>
      <c r="L710" s="214"/>
      <c r="M710" s="215"/>
      <c r="N710" s="216"/>
      <c r="O710" s="216"/>
      <c r="P710" s="216"/>
      <c r="Q710" s="216"/>
      <c r="R710" s="216"/>
      <c r="S710" s="216"/>
      <c r="T710" s="217"/>
      <c r="AT710" s="218" t="s">
        <v>284</v>
      </c>
      <c r="AU710" s="218" t="s">
        <v>85</v>
      </c>
      <c r="AV710" s="13" t="s">
        <v>85</v>
      </c>
      <c r="AW710" s="13" t="s">
        <v>32</v>
      </c>
      <c r="AX710" s="13" t="s">
        <v>76</v>
      </c>
      <c r="AY710" s="218" t="s">
        <v>275</v>
      </c>
    </row>
    <row r="711" spans="1:65" s="14" customFormat="1" ht="10">
      <c r="B711" s="219"/>
      <c r="C711" s="220"/>
      <c r="D711" s="209" t="s">
        <v>284</v>
      </c>
      <c r="E711" s="221" t="s">
        <v>1</v>
      </c>
      <c r="F711" s="222" t="s">
        <v>286</v>
      </c>
      <c r="G711" s="220"/>
      <c r="H711" s="223">
        <v>0.26700000000000002</v>
      </c>
      <c r="I711" s="224"/>
      <c r="J711" s="220"/>
      <c r="K711" s="220"/>
      <c r="L711" s="225"/>
      <c r="M711" s="226"/>
      <c r="N711" s="227"/>
      <c r="O711" s="227"/>
      <c r="P711" s="227"/>
      <c r="Q711" s="227"/>
      <c r="R711" s="227"/>
      <c r="S711" s="227"/>
      <c r="T711" s="228"/>
      <c r="AT711" s="229" t="s">
        <v>284</v>
      </c>
      <c r="AU711" s="229" t="s">
        <v>85</v>
      </c>
      <c r="AV711" s="14" t="s">
        <v>106</v>
      </c>
      <c r="AW711" s="14" t="s">
        <v>32</v>
      </c>
      <c r="AX711" s="14" t="s">
        <v>76</v>
      </c>
      <c r="AY711" s="229" t="s">
        <v>275</v>
      </c>
    </row>
    <row r="712" spans="1:65" s="13" customFormat="1" ht="10">
      <c r="B712" s="207"/>
      <c r="C712" s="208"/>
      <c r="D712" s="209" t="s">
        <v>284</v>
      </c>
      <c r="E712" s="210" t="s">
        <v>1</v>
      </c>
      <c r="F712" s="211" t="s">
        <v>851</v>
      </c>
      <c r="G712" s="208"/>
      <c r="H712" s="212">
        <v>4.4999999999999998E-2</v>
      </c>
      <c r="I712" s="213"/>
      <c r="J712" s="208"/>
      <c r="K712" s="208"/>
      <c r="L712" s="214"/>
      <c r="M712" s="215"/>
      <c r="N712" s="216"/>
      <c r="O712" s="216"/>
      <c r="P712" s="216"/>
      <c r="Q712" s="216"/>
      <c r="R712" s="216"/>
      <c r="S712" s="216"/>
      <c r="T712" s="217"/>
      <c r="AT712" s="218" t="s">
        <v>284</v>
      </c>
      <c r="AU712" s="218" t="s">
        <v>85</v>
      </c>
      <c r="AV712" s="13" t="s">
        <v>85</v>
      </c>
      <c r="AW712" s="13" t="s">
        <v>32</v>
      </c>
      <c r="AX712" s="13" t="s">
        <v>76</v>
      </c>
      <c r="AY712" s="218" t="s">
        <v>275</v>
      </c>
    </row>
    <row r="713" spans="1:65" s="14" customFormat="1" ht="10">
      <c r="B713" s="219"/>
      <c r="C713" s="220"/>
      <c r="D713" s="209" t="s">
        <v>284</v>
      </c>
      <c r="E713" s="221" t="s">
        <v>1</v>
      </c>
      <c r="F713" s="222" t="s">
        <v>286</v>
      </c>
      <c r="G713" s="220"/>
      <c r="H713" s="223">
        <v>4.4999999999999998E-2</v>
      </c>
      <c r="I713" s="224"/>
      <c r="J713" s="220"/>
      <c r="K713" s="220"/>
      <c r="L713" s="225"/>
      <c r="M713" s="226"/>
      <c r="N713" s="227"/>
      <c r="O713" s="227"/>
      <c r="P713" s="227"/>
      <c r="Q713" s="227"/>
      <c r="R713" s="227"/>
      <c r="S713" s="227"/>
      <c r="T713" s="228"/>
      <c r="AT713" s="229" t="s">
        <v>284</v>
      </c>
      <c r="AU713" s="229" t="s">
        <v>85</v>
      </c>
      <c r="AV713" s="14" t="s">
        <v>106</v>
      </c>
      <c r="AW713" s="14" t="s">
        <v>32</v>
      </c>
      <c r="AX713" s="14" t="s">
        <v>76</v>
      </c>
      <c r="AY713" s="229" t="s">
        <v>275</v>
      </c>
    </row>
    <row r="714" spans="1:65" s="15" customFormat="1" ht="10">
      <c r="B714" s="230"/>
      <c r="C714" s="231"/>
      <c r="D714" s="209" t="s">
        <v>284</v>
      </c>
      <c r="E714" s="232" t="s">
        <v>1</v>
      </c>
      <c r="F714" s="233" t="s">
        <v>287</v>
      </c>
      <c r="G714" s="231"/>
      <c r="H714" s="234">
        <v>1.754</v>
      </c>
      <c r="I714" s="235"/>
      <c r="J714" s="231"/>
      <c r="K714" s="231"/>
      <c r="L714" s="236"/>
      <c r="M714" s="237"/>
      <c r="N714" s="238"/>
      <c r="O714" s="238"/>
      <c r="P714" s="238"/>
      <c r="Q714" s="238"/>
      <c r="R714" s="238"/>
      <c r="S714" s="238"/>
      <c r="T714" s="239"/>
      <c r="AT714" s="240" t="s">
        <v>284</v>
      </c>
      <c r="AU714" s="240" t="s">
        <v>85</v>
      </c>
      <c r="AV714" s="15" t="s">
        <v>282</v>
      </c>
      <c r="AW714" s="15" t="s">
        <v>32</v>
      </c>
      <c r="AX714" s="15" t="s">
        <v>83</v>
      </c>
      <c r="AY714" s="240" t="s">
        <v>275</v>
      </c>
    </row>
    <row r="715" spans="1:65" s="2" customFormat="1" ht="24.15" customHeight="1">
      <c r="A715" s="35"/>
      <c r="B715" s="36"/>
      <c r="C715" s="251" t="s">
        <v>852</v>
      </c>
      <c r="D715" s="251" t="s">
        <v>386</v>
      </c>
      <c r="E715" s="252" t="s">
        <v>853</v>
      </c>
      <c r="F715" s="253" t="s">
        <v>854</v>
      </c>
      <c r="G715" s="254" t="s">
        <v>342</v>
      </c>
      <c r="H715" s="255">
        <v>0.23200000000000001</v>
      </c>
      <c r="I715" s="256"/>
      <c r="J715" s="257">
        <f>ROUND(I715*H715,2)</f>
        <v>0</v>
      </c>
      <c r="K715" s="253" t="s">
        <v>281</v>
      </c>
      <c r="L715" s="258"/>
      <c r="M715" s="259" t="s">
        <v>1</v>
      </c>
      <c r="N715" s="260" t="s">
        <v>41</v>
      </c>
      <c r="O715" s="72"/>
      <c r="P715" s="203">
        <f>O715*H715</f>
        <v>0</v>
      </c>
      <c r="Q715" s="203">
        <v>1</v>
      </c>
      <c r="R715" s="203">
        <f>Q715*H715</f>
        <v>0.23200000000000001</v>
      </c>
      <c r="S715" s="203">
        <v>0</v>
      </c>
      <c r="T715" s="204">
        <f>S715*H715</f>
        <v>0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205" t="s">
        <v>334</v>
      </c>
      <c r="AT715" s="205" t="s">
        <v>386</v>
      </c>
      <c r="AU715" s="205" t="s">
        <v>85</v>
      </c>
      <c r="AY715" s="18" t="s">
        <v>275</v>
      </c>
      <c r="BE715" s="206">
        <f>IF(N715="základní",J715,0)</f>
        <v>0</v>
      </c>
      <c r="BF715" s="206">
        <f>IF(N715="snížená",J715,0)</f>
        <v>0</v>
      </c>
      <c r="BG715" s="206">
        <f>IF(N715="zákl. přenesená",J715,0)</f>
        <v>0</v>
      </c>
      <c r="BH715" s="206">
        <f>IF(N715="sníž. přenesená",J715,0)</f>
        <v>0</v>
      </c>
      <c r="BI715" s="206">
        <f>IF(N715="nulová",J715,0)</f>
        <v>0</v>
      </c>
      <c r="BJ715" s="18" t="s">
        <v>83</v>
      </c>
      <c r="BK715" s="206">
        <f>ROUND(I715*H715,2)</f>
        <v>0</v>
      </c>
      <c r="BL715" s="18" t="s">
        <v>282</v>
      </c>
      <c r="BM715" s="205" t="s">
        <v>855</v>
      </c>
    </row>
    <row r="716" spans="1:65" s="16" customFormat="1" ht="10">
      <c r="B716" s="241"/>
      <c r="C716" s="242"/>
      <c r="D716" s="209" t="s">
        <v>284</v>
      </c>
      <c r="E716" s="243" t="s">
        <v>1</v>
      </c>
      <c r="F716" s="244" t="s">
        <v>833</v>
      </c>
      <c r="G716" s="242"/>
      <c r="H716" s="243" t="s">
        <v>1</v>
      </c>
      <c r="I716" s="245"/>
      <c r="J716" s="242"/>
      <c r="K716" s="242"/>
      <c r="L716" s="246"/>
      <c r="M716" s="247"/>
      <c r="N716" s="248"/>
      <c r="O716" s="248"/>
      <c r="P716" s="248"/>
      <c r="Q716" s="248"/>
      <c r="R716" s="248"/>
      <c r="S716" s="248"/>
      <c r="T716" s="249"/>
      <c r="AT716" s="250" t="s">
        <v>284</v>
      </c>
      <c r="AU716" s="250" t="s">
        <v>85</v>
      </c>
      <c r="AV716" s="16" t="s">
        <v>83</v>
      </c>
      <c r="AW716" s="16" t="s">
        <v>32</v>
      </c>
      <c r="AX716" s="16" t="s">
        <v>76</v>
      </c>
      <c r="AY716" s="250" t="s">
        <v>275</v>
      </c>
    </row>
    <row r="717" spans="1:65" s="13" customFormat="1" ht="10">
      <c r="B717" s="207"/>
      <c r="C717" s="208"/>
      <c r="D717" s="209" t="s">
        <v>284</v>
      </c>
      <c r="E717" s="210" t="s">
        <v>1</v>
      </c>
      <c r="F717" s="211" t="s">
        <v>834</v>
      </c>
      <c r="G717" s="208"/>
      <c r="H717" s="212">
        <v>0.23200000000000001</v>
      </c>
      <c r="I717" s="213"/>
      <c r="J717" s="208"/>
      <c r="K717" s="208"/>
      <c r="L717" s="214"/>
      <c r="M717" s="215"/>
      <c r="N717" s="216"/>
      <c r="O717" s="216"/>
      <c r="P717" s="216"/>
      <c r="Q717" s="216"/>
      <c r="R717" s="216"/>
      <c r="S717" s="216"/>
      <c r="T717" s="217"/>
      <c r="AT717" s="218" t="s">
        <v>284</v>
      </c>
      <c r="AU717" s="218" t="s">
        <v>85</v>
      </c>
      <c r="AV717" s="13" t="s">
        <v>85</v>
      </c>
      <c r="AW717" s="13" t="s">
        <v>32</v>
      </c>
      <c r="AX717" s="13" t="s">
        <v>76</v>
      </c>
      <c r="AY717" s="218" t="s">
        <v>275</v>
      </c>
    </row>
    <row r="718" spans="1:65" s="14" customFormat="1" ht="10">
      <c r="B718" s="219"/>
      <c r="C718" s="220"/>
      <c r="D718" s="209" t="s">
        <v>284</v>
      </c>
      <c r="E718" s="221" t="s">
        <v>1</v>
      </c>
      <c r="F718" s="222" t="s">
        <v>286</v>
      </c>
      <c r="G718" s="220"/>
      <c r="H718" s="223">
        <v>0.23200000000000001</v>
      </c>
      <c r="I718" s="224"/>
      <c r="J718" s="220"/>
      <c r="K718" s="220"/>
      <c r="L718" s="225"/>
      <c r="M718" s="226"/>
      <c r="N718" s="227"/>
      <c r="O718" s="227"/>
      <c r="P718" s="227"/>
      <c r="Q718" s="227"/>
      <c r="R718" s="227"/>
      <c r="S718" s="227"/>
      <c r="T718" s="228"/>
      <c r="AT718" s="229" t="s">
        <v>284</v>
      </c>
      <c r="AU718" s="229" t="s">
        <v>85</v>
      </c>
      <c r="AV718" s="14" t="s">
        <v>106</v>
      </c>
      <c r="AW718" s="14" t="s">
        <v>32</v>
      </c>
      <c r="AX718" s="14" t="s">
        <v>76</v>
      </c>
      <c r="AY718" s="229" t="s">
        <v>275</v>
      </c>
    </row>
    <row r="719" spans="1:65" s="15" customFormat="1" ht="10">
      <c r="B719" s="230"/>
      <c r="C719" s="231"/>
      <c r="D719" s="209" t="s">
        <v>284</v>
      </c>
      <c r="E719" s="232" t="s">
        <v>1</v>
      </c>
      <c r="F719" s="233" t="s">
        <v>287</v>
      </c>
      <c r="G719" s="231"/>
      <c r="H719" s="234">
        <v>0.23200000000000001</v>
      </c>
      <c r="I719" s="235"/>
      <c r="J719" s="231"/>
      <c r="K719" s="231"/>
      <c r="L719" s="236"/>
      <c r="M719" s="237"/>
      <c r="N719" s="238"/>
      <c r="O719" s="238"/>
      <c r="P719" s="238"/>
      <c r="Q719" s="238"/>
      <c r="R719" s="238"/>
      <c r="S719" s="238"/>
      <c r="T719" s="239"/>
      <c r="AT719" s="240" t="s">
        <v>284</v>
      </c>
      <c r="AU719" s="240" t="s">
        <v>85</v>
      </c>
      <c r="AV719" s="15" t="s">
        <v>282</v>
      </c>
      <c r="AW719" s="15" t="s">
        <v>32</v>
      </c>
      <c r="AX719" s="15" t="s">
        <v>83</v>
      </c>
      <c r="AY719" s="240" t="s">
        <v>275</v>
      </c>
    </row>
    <row r="720" spans="1:65" s="2" customFormat="1" ht="24.15" customHeight="1">
      <c r="A720" s="35"/>
      <c r="B720" s="36"/>
      <c r="C720" s="251" t="s">
        <v>856</v>
      </c>
      <c r="D720" s="251" t="s">
        <v>386</v>
      </c>
      <c r="E720" s="252" t="s">
        <v>857</v>
      </c>
      <c r="F720" s="253" t="s">
        <v>858</v>
      </c>
      <c r="G720" s="254" t="s">
        <v>342</v>
      </c>
      <c r="H720" s="255">
        <v>0.188</v>
      </c>
      <c r="I720" s="256"/>
      <c r="J720" s="257">
        <f>ROUND(I720*H720,2)</f>
        <v>0</v>
      </c>
      <c r="K720" s="253" t="s">
        <v>281</v>
      </c>
      <c r="L720" s="258"/>
      <c r="M720" s="259" t="s">
        <v>1</v>
      </c>
      <c r="N720" s="260" t="s">
        <v>41</v>
      </c>
      <c r="O720" s="72"/>
      <c r="P720" s="203">
        <f>O720*H720</f>
        <v>0</v>
      </c>
      <c r="Q720" s="203">
        <v>1</v>
      </c>
      <c r="R720" s="203">
        <f>Q720*H720</f>
        <v>0.188</v>
      </c>
      <c r="S720" s="203">
        <v>0</v>
      </c>
      <c r="T720" s="204">
        <f>S720*H720</f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205" t="s">
        <v>334</v>
      </c>
      <c r="AT720" s="205" t="s">
        <v>386</v>
      </c>
      <c r="AU720" s="205" t="s">
        <v>85</v>
      </c>
      <c r="AY720" s="18" t="s">
        <v>275</v>
      </c>
      <c r="BE720" s="206">
        <f>IF(N720="základní",J720,0)</f>
        <v>0</v>
      </c>
      <c r="BF720" s="206">
        <f>IF(N720="snížená",J720,0)</f>
        <v>0</v>
      </c>
      <c r="BG720" s="206">
        <f>IF(N720="zákl. přenesená",J720,0)</f>
        <v>0</v>
      </c>
      <c r="BH720" s="206">
        <f>IF(N720="sníž. přenesená",J720,0)</f>
        <v>0</v>
      </c>
      <c r="BI720" s="206">
        <f>IF(N720="nulová",J720,0)</f>
        <v>0</v>
      </c>
      <c r="BJ720" s="18" t="s">
        <v>83</v>
      </c>
      <c r="BK720" s="206">
        <f>ROUND(I720*H720,2)</f>
        <v>0</v>
      </c>
      <c r="BL720" s="18" t="s">
        <v>282</v>
      </c>
      <c r="BM720" s="205" t="s">
        <v>859</v>
      </c>
    </row>
    <row r="721" spans="1:65" s="16" customFormat="1" ht="10">
      <c r="B721" s="241"/>
      <c r="C721" s="242"/>
      <c r="D721" s="209" t="s">
        <v>284</v>
      </c>
      <c r="E721" s="243" t="s">
        <v>1</v>
      </c>
      <c r="F721" s="244" t="s">
        <v>844</v>
      </c>
      <c r="G721" s="242"/>
      <c r="H721" s="243" t="s">
        <v>1</v>
      </c>
      <c r="I721" s="245"/>
      <c r="J721" s="242"/>
      <c r="K721" s="242"/>
      <c r="L721" s="246"/>
      <c r="M721" s="247"/>
      <c r="N721" s="248"/>
      <c r="O721" s="248"/>
      <c r="P721" s="248"/>
      <c r="Q721" s="248"/>
      <c r="R721" s="248"/>
      <c r="S721" s="248"/>
      <c r="T721" s="249"/>
      <c r="AT721" s="250" t="s">
        <v>284</v>
      </c>
      <c r="AU721" s="250" t="s">
        <v>85</v>
      </c>
      <c r="AV721" s="16" t="s">
        <v>83</v>
      </c>
      <c r="AW721" s="16" t="s">
        <v>32</v>
      </c>
      <c r="AX721" s="16" t="s">
        <v>76</v>
      </c>
      <c r="AY721" s="250" t="s">
        <v>275</v>
      </c>
    </row>
    <row r="722" spans="1:65" s="13" customFormat="1" ht="10">
      <c r="B722" s="207"/>
      <c r="C722" s="208"/>
      <c r="D722" s="209" t="s">
        <v>284</v>
      </c>
      <c r="E722" s="210" t="s">
        <v>1</v>
      </c>
      <c r="F722" s="211" t="s">
        <v>845</v>
      </c>
      <c r="G722" s="208"/>
      <c r="H722" s="212">
        <v>0.05</v>
      </c>
      <c r="I722" s="213"/>
      <c r="J722" s="208"/>
      <c r="K722" s="208"/>
      <c r="L722" s="214"/>
      <c r="M722" s="215"/>
      <c r="N722" s="216"/>
      <c r="O722" s="216"/>
      <c r="P722" s="216"/>
      <c r="Q722" s="216"/>
      <c r="R722" s="216"/>
      <c r="S722" s="216"/>
      <c r="T722" s="217"/>
      <c r="AT722" s="218" t="s">
        <v>284</v>
      </c>
      <c r="AU722" s="218" t="s">
        <v>85</v>
      </c>
      <c r="AV722" s="13" t="s">
        <v>85</v>
      </c>
      <c r="AW722" s="13" t="s">
        <v>32</v>
      </c>
      <c r="AX722" s="13" t="s">
        <v>76</v>
      </c>
      <c r="AY722" s="218" t="s">
        <v>275</v>
      </c>
    </row>
    <row r="723" spans="1:65" s="13" customFormat="1" ht="10">
      <c r="B723" s="207"/>
      <c r="C723" s="208"/>
      <c r="D723" s="209" t="s">
        <v>284</v>
      </c>
      <c r="E723" s="210" t="s">
        <v>1</v>
      </c>
      <c r="F723" s="211" t="s">
        <v>846</v>
      </c>
      <c r="G723" s="208"/>
      <c r="H723" s="212">
        <v>8.4000000000000005E-2</v>
      </c>
      <c r="I723" s="213"/>
      <c r="J723" s="208"/>
      <c r="K723" s="208"/>
      <c r="L723" s="214"/>
      <c r="M723" s="215"/>
      <c r="N723" s="216"/>
      <c r="O723" s="216"/>
      <c r="P723" s="216"/>
      <c r="Q723" s="216"/>
      <c r="R723" s="216"/>
      <c r="S723" s="216"/>
      <c r="T723" s="217"/>
      <c r="AT723" s="218" t="s">
        <v>284</v>
      </c>
      <c r="AU723" s="218" t="s">
        <v>85</v>
      </c>
      <c r="AV723" s="13" t="s">
        <v>85</v>
      </c>
      <c r="AW723" s="13" t="s">
        <v>32</v>
      </c>
      <c r="AX723" s="13" t="s">
        <v>76</v>
      </c>
      <c r="AY723" s="218" t="s">
        <v>275</v>
      </c>
    </row>
    <row r="724" spans="1:65" s="13" customFormat="1" ht="10">
      <c r="B724" s="207"/>
      <c r="C724" s="208"/>
      <c r="D724" s="209" t="s">
        <v>284</v>
      </c>
      <c r="E724" s="210" t="s">
        <v>1</v>
      </c>
      <c r="F724" s="211" t="s">
        <v>850</v>
      </c>
      <c r="G724" s="208"/>
      <c r="H724" s="212">
        <v>5.3999999999999999E-2</v>
      </c>
      <c r="I724" s="213"/>
      <c r="J724" s="208"/>
      <c r="K724" s="208"/>
      <c r="L724" s="214"/>
      <c r="M724" s="215"/>
      <c r="N724" s="216"/>
      <c r="O724" s="216"/>
      <c r="P724" s="216"/>
      <c r="Q724" s="216"/>
      <c r="R724" s="216"/>
      <c r="S724" s="216"/>
      <c r="T724" s="217"/>
      <c r="AT724" s="218" t="s">
        <v>284</v>
      </c>
      <c r="AU724" s="218" t="s">
        <v>85</v>
      </c>
      <c r="AV724" s="13" t="s">
        <v>85</v>
      </c>
      <c r="AW724" s="13" t="s">
        <v>32</v>
      </c>
      <c r="AX724" s="13" t="s">
        <v>76</v>
      </c>
      <c r="AY724" s="218" t="s">
        <v>275</v>
      </c>
    </row>
    <row r="725" spans="1:65" s="14" customFormat="1" ht="10">
      <c r="B725" s="219"/>
      <c r="C725" s="220"/>
      <c r="D725" s="209" t="s">
        <v>284</v>
      </c>
      <c r="E725" s="221" t="s">
        <v>1</v>
      </c>
      <c r="F725" s="222" t="s">
        <v>286</v>
      </c>
      <c r="G725" s="220"/>
      <c r="H725" s="223">
        <v>0.188</v>
      </c>
      <c r="I725" s="224"/>
      <c r="J725" s="220"/>
      <c r="K725" s="220"/>
      <c r="L725" s="225"/>
      <c r="M725" s="226"/>
      <c r="N725" s="227"/>
      <c r="O725" s="227"/>
      <c r="P725" s="227"/>
      <c r="Q725" s="227"/>
      <c r="R725" s="227"/>
      <c r="S725" s="227"/>
      <c r="T725" s="228"/>
      <c r="AT725" s="229" t="s">
        <v>284</v>
      </c>
      <c r="AU725" s="229" t="s">
        <v>85</v>
      </c>
      <c r="AV725" s="14" t="s">
        <v>106</v>
      </c>
      <c r="AW725" s="14" t="s">
        <v>32</v>
      </c>
      <c r="AX725" s="14" t="s">
        <v>76</v>
      </c>
      <c r="AY725" s="229" t="s">
        <v>275</v>
      </c>
    </row>
    <row r="726" spans="1:65" s="15" customFormat="1" ht="10">
      <c r="B726" s="230"/>
      <c r="C726" s="231"/>
      <c r="D726" s="209" t="s">
        <v>284</v>
      </c>
      <c r="E726" s="232" t="s">
        <v>1</v>
      </c>
      <c r="F726" s="233" t="s">
        <v>287</v>
      </c>
      <c r="G726" s="231"/>
      <c r="H726" s="234">
        <v>0.188</v>
      </c>
      <c r="I726" s="235"/>
      <c r="J726" s="231"/>
      <c r="K726" s="231"/>
      <c r="L726" s="236"/>
      <c r="M726" s="237"/>
      <c r="N726" s="238"/>
      <c r="O726" s="238"/>
      <c r="P726" s="238"/>
      <c r="Q726" s="238"/>
      <c r="R726" s="238"/>
      <c r="S726" s="238"/>
      <c r="T726" s="239"/>
      <c r="AT726" s="240" t="s">
        <v>284</v>
      </c>
      <c r="AU726" s="240" t="s">
        <v>85</v>
      </c>
      <c r="AV726" s="15" t="s">
        <v>282</v>
      </c>
      <c r="AW726" s="15" t="s">
        <v>32</v>
      </c>
      <c r="AX726" s="15" t="s">
        <v>83</v>
      </c>
      <c r="AY726" s="240" t="s">
        <v>275</v>
      </c>
    </row>
    <row r="727" spans="1:65" s="2" customFormat="1" ht="21.75" customHeight="1">
      <c r="A727" s="35"/>
      <c r="B727" s="36"/>
      <c r="C727" s="251" t="s">
        <v>860</v>
      </c>
      <c r="D727" s="251" t="s">
        <v>386</v>
      </c>
      <c r="E727" s="252" t="s">
        <v>861</v>
      </c>
      <c r="F727" s="253" t="s">
        <v>862</v>
      </c>
      <c r="G727" s="254" t="s">
        <v>342</v>
      </c>
      <c r="H727" s="255">
        <v>0.21299999999999999</v>
      </c>
      <c r="I727" s="256"/>
      <c r="J727" s="257">
        <f>ROUND(I727*H727,2)</f>
        <v>0</v>
      </c>
      <c r="K727" s="253" t="s">
        <v>281</v>
      </c>
      <c r="L727" s="258"/>
      <c r="M727" s="259" t="s">
        <v>1</v>
      </c>
      <c r="N727" s="260" t="s">
        <v>41</v>
      </c>
      <c r="O727" s="72"/>
      <c r="P727" s="203">
        <f>O727*H727</f>
        <v>0</v>
      </c>
      <c r="Q727" s="203">
        <v>1</v>
      </c>
      <c r="R727" s="203">
        <f>Q727*H727</f>
        <v>0.21299999999999999</v>
      </c>
      <c r="S727" s="203">
        <v>0</v>
      </c>
      <c r="T727" s="204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205" t="s">
        <v>334</v>
      </c>
      <c r="AT727" s="205" t="s">
        <v>386</v>
      </c>
      <c r="AU727" s="205" t="s">
        <v>85</v>
      </c>
      <c r="AY727" s="18" t="s">
        <v>275</v>
      </c>
      <c r="BE727" s="206">
        <f>IF(N727="základní",J727,0)</f>
        <v>0</v>
      </c>
      <c r="BF727" s="206">
        <f>IF(N727="snížená",J727,0)</f>
        <v>0</v>
      </c>
      <c r="BG727" s="206">
        <f>IF(N727="zákl. přenesená",J727,0)</f>
        <v>0</v>
      </c>
      <c r="BH727" s="206">
        <f>IF(N727="sníž. přenesená",J727,0)</f>
        <v>0</v>
      </c>
      <c r="BI727" s="206">
        <f>IF(N727="nulová",J727,0)</f>
        <v>0</v>
      </c>
      <c r="BJ727" s="18" t="s">
        <v>83</v>
      </c>
      <c r="BK727" s="206">
        <f>ROUND(I727*H727,2)</f>
        <v>0</v>
      </c>
      <c r="BL727" s="18" t="s">
        <v>282</v>
      </c>
      <c r="BM727" s="205" t="s">
        <v>863</v>
      </c>
    </row>
    <row r="728" spans="1:65" s="16" customFormat="1" ht="10">
      <c r="B728" s="241"/>
      <c r="C728" s="242"/>
      <c r="D728" s="209" t="s">
        <v>284</v>
      </c>
      <c r="E728" s="243" t="s">
        <v>1</v>
      </c>
      <c r="F728" s="244" t="s">
        <v>847</v>
      </c>
      <c r="G728" s="242"/>
      <c r="H728" s="243" t="s">
        <v>1</v>
      </c>
      <c r="I728" s="245"/>
      <c r="J728" s="242"/>
      <c r="K728" s="242"/>
      <c r="L728" s="246"/>
      <c r="M728" s="247"/>
      <c r="N728" s="248"/>
      <c r="O728" s="248"/>
      <c r="P728" s="248"/>
      <c r="Q728" s="248"/>
      <c r="R728" s="248"/>
      <c r="S728" s="248"/>
      <c r="T728" s="249"/>
      <c r="AT728" s="250" t="s">
        <v>284</v>
      </c>
      <c r="AU728" s="250" t="s">
        <v>85</v>
      </c>
      <c r="AV728" s="16" t="s">
        <v>83</v>
      </c>
      <c r="AW728" s="16" t="s">
        <v>32</v>
      </c>
      <c r="AX728" s="16" t="s">
        <v>76</v>
      </c>
      <c r="AY728" s="250" t="s">
        <v>275</v>
      </c>
    </row>
    <row r="729" spans="1:65" s="13" customFormat="1" ht="10">
      <c r="B729" s="207"/>
      <c r="C729" s="208"/>
      <c r="D729" s="209" t="s">
        <v>284</v>
      </c>
      <c r="E729" s="210" t="s">
        <v>1</v>
      </c>
      <c r="F729" s="211" t="s">
        <v>848</v>
      </c>
      <c r="G729" s="208"/>
      <c r="H729" s="212">
        <v>8.5000000000000006E-2</v>
      </c>
      <c r="I729" s="213"/>
      <c r="J729" s="208"/>
      <c r="K729" s="208"/>
      <c r="L729" s="214"/>
      <c r="M729" s="215"/>
      <c r="N729" s="216"/>
      <c r="O729" s="216"/>
      <c r="P729" s="216"/>
      <c r="Q729" s="216"/>
      <c r="R729" s="216"/>
      <c r="S729" s="216"/>
      <c r="T729" s="217"/>
      <c r="AT729" s="218" t="s">
        <v>284</v>
      </c>
      <c r="AU729" s="218" t="s">
        <v>85</v>
      </c>
      <c r="AV729" s="13" t="s">
        <v>85</v>
      </c>
      <c r="AW729" s="13" t="s">
        <v>32</v>
      </c>
      <c r="AX729" s="13" t="s">
        <v>76</v>
      </c>
      <c r="AY729" s="218" t="s">
        <v>275</v>
      </c>
    </row>
    <row r="730" spans="1:65" s="13" customFormat="1" ht="10">
      <c r="B730" s="207"/>
      <c r="C730" s="208"/>
      <c r="D730" s="209" t="s">
        <v>284</v>
      </c>
      <c r="E730" s="210" t="s">
        <v>1</v>
      </c>
      <c r="F730" s="211" t="s">
        <v>849</v>
      </c>
      <c r="G730" s="208"/>
      <c r="H730" s="212">
        <v>0.128</v>
      </c>
      <c r="I730" s="213"/>
      <c r="J730" s="208"/>
      <c r="K730" s="208"/>
      <c r="L730" s="214"/>
      <c r="M730" s="215"/>
      <c r="N730" s="216"/>
      <c r="O730" s="216"/>
      <c r="P730" s="216"/>
      <c r="Q730" s="216"/>
      <c r="R730" s="216"/>
      <c r="S730" s="216"/>
      <c r="T730" s="217"/>
      <c r="AT730" s="218" t="s">
        <v>284</v>
      </c>
      <c r="AU730" s="218" t="s">
        <v>85</v>
      </c>
      <c r="AV730" s="13" t="s">
        <v>85</v>
      </c>
      <c r="AW730" s="13" t="s">
        <v>32</v>
      </c>
      <c r="AX730" s="13" t="s">
        <v>76</v>
      </c>
      <c r="AY730" s="218" t="s">
        <v>275</v>
      </c>
    </row>
    <row r="731" spans="1:65" s="14" customFormat="1" ht="10">
      <c r="B731" s="219"/>
      <c r="C731" s="220"/>
      <c r="D731" s="209" t="s">
        <v>284</v>
      </c>
      <c r="E731" s="221" t="s">
        <v>1</v>
      </c>
      <c r="F731" s="222" t="s">
        <v>286</v>
      </c>
      <c r="G731" s="220"/>
      <c r="H731" s="223">
        <v>0.21299999999999999</v>
      </c>
      <c r="I731" s="224"/>
      <c r="J731" s="220"/>
      <c r="K731" s="220"/>
      <c r="L731" s="225"/>
      <c r="M731" s="226"/>
      <c r="N731" s="227"/>
      <c r="O731" s="227"/>
      <c r="P731" s="227"/>
      <c r="Q731" s="227"/>
      <c r="R731" s="227"/>
      <c r="S731" s="227"/>
      <c r="T731" s="228"/>
      <c r="AT731" s="229" t="s">
        <v>284</v>
      </c>
      <c r="AU731" s="229" t="s">
        <v>85</v>
      </c>
      <c r="AV731" s="14" t="s">
        <v>106</v>
      </c>
      <c r="AW731" s="14" t="s">
        <v>32</v>
      </c>
      <c r="AX731" s="14" t="s">
        <v>76</v>
      </c>
      <c r="AY731" s="229" t="s">
        <v>275</v>
      </c>
    </row>
    <row r="732" spans="1:65" s="15" customFormat="1" ht="10">
      <c r="B732" s="230"/>
      <c r="C732" s="231"/>
      <c r="D732" s="209" t="s">
        <v>284</v>
      </c>
      <c r="E732" s="232" t="s">
        <v>1</v>
      </c>
      <c r="F732" s="233" t="s">
        <v>287</v>
      </c>
      <c r="G732" s="231"/>
      <c r="H732" s="234">
        <v>0.21299999999999999</v>
      </c>
      <c r="I732" s="235"/>
      <c r="J732" s="231"/>
      <c r="K732" s="231"/>
      <c r="L732" s="236"/>
      <c r="M732" s="237"/>
      <c r="N732" s="238"/>
      <c r="O732" s="238"/>
      <c r="P732" s="238"/>
      <c r="Q732" s="238"/>
      <c r="R732" s="238"/>
      <c r="S732" s="238"/>
      <c r="T732" s="239"/>
      <c r="AT732" s="240" t="s">
        <v>284</v>
      </c>
      <c r="AU732" s="240" t="s">
        <v>85</v>
      </c>
      <c r="AV732" s="15" t="s">
        <v>282</v>
      </c>
      <c r="AW732" s="15" t="s">
        <v>32</v>
      </c>
      <c r="AX732" s="15" t="s">
        <v>83</v>
      </c>
      <c r="AY732" s="240" t="s">
        <v>275</v>
      </c>
    </row>
    <row r="733" spans="1:65" s="2" customFormat="1" ht="21.75" customHeight="1">
      <c r="A733" s="35"/>
      <c r="B733" s="36"/>
      <c r="C733" s="251" t="s">
        <v>864</v>
      </c>
      <c r="D733" s="251" t="s">
        <v>386</v>
      </c>
      <c r="E733" s="252" t="s">
        <v>865</v>
      </c>
      <c r="F733" s="253" t="s">
        <v>866</v>
      </c>
      <c r="G733" s="254" t="s">
        <v>342</v>
      </c>
      <c r="H733" s="255">
        <v>0.154</v>
      </c>
      <c r="I733" s="256"/>
      <c r="J733" s="257">
        <f>ROUND(I733*H733,2)</f>
        <v>0</v>
      </c>
      <c r="K733" s="253" t="s">
        <v>281</v>
      </c>
      <c r="L733" s="258"/>
      <c r="M733" s="259" t="s">
        <v>1</v>
      </c>
      <c r="N733" s="260" t="s">
        <v>41</v>
      </c>
      <c r="O733" s="72"/>
      <c r="P733" s="203">
        <f>O733*H733</f>
        <v>0</v>
      </c>
      <c r="Q733" s="203">
        <v>1</v>
      </c>
      <c r="R733" s="203">
        <f>Q733*H733</f>
        <v>0.154</v>
      </c>
      <c r="S733" s="203">
        <v>0</v>
      </c>
      <c r="T733" s="204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205" t="s">
        <v>334</v>
      </c>
      <c r="AT733" s="205" t="s">
        <v>386</v>
      </c>
      <c r="AU733" s="205" t="s">
        <v>85</v>
      </c>
      <c r="AY733" s="18" t="s">
        <v>275</v>
      </c>
      <c r="BE733" s="206">
        <f>IF(N733="základní",J733,0)</f>
        <v>0</v>
      </c>
      <c r="BF733" s="206">
        <f>IF(N733="snížená",J733,0)</f>
        <v>0</v>
      </c>
      <c r="BG733" s="206">
        <f>IF(N733="zákl. přenesená",J733,0)</f>
        <v>0</v>
      </c>
      <c r="BH733" s="206">
        <f>IF(N733="sníž. přenesená",J733,0)</f>
        <v>0</v>
      </c>
      <c r="BI733" s="206">
        <f>IF(N733="nulová",J733,0)</f>
        <v>0</v>
      </c>
      <c r="BJ733" s="18" t="s">
        <v>83</v>
      </c>
      <c r="BK733" s="206">
        <f>ROUND(I733*H733,2)</f>
        <v>0</v>
      </c>
      <c r="BL733" s="18" t="s">
        <v>282</v>
      </c>
      <c r="BM733" s="205" t="s">
        <v>867</v>
      </c>
    </row>
    <row r="734" spans="1:65" s="16" customFormat="1" ht="10">
      <c r="B734" s="241"/>
      <c r="C734" s="242"/>
      <c r="D734" s="209" t="s">
        <v>284</v>
      </c>
      <c r="E734" s="243" t="s">
        <v>1</v>
      </c>
      <c r="F734" s="244" t="s">
        <v>842</v>
      </c>
      <c r="G734" s="242"/>
      <c r="H734" s="243" t="s">
        <v>1</v>
      </c>
      <c r="I734" s="245"/>
      <c r="J734" s="242"/>
      <c r="K734" s="242"/>
      <c r="L734" s="246"/>
      <c r="M734" s="247"/>
      <c r="N734" s="248"/>
      <c r="O734" s="248"/>
      <c r="P734" s="248"/>
      <c r="Q734" s="248"/>
      <c r="R734" s="248"/>
      <c r="S734" s="248"/>
      <c r="T734" s="249"/>
      <c r="AT734" s="250" t="s">
        <v>284</v>
      </c>
      <c r="AU734" s="250" t="s">
        <v>85</v>
      </c>
      <c r="AV734" s="16" t="s">
        <v>83</v>
      </c>
      <c r="AW734" s="16" t="s">
        <v>32</v>
      </c>
      <c r="AX734" s="16" t="s">
        <v>76</v>
      </c>
      <c r="AY734" s="250" t="s">
        <v>275</v>
      </c>
    </row>
    <row r="735" spans="1:65" s="13" customFormat="1" ht="10">
      <c r="B735" s="207"/>
      <c r="C735" s="208"/>
      <c r="D735" s="209" t="s">
        <v>284</v>
      </c>
      <c r="E735" s="210" t="s">
        <v>1</v>
      </c>
      <c r="F735" s="211" t="s">
        <v>843</v>
      </c>
      <c r="G735" s="208"/>
      <c r="H735" s="212">
        <v>0.154</v>
      </c>
      <c r="I735" s="213"/>
      <c r="J735" s="208"/>
      <c r="K735" s="208"/>
      <c r="L735" s="214"/>
      <c r="M735" s="215"/>
      <c r="N735" s="216"/>
      <c r="O735" s="216"/>
      <c r="P735" s="216"/>
      <c r="Q735" s="216"/>
      <c r="R735" s="216"/>
      <c r="S735" s="216"/>
      <c r="T735" s="217"/>
      <c r="AT735" s="218" t="s">
        <v>284</v>
      </c>
      <c r="AU735" s="218" t="s">
        <v>85</v>
      </c>
      <c r="AV735" s="13" t="s">
        <v>85</v>
      </c>
      <c r="AW735" s="13" t="s">
        <v>32</v>
      </c>
      <c r="AX735" s="13" t="s">
        <v>76</v>
      </c>
      <c r="AY735" s="218" t="s">
        <v>275</v>
      </c>
    </row>
    <row r="736" spans="1:65" s="14" customFormat="1" ht="10">
      <c r="B736" s="219"/>
      <c r="C736" s="220"/>
      <c r="D736" s="209" t="s">
        <v>284</v>
      </c>
      <c r="E736" s="221" t="s">
        <v>1</v>
      </c>
      <c r="F736" s="222" t="s">
        <v>286</v>
      </c>
      <c r="G736" s="220"/>
      <c r="H736" s="223">
        <v>0.154</v>
      </c>
      <c r="I736" s="224"/>
      <c r="J736" s="220"/>
      <c r="K736" s="220"/>
      <c r="L736" s="225"/>
      <c r="M736" s="226"/>
      <c r="N736" s="227"/>
      <c r="O736" s="227"/>
      <c r="P736" s="227"/>
      <c r="Q736" s="227"/>
      <c r="R736" s="227"/>
      <c r="S736" s="227"/>
      <c r="T736" s="228"/>
      <c r="AT736" s="229" t="s">
        <v>284</v>
      </c>
      <c r="AU736" s="229" t="s">
        <v>85</v>
      </c>
      <c r="AV736" s="14" t="s">
        <v>106</v>
      </c>
      <c r="AW736" s="14" t="s">
        <v>32</v>
      </c>
      <c r="AX736" s="14" t="s">
        <v>76</v>
      </c>
      <c r="AY736" s="229" t="s">
        <v>275</v>
      </c>
    </row>
    <row r="737" spans="1:65" s="15" customFormat="1" ht="10">
      <c r="B737" s="230"/>
      <c r="C737" s="231"/>
      <c r="D737" s="209" t="s">
        <v>284</v>
      </c>
      <c r="E737" s="232" t="s">
        <v>1</v>
      </c>
      <c r="F737" s="233" t="s">
        <v>287</v>
      </c>
      <c r="G737" s="231"/>
      <c r="H737" s="234">
        <v>0.154</v>
      </c>
      <c r="I737" s="235"/>
      <c r="J737" s="231"/>
      <c r="K737" s="231"/>
      <c r="L737" s="236"/>
      <c r="M737" s="237"/>
      <c r="N737" s="238"/>
      <c r="O737" s="238"/>
      <c r="P737" s="238"/>
      <c r="Q737" s="238"/>
      <c r="R737" s="238"/>
      <c r="S737" s="238"/>
      <c r="T737" s="239"/>
      <c r="AT737" s="240" t="s">
        <v>284</v>
      </c>
      <c r="AU737" s="240" t="s">
        <v>85</v>
      </c>
      <c r="AV737" s="15" t="s">
        <v>282</v>
      </c>
      <c r="AW737" s="15" t="s">
        <v>32</v>
      </c>
      <c r="AX737" s="15" t="s">
        <v>83</v>
      </c>
      <c r="AY737" s="240" t="s">
        <v>275</v>
      </c>
    </row>
    <row r="738" spans="1:65" s="2" customFormat="1" ht="24.15" customHeight="1">
      <c r="A738" s="35"/>
      <c r="B738" s="36"/>
      <c r="C738" s="251" t="s">
        <v>868</v>
      </c>
      <c r="D738" s="251" t="s">
        <v>386</v>
      </c>
      <c r="E738" s="252" t="s">
        <v>869</v>
      </c>
      <c r="F738" s="253" t="s">
        <v>870</v>
      </c>
      <c r="G738" s="254" t="s">
        <v>342</v>
      </c>
      <c r="H738" s="255">
        <v>0.70399999999999996</v>
      </c>
      <c r="I738" s="256"/>
      <c r="J738" s="257">
        <f>ROUND(I738*H738,2)</f>
        <v>0</v>
      </c>
      <c r="K738" s="253" t="s">
        <v>281</v>
      </c>
      <c r="L738" s="258"/>
      <c r="M738" s="259" t="s">
        <v>1</v>
      </c>
      <c r="N738" s="260" t="s">
        <v>41</v>
      </c>
      <c r="O738" s="72"/>
      <c r="P738" s="203">
        <f>O738*H738</f>
        <v>0</v>
      </c>
      <c r="Q738" s="203">
        <v>1</v>
      </c>
      <c r="R738" s="203">
        <f>Q738*H738</f>
        <v>0.70399999999999996</v>
      </c>
      <c r="S738" s="203">
        <v>0</v>
      </c>
      <c r="T738" s="204">
        <f>S738*H738</f>
        <v>0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205" t="s">
        <v>334</v>
      </c>
      <c r="AT738" s="205" t="s">
        <v>386</v>
      </c>
      <c r="AU738" s="205" t="s">
        <v>85</v>
      </c>
      <c r="AY738" s="18" t="s">
        <v>275</v>
      </c>
      <c r="BE738" s="206">
        <f>IF(N738="základní",J738,0)</f>
        <v>0</v>
      </c>
      <c r="BF738" s="206">
        <f>IF(N738="snížená",J738,0)</f>
        <v>0</v>
      </c>
      <c r="BG738" s="206">
        <f>IF(N738="zákl. přenesená",J738,0)</f>
        <v>0</v>
      </c>
      <c r="BH738" s="206">
        <f>IF(N738="sníž. přenesená",J738,0)</f>
        <v>0</v>
      </c>
      <c r="BI738" s="206">
        <f>IF(N738="nulová",J738,0)</f>
        <v>0</v>
      </c>
      <c r="BJ738" s="18" t="s">
        <v>83</v>
      </c>
      <c r="BK738" s="206">
        <f>ROUND(I738*H738,2)</f>
        <v>0</v>
      </c>
      <c r="BL738" s="18" t="s">
        <v>282</v>
      </c>
      <c r="BM738" s="205" t="s">
        <v>871</v>
      </c>
    </row>
    <row r="739" spans="1:65" s="16" customFormat="1" ht="10">
      <c r="B739" s="241"/>
      <c r="C739" s="242"/>
      <c r="D739" s="209" t="s">
        <v>284</v>
      </c>
      <c r="E739" s="243" t="s">
        <v>1</v>
      </c>
      <c r="F739" s="244" t="s">
        <v>835</v>
      </c>
      <c r="G739" s="242"/>
      <c r="H739" s="243" t="s">
        <v>1</v>
      </c>
      <c r="I739" s="245"/>
      <c r="J739" s="242"/>
      <c r="K739" s="242"/>
      <c r="L739" s="246"/>
      <c r="M739" s="247"/>
      <c r="N739" s="248"/>
      <c r="O739" s="248"/>
      <c r="P739" s="248"/>
      <c r="Q739" s="248"/>
      <c r="R739" s="248"/>
      <c r="S739" s="248"/>
      <c r="T739" s="249"/>
      <c r="AT739" s="250" t="s">
        <v>284</v>
      </c>
      <c r="AU739" s="250" t="s">
        <v>85</v>
      </c>
      <c r="AV739" s="16" t="s">
        <v>83</v>
      </c>
      <c r="AW739" s="16" t="s">
        <v>32</v>
      </c>
      <c r="AX739" s="16" t="s">
        <v>76</v>
      </c>
      <c r="AY739" s="250" t="s">
        <v>275</v>
      </c>
    </row>
    <row r="740" spans="1:65" s="13" customFormat="1" ht="10">
      <c r="B740" s="207"/>
      <c r="C740" s="208"/>
      <c r="D740" s="209" t="s">
        <v>284</v>
      </c>
      <c r="E740" s="210" t="s">
        <v>1</v>
      </c>
      <c r="F740" s="211" t="s">
        <v>836</v>
      </c>
      <c r="G740" s="208"/>
      <c r="H740" s="212">
        <v>0.316</v>
      </c>
      <c r="I740" s="213"/>
      <c r="J740" s="208"/>
      <c r="K740" s="208"/>
      <c r="L740" s="214"/>
      <c r="M740" s="215"/>
      <c r="N740" s="216"/>
      <c r="O740" s="216"/>
      <c r="P740" s="216"/>
      <c r="Q740" s="216"/>
      <c r="R740" s="216"/>
      <c r="S740" s="216"/>
      <c r="T740" s="217"/>
      <c r="AT740" s="218" t="s">
        <v>284</v>
      </c>
      <c r="AU740" s="218" t="s">
        <v>85</v>
      </c>
      <c r="AV740" s="13" t="s">
        <v>85</v>
      </c>
      <c r="AW740" s="13" t="s">
        <v>32</v>
      </c>
      <c r="AX740" s="13" t="s">
        <v>76</v>
      </c>
      <c r="AY740" s="218" t="s">
        <v>275</v>
      </c>
    </row>
    <row r="741" spans="1:65" s="13" customFormat="1" ht="10">
      <c r="B741" s="207"/>
      <c r="C741" s="208"/>
      <c r="D741" s="209" t="s">
        <v>284</v>
      </c>
      <c r="E741" s="210" t="s">
        <v>1</v>
      </c>
      <c r="F741" s="211" t="s">
        <v>837</v>
      </c>
      <c r="G741" s="208"/>
      <c r="H741" s="212">
        <v>0.26300000000000001</v>
      </c>
      <c r="I741" s="213"/>
      <c r="J741" s="208"/>
      <c r="K741" s="208"/>
      <c r="L741" s="214"/>
      <c r="M741" s="215"/>
      <c r="N741" s="216"/>
      <c r="O741" s="216"/>
      <c r="P741" s="216"/>
      <c r="Q741" s="216"/>
      <c r="R741" s="216"/>
      <c r="S741" s="216"/>
      <c r="T741" s="217"/>
      <c r="AT741" s="218" t="s">
        <v>284</v>
      </c>
      <c r="AU741" s="218" t="s">
        <v>85</v>
      </c>
      <c r="AV741" s="13" t="s">
        <v>85</v>
      </c>
      <c r="AW741" s="13" t="s">
        <v>32</v>
      </c>
      <c r="AX741" s="13" t="s">
        <v>76</v>
      </c>
      <c r="AY741" s="218" t="s">
        <v>275</v>
      </c>
    </row>
    <row r="742" spans="1:65" s="13" customFormat="1" ht="10">
      <c r="B742" s="207"/>
      <c r="C742" s="208"/>
      <c r="D742" s="209" t="s">
        <v>284</v>
      </c>
      <c r="E742" s="210" t="s">
        <v>1</v>
      </c>
      <c r="F742" s="211" t="s">
        <v>838</v>
      </c>
      <c r="G742" s="208"/>
      <c r="H742" s="212">
        <v>7.9000000000000001E-2</v>
      </c>
      <c r="I742" s="213"/>
      <c r="J742" s="208"/>
      <c r="K742" s="208"/>
      <c r="L742" s="214"/>
      <c r="M742" s="215"/>
      <c r="N742" s="216"/>
      <c r="O742" s="216"/>
      <c r="P742" s="216"/>
      <c r="Q742" s="216"/>
      <c r="R742" s="216"/>
      <c r="S742" s="216"/>
      <c r="T742" s="217"/>
      <c r="AT742" s="218" t="s">
        <v>284</v>
      </c>
      <c r="AU742" s="218" t="s">
        <v>85</v>
      </c>
      <c r="AV742" s="13" t="s">
        <v>85</v>
      </c>
      <c r="AW742" s="13" t="s">
        <v>32</v>
      </c>
      <c r="AX742" s="13" t="s">
        <v>76</v>
      </c>
      <c r="AY742" s="218" t="s">
        <v>275</v>
      </c>
    </row>
    <row r="743" spans="1:65" s="13" customFormat="1" ht="10">
      <c r="B743" s="207"/>
      <c r="C743" s="208"/>
      <c r="D743" s="209" t="s">
        <v>284</v>
      </c>
      <c r="E743" s="210" t="s">
        <v>1</v>
      </c>
      <c r="F743" s="211" t="s">
        <v>839</v>
      </c>
      <c r="G743" s="208"/>
      <c r="H743" s="212">
        <v>4.5999999999999999E-2</v>
      </c>
      <c r="I743" s="213"/>
      <c r="J743" s="208"/>
      <c r="K743" s="208"/>
      <c r="L743" s="214"/>
      <c r="M743" s="215"/>
      <c r="N743" s="216"/>
      <c r="O743" s="216"/>
      <c r="P743" s="216"/>
      <c r="Q743" s="216"/>
      <c r="R743" s="216"/>
      <c r="S743" s="216"/>
      <c r="T743" s="217"/>
      <c r="AT743" s="218" t="s">
        <v>284</v>
      </c>
      <c r="AU743" s="218" t="s">
        <v>85</v>
      </c>
      <c r="AV743" s="13" t="s">
        <v>85</v>
      </c>
      <c r="AW743" s="13" t="s">
        <v>32</v>
      </c>
      <c r="AX743" s="13" t="s">
        <v>76</v>
      </c>
      <c r="AY743" s="218" t="s">
        <v>275</v>
      </c>
    </row>
    <row r="744" spans="1:65" s="14" customFormat="1" ht="10">
      <c r="B744" s="219"/>
      <c r="C744" s="220"/>
      <c r="D744" s="209" t="s">
        <v>284</v>
      </c>
      <c r="E744" s="221" t="s">
        <v>1</v>
      </c>
      <c r="F744" s="222" t="s">
        <v>286</v>
      </c>
      <c r="G744" s="220"/>
      <c r="H744" s="223">
        <v>0.70399999999999996</v>
      </c>
      <c r="I744" s="224"/>
      <c r="J744" s="220"/>
      <c r="K744" s="220"/>
      <c r="L744" s="225"/>
      <c r="M744" s="226"/>
      <c r="N744" s="227"/>
      <c r="O744" s="227"/>
      <c r="P744" s="227"/>
      <c r="Q744" s="227"/>
      <c r="R744" s="227"/>
      <c r="S744" s="227"/>
      <c r="T744" s="228"/>
      <c r="AT744" s="229" t="s">
        <v>284</v>
      </c>
      <c r="AU744" s="229" t="s">
        <v>85</v>
      </c>
      <c r="AV744" s="14" t="s">
        <v>106</v>
      </c>
      <c r="AW744" s="14" t="s">
        <v>32</v>
      </c>
      <c r="AX744" s="14" t="s">
        <v>76</v>
      </c>
      <c r="AY744" s="229" t="s">
        <v>275</v>
      </c>
    </row>
    <row r="745" spans="1:65" s="15" customFormat="1" ht="10">
      <c r="B745" s="230"/>
      <c r="C745" s="231"/>
      <c r="D745" s="209" t="s">
        <v>284</v>
      </c>
      <c r="E745" s="232" t="s">
        <v>1</v>
      </c>
      <c r="F745" s="233" t="s">
        <v>287</v>
      </c>
      <c r="G745" s="231"/>
      <c r="H745" s="234">
        <v>0.70399999999999996</v>
      </c>
      <c r="I745" s="235"/>
      <c r="J745" s="231"/>
      <c r="K745" s="231"/>
      <c r="L745" s="236"/>
      <c r="M745" s="237"/>
      <c r="N745" s="238"/>
      <c r="O745" s="238"/>
      <c r="P745" s="238"/>
      <c r="Q745" s="238"/>
      <c r="R745" s="238"/>
      <c r="S745" s="238"/>
      <c r="T745" s="239"/>
      <c r="AT745" s="240" t="s">
        <v>284</v>
      </c>
      <c r="AU745" s="240" t="s">
        <v>85</v>
      </c>
      <c r="AV745" s="15" t="s">
        <v>282</v>
      </c>
      <c r="AW745" s="15" t="s">
        <v>32</v>
      </c>
      <c r="AX745" s="15" t="s">
        <v>83</v>
      </c>
      <c r="AY745" s="240" t="s">
        <v>275</v>
      </c>
    </row>
    <row r="746" spans="1:65" s="2" customFormat="1" ht="24.15" customHeight="1">
      <c r="A746" s="35"/>
      <c r="B746" s="36"/>
      <c r="C746" s="251" t="s">
        <v>872</v>
      </c>
      <c r="D746" s="251" t="s">
        <v>386</v>
      </c>
      <c r="E746" s="252" t="s">
        <v>873</v>
      </c>
      <c r="F746" s="253" t="s">
        <v>874</v>
      </c>
      <c r="G746" s="254" t="s">
        <v>342</v>
      </c>
      <c r="H746" s="255">
        <v>0.218</v>
      </c>
      <c r="I746" s="256"/>
      <c r="J746" s="257">
        <f>ROUND(I746*H746,2)</f>
        <v>0</v>
      </c>
      <c r="K746" s="253" t="s">
        <v>281</v>
      </c>
      <c r="L746" s="258"/>
      <c r="M746" s="259" t="s">
        <v>1</v>
      </c>
      <c r="N746" s="260" t="s">
        <v>41</v>
      </c>
      <c r="O746" s="72"/>
      <c r="P746" s="203">
        <f>O746*H746</f>
        <v>0</v>
      </c>
      <c r="Q746" s="203">
        <v>1</v>
      </c>
      <c r="R746" s="203">
        <f>Q746*H746</f>
        <v>0.218</v>
      </c>
      <c r="S746" s="203">
        <v>0</v>
      </c>
      <c r="T746" s="204">
        <f>S746*H746</f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205" t="s">
        <v>334</v>
      </c>
      <c r="AT746" s="205" t="s">
        <v>386</v>
      </c>
      <c r="AU746" s="205" t="s">
        <v>85</v>
      </c>
      <c r="AY746" s="18" t="s">
        <v>275</v>
      </c>
      <c r="BE746" s="206">
        <f>IF(N746="základní",J746,0)</f>
        <v>0</v>
      </c>
      <c r="BF746" s="206">
        <f>IF(N746="snížená",J746,0)</f>
        <v>0</v>
      </c>
      <c r="BG746" s="206">
        <f>IF(N746="zákl. přenesená",J746,0)</f>
        <v>0</v>
      </c>
      <c r="BH746" s="206">
        <f>IF(N746="sníž. přenesená",J746,0)</f>
        <v>0</v>
      </c>
      <c r="BI746" s="206">
        <f>IF(N746="nulová",J746,0)</f>
        <v>0</v>
      </c>
      <c r="BJ746" s="18" t="s">
        <v>83</v>
      </c>
      <c r="BK746" s="206">
        <f>ROUND(I746*H746,2)</f>
        <v>0</v>
      </c>
      <c r="BL746" s="18" t="s">
        <v>282</v>
      </c>
      <c r="BM746" s="205" t="s">
        <v>875</v>
      </c>
    </row>
    <row r="747" spans="1:65" s="16" customFormat="1" ht="10">
      <c r="B747" s="241"/>
      <c r="C747" s="242"/>
      <c r="D747" s="209" t="s">
        <v>284</v>
      </c>
      <c r="E747" s="243" t="s">
        <v>1</v>
      </c>
      <c r="F747" s="244" t="s">
        <v>840</v>
      </c>
      <c r="G747" s="242"/>
      <c r="H747" s="243" t="s">
        <v>1</v>
      </c>
      <c r="I747" s="245"/>
      <c r="J747" s="242"/>
      <c r="K747" s="242"/>
      <c r="L747" s="246"/>
      <c r="M747" s="247"/>
      <c r="N747" s="248"/>
      <c r="O747" s="248"/>
      <c r="P747" s="248"/>
      <c r="Q747" s="248"/>
      <c r="R747" s="248"/>
      <c r="S747" s="248"/>
      <c r="T747" s="249"/>
      <c r="AT747" s="250" t="s">
        <v>284</v>
      </c>
      <c r="AU747" s="250" t="s">
        <v>85</v>
      </c>
      <c r="AV747" s="16" t="s">
        <v>83</v>
      </c>
      <c r="AW747" s="16" t="s">
        <v>32</v>
      </c>
      <c r="AX747" s="16" t="s">
        <v>76</v>
      </c>
      <c r="AY747" s="250" t="s">
        <v>275</v>
      </c>
    </row>
    <row r="748" spans="1:65" s="13" customFormat="1" ht="10">
      <c r="B748" s="207"/>
      <c r="C748" s="208"/>
      <c r="D748" s="209" t="s">
        <v>284</v>
      </c>
      <c r="E748" s="210" t="s">
        <v>1</v>
      </c>
      <c r="F748" s="211" t="s">
        <v>841</v>
      </c>
      <c r="G748" s="208"/>
      <c r="H748" s="212">
        <v>0.218</v>
      </c>
      <c r="I748" s="213"/>
      <c r="J748" s="208"/>
      <c r="K748" s="208"/>
      <c r="L748" s="214"/>
      <c r="M748" s="215"/>
      <c r="N748" s="216"/>
      <c r="O748" s="216"/>
      <c r="P748" s="216"/>
      <c r="Q748" s="216"/>
      <c r="R748" s="216"/>
      <c r="S748" s="216"/>
      <c r="T748" s="217"/>
      <c r="AT748" s="218" t="s">
        <v>284</v>
      </c>
      <c r="AU748" s="218" t="s">
        <v>85</v>
      </c>
      <c r="AV748" s="13" t="s">
        <v>85</v>
      </c>
      <c r="AW748" s="13" t="s">
        <v>32</v>
      </c>
      <c r="AX748" s="13" t="s">
        <v>76</v>
      </c>
      <c r="AY748" s="218" t="s">
        <v>275</v>
      </c>
    </row>
    <row r="749" spans="1:65" s="14" customFormat="1" ht="10">
      <c r="B749" s="219"/>
      <c r="C749" s="220"/>
      <c r="D749" s="209" t="s">
        <v>284</v>
      </c>
      <c r="E749" s="221" t="s">
        <v>1</v>
      </c>
      <c r="F749" s="222" t="s">
        <v>286</v>
      </c>
      <c r="G749" s="220"/>
      <c r="H749" s="223">
        <v>0.218</v>
      </c>
      <c r="I749" s="224"/>
      <c r="J749" s="220"/>
      <c r="K749" s="220"/>
      <c r="L749" s="225"/>
      <c r="M749" s="226"/>
      <c r="N749" s="227"/>
      <c r="O749" s="227"/>
      <c r="P749" s="227"/>
      <c r="Q749" s="227"/>
      <c r="R749" s="227"/>
      <c r="S749" s="227"/>
      <c r="T749" s="228"/>
      <c r="AT749" s="229" t="s">
        <v>284</v>
      </c>
      <c r="AU749" s="229" t="s">
        <v>85</v>
      </c>
      <c r="AV749" s="14" t="s">
        <v>106</v>
      </c>
      <c r="AW749" s="14" t="s">
        <v>32</v>
      </c>
      <c r="AX749" s="14" t="s">
        <v>76</v>
      </c>
      <c r="AY749" s="229" t="s">
        <v>275</v>
      </c>
    </row>
    <row r="750" spans="1:65" s="15" customFormat="1" ht="10">
      <c r="B750" s="230"/>
      <c r="C750" s="231"/>
      <c r="D750" s="209" t="s">
        <v>284</v>
      </c>
      <c r="E750" s="232" t="s">
        <v>1</v>
      </c>
      <c r="F750" s="233" t="s">
        <v>287</v>
      </c>
      <c r="G750" s="231"/>
      <c r="H750" s="234">
        <v>0.218</v>
      </c>
      <c r="I750" s="235"/>
      <c r="J750" s="231"/>
      <c r="K750" s="231"/>
      <c r="L750" s="236"/>
      <c r="M750" s="237"/>
      <c r="N750" s="238"/>
      <c r="O750" s="238"/>
      <c r="P750" s="238"/>
      <c r="Q750" s="238"/>
      <c r="R750" s="238"/>
      <c r="S750" s="238"/>
      <c r="T750" s="239"/>
      <c r="AT750" s="240" t="s">
        <v>284</v>
      </c>
      <c r="AU750" s="240" t="s">
        <v>85</v>
      </c>
      <c r="AV750" s="15" t="s">
        <v>282</v>
      </c>
      <c r="AW750" s="15" t="s">
        <v>32</v>
      </c>
      <c r="AX750" s="15" t="s">
        <v>83</v>
      </c>
      <c r="AY750" s="240" t="s">
        <v>275</v>
      </c>
    </row>
    <row r="751" spans="1:65" s="2" customFormat="1" ht="24.15" customHeight="1">
      <c r="A751" s="35"/>
      <c r="B751" s="36"/>
      <c r="C751" s="251" t="s">
        <v>876</v>
      </c>
      <c r="D751" s="251" t="s">
        <v>386</v>
      </c>
      <c r="E751" s="252" t="s">
        <v>877</v>
      </c>
      <c r="F751" s="253" t="s">
        <v>878</v>
      </c>
      <c r="G751" s="254" t="s">
        <v>342</v>
      </c>
      <c r="H751" s="255">
        <v>4.4999999999999998E-2</v>
      </c>
      <c r="I751" s="256"/>
      <c r="J751" s="257">
        <f>ROUND(I751*H751,2)</f>
        <v>0</v>
      </c>
      <c r="K751" s="253" t="s">
        <v>281</v>
      </c>
      <c r="L751" s="258"/>
      <c r="M751" s="259" t="s">
        <v>1</v>
      </c>
      <c r="N751" s="260" t="s">
        <v>41</v>
      </c>
      <c r="O751" s="72"/>
      <c r="P751" s="203">
        <f>O751*H751</f>
        <v>0</v>
      </c>
      <c r="Q751" s="203">
        <v>1</v>
      </c>
      <c r="R751" s="203">
        <f>Q751*H751</f>
        <v>4.4999999999999998E-2</v>
      </c>
      <c r="S751" s="203">
        <v>0</v>
      </c>
      <c r="T751" s="204">
        <f>S751*H751</f>
        <v>0</v>
      </c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R751" s="205" t="s">
        <v>334</v>
      </c>
      <c r="AT751" s="205" t="s">
        <v>386</v>
      </c>
      <c r="AU751" s="205" t="s">
        <v>85</v>
      </c>
      <c r="AY751" s="18" t="s">
        <v>275</v>
      </c>
      <c r="BE751" s="206">
        <f>IF(N751="základní",J751,0)</f>
        <v>0</v>
      </c>
      <c r="BF751" s="206">
        <f>IF(N751="snížená",J751,0)</f>
        <v>0</v>
      </c>
      <c r="BG751" s="206">
        <f>IF(N751="zákl. přenesená",J751,0)</f>
        <v>0</v>
      </c>
      <c r="BH751" s="206">
        <f>IF(N751="sníž. přenesená",J751,0)</f>
        <v>0</v>
      </c>
      <c r="BI751" s="206">
        <f>IF(N751="nulová",J751,0)</f>
        <v>0</v>
      </c>
      <c r="BJ751" s="18" t="s">
        <v>83</v>
      </c>
      <c r="BK751" s="206">
        <f>ROUND(I751*H751,2)</f>
        <v>0</v>
      </c>
      <c r="BL751" s="18" t="s">
        <v>282</v>
      </c>
      <c r="BM751" s="205" t="s">
        <v>879</v>
      </c>
    </row>
    <row r="752" spans="1:65" s="13" customFormat="1" ht="10">
      <c r="B752" s="207"/>
      <c r="C752" s="208"/>
      <c r="D752" s="209" t="s">
        <v>284</v>
      </c>
      <c r="E752" s="210" t="s">
        <v>1</v>
      </c>
      <c r="F752" s="211" t="s">
        <v>851</v>
      </c>
      <c r="G752" s="208"/>
      <c r="H752" s="212">
        <v>4.4999999999999998E-2</v>
      </c>
      <c r="I752" s="213"/>
      <c r="J752" s="208"/>
      <c r="K752" s="208"/>
      <c r="L752" s="214"/>
      <c r="M752" s="215"/>
      <c r="N752" s="216"/>
      <c r="O752" s="216"/>
      <c r="P752" s="216"/>
      <c r="Q752" s="216"/>
      <c r="R752" s="216"/>
      <c r="S752" s="216"/>
      <c r="T752" s="217"/>
      <c r="AT752" s="218" t="s">
        <v>284</v>
      </c>
      <c r="AU752" s="218" t="s">
        <v>85</v>
      </c>
      <c r="AV752" s="13" t="s">
        <v>85</v>
      </c>
      <c r="AW752" s="13" t="s">
        <v>32</v>
      </c>
      <c r="AX752" s="13" t="s">
        <v>76</v>
      </c>
      <c r="AY752" s="218" t="s">
        <v>275</v>
      </c>
    </row>
    <row r="753" spans="1:65" s="14" customFormat="1" ht="10">
      <c r="B753" s="219"/>
      <c r="C753" s="220"/>
      <c r="D753" s="209" t="s">
        <v>284</v>
      </c>
      <c r="E753" s="221" t="s">
        <v>1</v>
      </c>
      <c r="F753" s="222" t="s">
        <v>286</v>
      </c>
      <c r="G753" s="220"/>
      <c r="H753" s="223">
        <v>4.4999999999999998E-2</v>
      </c>
      <c r="I753" s="224"/>
      <c r="J753" s="220"/>
      <c r="K753" s="220"/>
      <c r="L753" s="225"/>
      <c r="M753" s="226"/>
      <c r="N753" s="227"/>
      <c r="O753" s="227"/>
      <c r="P753" s="227"/>
      <c r="Q753" s="227"/>
      <c r="R753" s="227"/>
      <c r="S753" s="227"/>
      <c r="T753" s="228"/>
      <c r="AT753" s="229" t="s">
        <v>284</v>
      </c>
      <c r="AU753" s="229" t="s">
        <v>85</v>
      </c>
      <c r="AV753" s="14" t="s">
        <v>106</v>
      </c>
      <c r="AW753" s="14" t="s">
        <v>32</v>
      </c>
      <c r="AX753" s="14" t="s">
        <v>76</v>
      </c>
      <c r="AY753" s="229" t="s">
        <v>275</v>
      </c>
    </row>
    <row r="754" spans="1:65" s="15" customFormat="1" ht="10">
      <c r="B754" s="230"/>
      <c r="C754" s="231"/>
      <c r="D754" s="209" t="s">
        <v>284</v>
      </c>
      <c r="E754" s="232" t="s">
        <v>1</v>
      </c>
      <c r="F754" s="233" t="s">
        <v>287</v>
      </c>
      <c r="G754" s="231"/>
      <c r="H754" s="234">
        <v>4.4999999999999998E-2</v>
      </c>
      <c r="I754" s="235"/>
      <c r="J754" s="231"/>
      <c r="K754" s="231"/>
      <c r="L754" s="236"/>
      <c r="M754" s="237"/>
      <c r="N754" s="238"/>
      <c r="O754" s="238"/>
      <c r="P754" s="238"/>
      <c r="Q754" s="238"/>
      <c r="R754" s="238"/>
      <c r="S754" s="238"/>
      <c r="T754" s="239"/>
      <c r="AT754" s="240" t="s">
        <v>284</v>
      </c>
      <c r="AU754" s="240" t="s">
        <v>85</v>
      </c>
      <c r="AV754" s="15" t="s">
        <v>282</v>
      </c>
      <c r="AW754" s="15" t="s">
        <v>32</v>
      </c>
      <c r="AX754" s="15" t="s">
        <v>83</v>
      </c>
      <c r="AY754" s="240" t="s">
        <v>275</v>
      </c>
    </row>
    <row r="755" spans="1:65" s="2" customFormat="1" ht="33" customHeight="1">
      <c r="A755" s="35"/>
      <c r="B755" s="36"/>
      <c r="C755" s="194" t="s">
        <v>880</v>
      </c>
      <c r="D755" s="194" t="s">
        <v>277</v>
      </c>
      <c r="E755" s="195" t="s">
        <v>881</v>
      </c>
      <c r="F755" s="196" t="s">
        <v>882</v>
      </c>
      <c r="G755" s="197" t="s">
        <v>342</v>
      </c>
      <c r="H755" s="198">
        <v>1.1419999999999999</v>
      </c>
      <c r="I755" s="199"/>
      <c r="J755" s="200">
        <f>ROUND(I755*H755,2)</f>
        <v>0</v>
      </c>
      <c r="K755" s="196" t="s">
        <v>281</v>
      </c>
      <c r="L755" s="40"/>
      <c r="M755" s="201" t="s">
        <v>1</v>
      </c>
      <c r="N755" s="202" t="s">
        <v>41</v>
      </c>
      <c r="O755" s="72"/>
      <c r="P755" s="203">
        <f>O755*H755</f>
        <v>0</v>
      </c>
      <c r="Q755" s="203">
        <v>1.221E-2</v>
      </c>
      <c r="R755" s="203">
        <f>Q755*H755</f>
        <v>1.3943819999999999E-2</v>
      </c>
      <c r="S755" s="203">
        <v>0</v>
      </c>
      <c r="T755" s="204">
        <f>S755*H755</f>
        <v>0</v>
      </c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R755" s="205" t="s">
        <v>282</v>
      </c>
      <c r="AT755" s="205" t="s">
        <v>277</v>
      </c>
      <c r="AU755" s="205" t="s">
        <v>85</v>
      </c>
      <c r="AY755" s="18" t="s">
        <v>275</v>
      </c>
      <c r="BE755" s="206">
        <f>IF(N755="základní",J755,0)</f>
        <v>0</v>
      </c>
      <c r="BF755" s="206">
        <f>IF(N755="snížená",J755,0)</f>
        <v>0</v>
      </c>
      <c r="BG755" s="206">
        <f>IF(N755="zákl. přenesená",J755,0)</f>
        <v>0</v>
      </c>
      <c r="BH755" s="206">
        <f>IF(N755="sníž. přenesená",J755,0)</f>
        <v>0</v>
      </c>
      <c r="BI755" s="206">
        <f>IF(N755="nulová",J755,0)</f>
        <v>0</v>
      </c>
      <c r="BJ755" s="18" t="s">
        <v>83</v>
      </c>
      <c r="BK755" s="206">
        <f>ROUND(I755*H755,2)</f>
        <v>0</v>
      </c>
      <c r="BL755" s="18" t="s">
        <v>282</v>
      </c>
      <c r="BM755" s="205" t="s">
        <v>883</v>
      </c>
    </row>
    <row r="756" spans="1:65" s="16" customFormat="1" ht="10">
      <c r="B756" s="241"/>
      <c r="C756" s="242"/>
      <c r="D756" s="209" t="s">
        <v>284</v>
      </c>
      <c r="E756" s="243" t="s">
        <v>1</v>
      </c>
      <c r="F756" s="244" t="s">
        <v>884</v>
      </c>
      <c r="G756" s="242"/>
      <c r="H756" s="243" t="s">
        <v>1</v>
      </c>
      <c r="I756" s="245"/>
      <c r="J756" s="242"/>
      <c r="K756" s="242"/>
      <c r="L756" s="246"/>
      <c r="M756" s="247"/>
      <c r="N756" s="248"/>
      <c r="O756" s="248"/>
      <c r="P756" s="248"/>
      <c r="Q756" s="248"/>
      <c r="R756" s="248"/>
      <c r="S756" s="248"/>
      <c r="T756" s="249"/>
      <c r="AT756" s="250" t="s">
        <v>284</v>
      </c>
      <c r="AU756" s="250" t="s">
        <v>85</v>
      </c>
      <c r="AV756" s="16" t="s">
        <v>83</v>
      </c>
      <c r="AW756" s="16" t="s">
        <v>32</v>
      </c>
      <c r="AX756" s="16" t="s">
        <v>76</v>
      </c>
      <c r="AY756" s="250" t="s">
        <v>275</v>
      </c>
    </row>
    <row r="757" spans="1:65" s="13" customFormat="1" ht="10">
      <c r="B757" s="207"/>
      <c r="C757" s="208"/>
      <c r="D757" s="209" t="s">
        <v>284</v>
      </c>
      <c r="E757" s="210" t="s">
        <v>1</v>
      </c>
      <c r="F757" s="211" t="s">
        <v>885</v>
      </c>
      <c r="G757" s="208"/>
      <c r="H757" s="212">
        <v>1.1419999999999999</v>
      </c>
      <c r="I757" s="213"/>
      <c r="J757" s="208"/>
      <c r="K757" s="208"/>
      <c r="L757" s="214"/>
      <c r="M757" s="215"/>
      <c r="N757" s="216"/>
      <c r="O757" s="216"/>
      <c r="P757" s="216"/>
      <c r="Q757" s="216"/>
      <c r="R757" s="216"/>
      <c r="S757" s="216"/>
      <c r="T757" s="217"/>
      <c r="AT757" s="218" t="s">
        <v>284</v>
      </c>
      <c r="AU757" s="218" t="s">
        <v>85</v>
      </c>
      <c r="AV757" s="13" t="s">
        <v>85</v>
      </c>
      <c r="AW757" s="13" t="s">
        <v>32</v>
      </c>
      <c r="AX757" s="13" t="s">
        <v>76</v>
      </c>
      <c r="AY757" s="218" t="s">
        <v>275</v>
      </c>
    </row>
    <row r="758" spans="1:65" s="14" customFormat="1" ht="10">
      <c r="B758" s="219"/>
      <c r="C758" s="220"/>
      <c r="D758" s="209" t="s">
        <v>284</v>
      </c>
      <c r="E758" s="221" t="s">
        <v>1</v>
      </c>
      <c r="F758" s="222" t="s">
        <v>286</v>
      </c>
      <c r="G758" s="220"/>
      <c r="H758" s="223">
        <v>1.1419999999999999</v>
      </c>
      <c r="I758" s="224"/>
      <c r="J758" s="220"/>
      <c r="K758" s="220"/>
      <c r="L758" s="225"/>
      <c r="M758" s="226"/>
      <c r="N758" s="227"/>
      <c r="O758" s="227"/>
      <c r="P758" s="227"/>
      <c r="Q758" s="227"/>
      <c r="R758" s="227"/>
      <c r="S758" s="227"/>
      <c r="T758" s="228"/>
      <c r="AT758" s="229" t="s">
        <v>284</v>
      </c>
      <c r="AU758" s="229" t="s">
        <v>85</v>
      </c>
      <c r="AV758" s="14" t="s">
        <v>106</v>
      </c>
      <c r="AW758" s="14" t="s">
        <v>32</v>
      </c>
      <c r="AX758" s="14" t="s">
        <v>76</v>
      </c>
      <c r="AY758" s="229" t="s">
        <v>275</v>
      </c>
    </row>
    <row r="759" spans="1:65" s="15" customFormat="1" ht="10">
      <c r="B759" s="230"/>
      <c r="C759" s="231"/>
      <c r="D759" s="209" t="s">
        <v>284</v>
      </c>
      <c r="E759" s="232" t="s">
        <v>1</v>
      </c>
      <c r="F759" s="233" t="s">
        <v>287</v>
      </c>
      <c r="G759" s="231"/>
      <c r="H759" s="234">
        <v>1.1419999999999999</v>
      </c>
      <c r="I759" s="235"/>
      <c r="J759" s="231"/>
      <c r="K759" s="231"/>
      <c r="L759" s="236"/>
      <c r="M759" s="237"/>
      <c r="N759" s="238"/>
      <c r="O759" s="238"/>
      <c r="P759" s="238"/>
      <c r="Q759" s="238"/>
      <c r="R759" s="238"/>
      <c r="S759" s="238"/>
      <c r="T759" s="239"/>
      <c r="AT759" s="240" t="s">
        <v>284</v>
      </c>
      <c r="AU759" s="240" t="s">
        <v>85</v>
      </c>
      <c r="AV759" s="15" t="s">
        <v>282</v>
      </c>
      <c r="AW759" s="15" t="s">
        <v>32</v>
      </c>
      <c r="AX759" s="15" t="s">
        <v>83</v>
      </c>
      <c r="AY759" s="240" t="s">
        <v>275</v>
      </c>
    </row>
    <row r="760" spans="1:65" s="2" customFormat="1" ht="21.75" customHeight="1">
      <c r="A760" s="35"/>
      <c r="B760" s="36"/>
      <c r="C760" s="251" t="s">
        <v>886</v>
      </c>
      <c r="D760" s="251" t="s">
        <v>386</v>
      </c>
      <c r="E760" s="252" t="s">
        <v>887</v>
      </c>
      <c r="F760" s="253" t="s">
        <v>888</v>
      </c>
      <c r="G760" s="254" t="s">
        <v>342</v>
      </c>
      <c r="H760" s="255">
        <v>1.1419999999999999</v>
      </c>
      <c r="I760" s="256"/>
      <c r="J760" s="257">
        <f>ROUND(I760*H760,2)</f>
        <v>0</v>
      </c>
      <c r="K760" s="253" t="s">
        <v>281</v>
      </c>
      <c r="L760" s="258"/>
      <c r="M760" s="259" t="s">
        <v>1</v>
      </c>
      <c r="N760" s="260" t="s">
        <v>41</v>
      </c>
      <c r="O760" s="72"/>
      <c r="P760" s="203">
        <f>O760*H760</f>
        <v>0</v>
      </c>
      <c r="Q760" s="203">
        <v>1</v>
      </c>
      <c r="R760" s="203">
        <f>Q760*H760</f>
        <v>1.1419999999999999</v>
      </c>
      <c r="S760" s="203">
        <v>0</v>
      </c>
      <c r="T760" s="204">
        <f>S760*H760</f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205" t="s">
        <v>334</v>
      </c>
      <c r="AT760" s="205" t="s">
        <v>386</v>
      </c>
      <c r="AU760" s="205" t="s">
        <v>85</v>
      </c>
      <c r="AY760" s="18" t="s">
        <v>275</v>
      </c>
      <c r="BE760" s="206">
        <f>IF(N760="základní",J760,0)</f>
        <v>0</v>
      </c>
      <c r="BF760" s="206">
        <f>IF(N760="snížená",J760,0)</f>
        <v>0</v>
      </c>
      <c r="BG760" s="206">
        <f>IF(N760="zákl. přenesená",J760,0)</f>
        <v>0</v>
      </c>
      <c r="BH760" s="206">
        <f>IF(N760="sníž. přenesená",J760,0)</f>
        <v>0</v>
      </c>
      <c r="BI760" s="206">
        <f>IF(N760="nulová",J760,0)</f>
        <v>0</v>
      </c>
      <c r="BJ760" s="18" t="s">
        <v>83</v>
      </c>
      <c r="BK760" s="206">
        <f>ROUND(I760*H760,2)</f>
        <v>0</v>
      </c>
      <c r="BL760" s="18" t="s">
        <v>282</v>
      </c>
      <c r="BM760" s="205" t="s">
        <v>889</v>
      </c>
    </row>
    <row r="761" spans="1:65" s="2" customFormat="1" ht="24.15" customHeight="1">
      <c r="A761" s="35"/>
      <c r="B761" s="36"/>
      <c r="C761" s="194" t="s">
        <v>890</v>
      </c>
      <c r="D761" s="194" t="s">
        <v>277</v>
      </c>
      <c r="E761" s="195" t="s">
        <v>891</v>
      </c>
      <c r="F761" s="196" t="s">
        <v>892</v>
      </c>
      <c r="G761" s="197" t="s">
        <v>399</v>
      </c>
      <c r="H761" s="198">
        <v>8.5</v>
      </c>
      <c r="I761" s="199"/>
      <c r="J761" s="200">
        <f>ROUND(I761*H761,2)</f>
        <v>0</v>
      </c>
      <c r="K761" s="196" t="s">
        <v>281</v>
      </c>
      <c r="L761" s="40"/>
      <c r="M761" s="201" t="s">
        <v>1</v>
      </c>
      <c r="N761" s="202" t="s">
        <v>41</v>
      </c>
      <c r="O761" s="72"/>
      <c r="P761" s="203">
        <f>O761*H761</f>
        <v>0</v>
      </c>
      <c r="Q761" s="203">
        <v>1.1E-4</v>
      </c>
      <c r="R761" s="203">
        <f>Q761*H761</f>
        <v>9.3500000000000007E-4</v>
      </c>
      <c r="S761" s="203">
        <v>0</v>
      </c>
      <c r="T761" s="204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205" t="s">
        <v>282</v>
      </c>
      <c r="AT761" s="205" t="s">
        <v>277</v>
      </c>
      <c r="AU761" s="205" t="s">
        <v>85</v>
      </c>
      <c r="AY761" s="18" t="s">
        <v>275</v>
      </c>
      <c r="BE761" s="206">
        <f>IF(N761="základní",J761,0)</f>
        <v>0</v>
      </c>
      <c r="BF761" s="206">
        <f>IF(N761="snížená",J761,0)</f>
        <v>0</v>
      </c>
      <c r="BG761" s="206">
        <f>IF(N761="zákl. přenesená",J761,0)</f>
        <v>0</v>
      </c>
      <c r="BH761" s="206">
        <f>IF(N761="sníž. přenesená",J761,0)</f>
        <v>0</v>
      </c>
      <c r="BI761" s="206">
        <f>IF(N761="nulová",J761,0)</f>
        <v>0</v>
      </c>
      <c r="BJ761" s="18" t="s">
        <v>83</v>
      </c>
      <c r="BK761" s="206">
        <f>ROUND(I761*H761,2)</f>
        <v>0</v>
      </c>
      <c r="BL761" s="18" t="s">
        <v>282</v>
      </c>
      <c r="BM761" s="205" t="s">
        <v>893</v>
      </c>
    </row>
    <row r="762" spans="1:65" s="13" customFormat="1" ht="10">
      <c r="B762" s="207"/>
      <c r="C762" s="208"/>
      <c r="D762" s="209" t="s">
        <v>284</v>
      </c>
      <c r="E762" s="210" t="s">
        <v>1</v>
      </c>
      <c r="F762" s="211" t="s">
        <v>765</v>
      </c>
      <c r="G762" s="208"/>
      <c r="H762" s="212">
        <v>3</v>
      </c>
      <c r="I762" s="213"/>
      <c r="J762" s="208"/>
      <c r="K762" s="208"/>
      <c r="L762" s="214"/>
      <c r="M762" s="215"/>
      <c r="N762" s="216"/>
      <c r="O762" s="216"/>
      <c r="P762" s="216"/>
      <c r="Q762" s="216"/>
      <c r="R762" s="216"/>
      <c r="S762" s="216"/>
      <c r="T762" s="217"/>
      <c r="AT762" s="218" t="s">
        <v>284</v>
      </c>
      <c r="AU762" s="218" t="s">
        <v>85</v>
      </c>
      <c r="AV762" s="13" t="s">
        <v>85</v>
      </c>
      <c r="AW762" s="13" t="s">
        <v>32</v>
      </c>
      <c r="AX762" s="13" t="s">
        <v>76</v>
      </c>
      <c r="AY762" s="218" t="s">
        <v>275</v>
      </c>
    </row>
    <row r="763" spans="1:65" s="13" customFormat="1" ht="10">
      <c r="B763" s="207"/>
      <c r="C763" s="208"/>
      <c r="D763" s="209" t="s">
        <v>284</v>
      </c>
      <c r="E763" s="210" t="s">
        <v>1</v>
      </c>
      <c r="F763" s="211" t="s">
        <v>766</v>
      </c>
      <c r="G763" s="208"/>
      <c r="H763" s="212">
        <v>3</v>
      </c>
      <c r="I763" s="213"/>
      <c r="J763" s="208"/>
      <c r="K763" s="208"/>
      <c r="L763" s="214"/>
      <c r="M763" s="215"/>
      <c r="N763" s="216"/>
      <c r="O763" s="216"/>
      <c r="P763" s="216"/>
      <c r="Q763" s="216"/>
      <c r="R763" s="216"/>
      <c r="S763" s="216"/>
      <c r="T763" s="217"/>
      <c r="AT763" s="218" t="s">
        <v>284</v>
      </c>
      <c r="AU763" s="218" t="s">
        <v>85</v>
      </c>
      <c r="AV763" s="13" t="s">
        <v>85</v>
      </c>
      <c r="AW763" s="13" t="s">
        <v>32</v>
      </c>
      <c r="AX763" s="13" t="s">
        <v>76</v>
      </c>
      <c r="AY763" s="218" t="s">
        <v>275</v>
      </c>
    </row>
    <row r="764" spans="1:65" s="13" customFormat="1" ht="10">
      <c r="B764" s="207"/>
      <c r="C764" s="208"/>
      <c r="D764" s="209" t="s">
        <v>284</v>
      </c>
      <c r="E764" s="210" t="s">
        <v>1</v>
      </c>
      <c r="F764" s="211" t="s">
        <v>767</v>
      </c>
      <c r="G764" s="208"/>
      <c r="H764" s="212">
        <v>2.5</v>
      </c>
      <c r="I764" s="213"/>
      <c r="J764" s="208"/>
      <c r="K764" s="208"/>
      <c r="L764" s="214"/>
      <c r="M764" s="215"/>
      <c r="N764" s="216"/>
      <c r="O764" s="216"/>
      <c r="P764" s="216"/>
      <c r="Q764" s="216"/>
      <c r="R764" s="216"/>
      <c r="S764" s="216"/>
      <c r="T764" s="217"/>
      <c r="AT764" s="218" t="s">
        <v>284</v>
      </c>
      <c r="AU764" s="218" t="s">
        <v>85</v>
      </c>
      <c r="AV764" s="13" t="s">
        <v>85</v>
      </c>
      <c r="AW764" s="13" t="s">
        <v>32</v>
      </c>
      <c r="AX764" s="13" t="s">
        <v>76</v>
      </c>
      <c r="AY764" s="218" t="s">
        <v>275</v>
      </c>
    </row>
    <row r="765" spans="1:65" s="14" customFormat="1" ht="10">
      <c r="B765" s="219"/>
      <c r="C765" s="220"/>
      <c r="D765" s="209" t="s">
        <v>284</v>
      </c>
      <c r="E765" s="221" t="s">
        <v>1</v>
      </c>
      <c r="F765" s="222" t="s">
        <v>286</v>
      </c>
      <c r="G765" s="220"/>
      <c r="H765" s="223">
        <v>8.5</v>
      </c>
      <c r="I765" s="224"/>
      <c r="J765" s="220"/>
      <c r="K765" s="220"/>
      <c r="L765" s="225"/>
      <c r="M765" s="226"/>
      <c r="N765" s="227"/>
      <c r="O765" s="227"/>
      <c r="P765" s="227"/>
      <c r="Q765" s="227"/>
      <c r="R765" s="227"/>
      <c r="S765" s="227"/>
      <c r="T765" s="228"/>
      <c r="AT765" s="229" t="s">
        <v>284</v>
      </c>
      <c r="AU765" s="229" t="s">
        <v>85</v>
      </c>
      <c r="AV765" s="14" t="s">
        <v>106</v>
      </c>
      <c r="AW765" s="14" t="s">
        <v>32</v>
      </c>
      <c r="AX765" s="14" t="s">
        <v>76</v>
      </c>
      <c r="AY765" s="229" t="s">
        <v>275</v>
      </c>
    </row>
    <row r="766" spans="1:65" s="15" customFormat="1" ht="10">
      <c r="B766" s="230"/>
      <c r="C766" s="231"/>
      <c r="D766" s="209" t="s">
        <v>284</v>
      </c>
      <c r="E766" s="232" t="s">
        <v>1</v>
      </c>
      <c r="F766" s="233" t="s">
        <v>287</v>
      </c>
      <c r="G766" s="231"/>
      <c r="H766" s="234">
        <v>8.5</v>
      </c>
      <c r="I766" s="235"/>
      <c r="J766" s="231"/>
      <c r="K766" s="231"/>
      <c r="L766" s="236"/>
      <c r="M766" s="237"/>
      <c r="N766" s="238"/>
      <c r="O766" s="238"/>
      <c r="P766" s="238"/>
      <c r="Q766" s="238"/>
      <c r="R766" s="238"/>
      <c r="S766" s="238"/>
      <c r="T766" s="239"/>
      <c r="AT766" s="240" t="s">
        <v>284</v>
      </c>
      <c r="AU766" s="240" t="s">
        <v>85</v>
      </c>
      <c r="AV766" s="15" t="s">
        <v>282</v>
      </c>
      <c r="AW766" s="15" t="s">
        <v>32</v>
      </c>
      <c r="AX766" s="15" t="s">
        <v>83</v>
      </c>
      <c r="AY766" s="240" t="s">
        <v>275</v>
      </c>
    </row>
    <row r="767" spans="1:65" s="2" customFormat="1" ht="24.15" customHeight="1">
      <c r="A767" s="35"/>
      <c r="B767" s="36"/>
      <c r="C767" s="194" t="s">
        <v>894</v>
      </c>
      <c r="D767" s="194" t="s">
        <v>277</v>
      </c>
      <c r="E767" s="195" t="s">
        <v>895</v>
      </c>
      <c r="F767" s="196" t="s">
        <v>896</v>
      </c>
      <c r="G767" s="197" t="s">
        <v>399</v>
      </c>
      <c r="H767" s="198">
        <v>128</v>
      </c>
      <c r="I767" s="199"/>
      <c r="J767" s="200">
        <f>ROUND(I767*H767,2)</f>
        <v>0</v>
      </c>
      <c r="K767" s="196" t="s">
        <v>281</v>
      </c>
      <c r="L767" s="40"/>
      <c r="M767" s="201" t="s">
        <v>1</v>
      </c>
      <c r="N767" s="202" t="s">
        <v>41</v>
      </c>
      <c r="O767" s="72"/>
      <c r="P767" s="203">
        <f>O767*H767</f>
        <v>0</v>
      </c>
      <c r="Q767" s="203">
        <v>1.9000000000000001E-4</v>
      </c>
      <c r="R767" s="203">
        <f>Q767*H767</f>
        <v>2.4320000000000001E-2</v>
      </c>
      <c r="S767" s="203">
        <v>0</v>
      </c>
      <c r="T767" s="204">
        <f>S767*H767</f>
        <v>0</v>
      </c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R767" s="205" t="s">
        <v>282</v>
      </c>
      <c r="AT767" s="205" t="s">
        <v>277</v>
      </c>
      <c r="AU767" s="205" t="s">
        <v>85</v>
      </c>
      <c r="AY767" s="18" t="s">
        <v>275</v>
      </c>
      <c r="BE767" s="206">
        <f>IF(N767="základní",J767,0)</f>
        <v>0</v>
      </c>
      <c r="BF767" s="206">
        <f>IF(N767="snížená",J767,0)</f>
        <v>0</v>
      </c>
      <c r="BG767" s="206">
        <f>IF(N767="zákl. přenesená",J767,0)</f>
        <v>0</v>
      </c>
      <c r="BH767" s="206">
        <f>IF(N767="sníž. přenesená",J767,0)</f>
        <v>0</v>
      </c>
      <c r="BI767" s="206">
        <f>IF(N767="nulová",J767,0)</f>
        <v>0</v>
      </c>
      <c r="BJ767" s="18" t="s">
        <v>83</v>
      </c>
      <c r="BK767" s="206">
        <f>ROUND(I767*H767,2)</f>
        <v>0</v>
      </c>
      <c r="BL767" s="18" t="s">
        <v>282</v>
      </c>
      <c r="BM767" s="205" t="s">
        <v>897</v>
      </c>
    </row>
    <row r="768" spans="1:65" s="13" customFormat="1" ht="10">
      <c r="B768" s="207"/>
      <c r="C768" s="208"/>
      <c r="D768" s="209" t="s">
        <v>284</v>
      </c>
      <c r="E768" s="210" t="s">
        <v>1</v>
      </c>
      <c r="F768" s="211" t="s">
        <v>898</v>
      </c>
      <c r="G768" s="208"/>
      <c r="H768" s="212">
        <v>66</v>
      </c>
      <c r="I768" s="213"/>
      <c r="J768" s="208"/>
      <c r="K768" s="208"/>
      <c r="L768" s="214"/>
      <c r="M768" s="215"/>
      <c r="N768" s="216"/>
      <c r="O768" s="216"/>
      <c r="P768" s="216"/>
      <c r="Q768" s="216"/>
      <c r="R768" s="216"/>
      <c r="S768" s="216"/>
      <c r="T768" s="217"/>
      <c r="AT768" s="218" t="s">
        <v>284</v>
      </c>
      <c r="AU768" s="218" t="s">
        <v>85</v>
      </c>
      <c r="AV768" s="13" t="s">
        <v>85</v>
      </c>
      <c r="AW768" s="13" t="s">
        <v>32</v>
      </c>
      <c r="AX768" s="13" t="s">
        <v>76</v>
      </c>
      <c r="AY768" s="218" t="s">
        <v>275</v>
      </c>
    </row>
    <row r="769" spans="1:65" s="13" customFormat="1" ht="10">
      <c r="B769" s="207"/>
      <c r="C769" s="208"/>
      <c r="D769" s="209" t="s">
        <v>284</v>
      </c>
      <c r="E769" s="210" t="s">
        <v>1</v>
      </c>
      <c r="F769" s="211" t="s">
        <v>899</v>
      </c>
      <c r="G769" s="208"/>
      <c r="H769" s="212">
        <v>1.75</v>
      </c>
      <c r="I769" s="213"/>
      <c r="J769" s="208"/>
      <c r="K769" s="208"/>
      <c r="L769" s="214"/>
      <c r="M769" s="215"/>
      <c r="N769" s="216"/>
      <c r="O769" s="216"/>
      <c r="P769" s="216"/>
      <c r="Q769" s="216"/>
      <c r="R769" s="216"/>
      <c r="S769" s="216"/>
      <c r="T769" s="217"/>
      <c r="AT769" s="218" t="s">
        <v>284</v>
      </c>
      <c r="AU769" s="218" t="s">
        <v>85</v>
      </c>
      <c r="AV769" s="13" t="s">
        <v>85</v>
      </c>
      <c r="AW769" s="13" t="s">
        <v>32</v>
      </c>
      <c r="AX769" s="13" t="s">
        <v>76</v>
      </c>
      <c r="AY769" s="218" t="s">
        <v>275</v>
      </c>
    </row>
    <row r="770" spans="1:65" s="13" customFormat="1" ht="10">
      <c r="B770" s="207"/>
      <c r="C770" s="208"/>
      <c r="D770" s="209" t="s">
        <v>284</v>
      </c>
      <c r="E770" s="210" t="s">
        <v>1</v>
      </c>
      <c r="F770" s="211" t="s">
        <v>900</v>
      </c>
      <c r="G770" s="208"/>
      <c r="H770" s="212">
        <v>3.5</v>
      </c>
      <c r="I770" s="213"/>
      <c r="J770" s="208"/>
      <c r="K770" s="208"/>
      <c r="L770" s="214"/>
      <c r="M770" s="215"/>
      <c r="N770" s="216"/>
      <c r="O770" s="216"/>
      <c r="P770" s="216"/>
      <c r="Q770" s="216"/>
      <c r="R770" s="216"/>
      <c r="S770" s="216"/>
      <c r="T770" s="217"/>
      <c r="AT770" s="218" t="s">
        <v>284</v>
      </c>
      <c r="AU770" s="218" t="s">
        <v>85</v>
      </c>
      <c r="AV770" s="13" t="s">
        <v>85</v>
      </c>
      <c r="AW770" s="13" t="s">
        <v>32</v>
      </c>
      <c r="AX770" s="13" t="s">
        <v>76</v>
      </c>
      <c r="AY770" s="218" t="s">
        <v>275</v>
      </c>
    </row>
    <row r="771" spans="1:65" s="13" customFormat="1" ht="10">
      <c r="B771" s="207"/>
      <c r="C771" s="208"/>
      <c r="D771" s="209" t="s">
        <v>284</v>
      </c>
      <c r="E771" s="210" t="s">
        <v>1</v>
      </c>
      <c r="F771" s="211" t="s">
        <v>901</v>
      </c>
      <c r="G771" s="208"/>
      <c r="H771" s="212">
        <v>21</v>
      </c>
      <c r="I771" s="213"/>
      <c r="J771" s="208"/>
      <c r="K771" s="208"/>
      <c r="L771" s="214"/>
      <c r="M771" s="215"/>
      <c r="N771" s="216"/>
      <c r="O771" s="216"/>
      <c r="P771" s="216"/>
      <c r="Q771" s="216"/>
      <c r="R771" s="216"/>
      <c r="S771" s="216"/>
      <c r="T771" s="217"/>
      <c r="AT771" s="218" t="s">
        <v>284</v>
      </c>
      <c r="AU771" s="218" t="s">
        <v>85</v>
      </c>
      <c r="AV771" s="13" t="s">
        <v>85</v>
      </c>
      <c r="AW771" s="13" t="s">
        <v>32</v>
      </c>
      <c r="AX771" s="13" t="s">
        <v>76</v>
      </c>
      <c r="AY771" s="218" t="s">
        <v>275</v>
      </c>
    </row>
    <row r="772" spans="1:65" s="13" customFormat="1" ht="10">
      <c r="B772" s="207"/>
      <c r="C772" s="208"/>
      <c r="D772" s="209" t="s">
        <v>284</v>
      </c>
      <c r="E772" s="210" t="s">
        <v>1</v>
      </c>
      <c r="F772" s="211" t="s">
        <v>902</v>
      </c>
      <c r="G772" s="208"/>
      <c r="H772" s="212">
        <v>18</v>
      </c>
      <c r="I772" s="213"/>
      <c r="J772" s="208"/>
      <c r="K772" s="208"/>
      <c r="L772" s="214"/>
      <c r="M772" s="215"/>
      <c r="N772" s="216"/>
      <c r="O772" s="216"/>
      <c r="P772" s="216"/>
      <c r="Q772" s="216"/>
      <c r="R772" s="216"/>
      <c r="S772" s="216"/>
      <c r="T772" s="217"/>
      <c r="AT772" s="218" t="s">
        <v>284</v>
      </c>
      <c r="AU772" s="218" t="s">
        <v>85</v>
      </c>
      <c r="AV772" s="13" t="s">
        <v>85</v>
      </c>
      <c r="AW772" s="13" t="s">
        <v>32</v>
      </c>
      <c r="AX772" s="13" t="s">
        <v>76</v>
      </c>
      <c r="AY772" s="218" t="s">
        <v>275</v>
      </c>
    </row>
    <row r="773" spans="1:65" s="13" customFormat="1" ht="10">
      <c r="B773" s="207"/>
      <c r="C773" s="208"/>
      <c r="D773" s="209" t="s">
        <v>284</v>
      </c>
      <c r="E773" s="210" t="s">
        <v>1</v>
      </c>
      <c r="F773" s="211" t="s">
        <v>903</v>
      </c>
      <c r="G773" s="208"/>
      <c r="H773" s="212">
        <v>1.75</v>
      </c>
      <c r="I773" s="213"/>
      <c r="J773" s="208"/>
      <c r="K773" s="208"/>
      <c r="L773" s="214"/>
      <c r="M773" s="215"/>
      <c r="N773" s="216"/>
      <c r="O773" s="216"/>
      <c r="P773" s="216"/>
      <c r="Q773" s="216"/>
      <c r="R773" s="216"/>
      <c r="S773" s="216"/>
      <c r="T773" s="217"/>
      <c r="AT773" s="218" t="s">
        <v>284</v>
      </c>
      <c r="AU773" s="218" t="s">
        <v>85</v>
      </c>
      <c r="AV773" s="13" t="s">
        <v>85</v>
      </c>
      <c r="AW773" s="13" t="s">
        <v>32</v>
      </c>
      <c r="AX773" s="13" t="s">
        <v>76</v>
      </c>
      <c r="AY773" s="218" t="s">
        <v>275</v>
      </c>
    </row>
    <row r="774" spans="1:65" s="13" customFormat="1" ht="10">
      <c r="B774" s="207"/>
      <c r="C774" s="208"/>
      <c r="D774" s="209" t="s">
        <v>284</v>
      </c>
      <c r="E774" s="210" t="s">
        <v>1</v>
      </c>
      <c r="F774" s="211" t="s">
        <v>765</v>
      </c>
      <c r="G774" s="208"/>
      <c r="H774" s="212">
        <v>3</v>
      </c>
      <c r="I774" s="213"/>
      <c r="J774" s="208"/>
      <c r="K774" s="208"/>
      <c r="L774" s="214"/>
      <c r="M774" s="215"/>
      <c r="N774" s="216"/>
      <c r="O774" s="216"/>
      <c r="P774" s="216"/>
      <c r="Q774" s="216"/>
      <c r="R774" s="216"/>
      <c r="S774" s="216"/>
      <c r="T774" s="217"/>
      <c r="AT774" s="218" t="s">
        <v>284</v>
      </c>
      <c r="AU774" s="218" t="s">
        <v>85</v>
      </c>
      <c r="AV774" s="13" t="s">
        <v>85</v>
      </c>
      <c r="AW774" s="13" t="s">
        <v>32</v>
      </c>
      <c r="AX774" s="13" t="s">
        <v>76</v>
      </c>
      <c r="AY774" s="218" t="s">
        <v>275</v>
      </c>
    </row>
    <row r="775" spans="1:65" s="13" customFormat="1" ht="10">
      <c r="B775" s="207"/>
      <c r="C775" s="208"/>
      <c r="D775" s="209" t="s">
        <v>284</v>
      </c>
      <c r="E775" s="210" t="s">
        <v>1</v>
      </c>
      <c r="F775" s="211" t="s">
        <v>766</v>
      </c>
      <c r="G775" s="208"/>
      <c r="H775" s="212">
        <v>3</v>
      </c>
      <c r="I775" s="213"/>
      <c r="J775" s="208"/>
      <c r="K775" s="208"/>
      <c r="L775" s="214"/>
      <c r="M775" s="215"/>
      <c r="N775" s="216"/>
      <c r="O775" s="216"/>
      <c r="P775" s="216"/>
      <c r="Q775" s="216"/>
      <c r="R775" s="216"/>
      <c r="S775" s="216"/>
      <c r="T775" s="217"/>
      <c r="AT775" s="218" t="s">
        <v>284</v>
      </c>
      <c r="AU775" s="218" t="s">
        <v>85</v>
      </c>
      <c r="AV775" s="13" t="s">
        <v>85</v>
      </c>
      <c r="AW775" s="13" t="s">
        <v>32</v>
      </c>
      <c r="AX775" s="13" t="s">
        <v>76</v>
      </c>
      <c r="AY775" s="218" t="s">
        <v>275</v>
      </c>
    </row>
    <row r="776" spans="1:65" s="13" customFormat="1" ht="10">
      <c r="B776" s="207"/>
      <c r="C776" s="208"/>
      <c r="D776" s="209" t="s">
        <v>284</v>
      </c>
      <c r="E776" s="210" t="s">
        <v>1</v>
      </c>
      <c r="F776" s="211" t="s">
        <v>904</v>
      </c>
      <c r="G776" s="208"/>
      <c r="H776" s="212">
        <v>2.5</v>
      </c>
      <c r="I776" s="213"/>
      <c r="J776" s="208"/>
      <c r="K776" s="208"/>
      <c r="L776" s="214"/>
      <c r="M776" s="215"/>
      <c r="N776" s="216"/>
      <c r="O776" s="216"/>
      <c r="P776" s="216"/>
      <c r="Q776" s="216"/>
      <c r="R776" s="216"/>
      <c r="S776" s="216"/>
      <c r="T776" s="217"/>
      <c r="AT776" s="218" t="s">
        <v>284</v>
      </c>
      <c r="AU776" s="218" t="s">
        <v>85</v>
      </c>
      <c r="AV776" s="13" t="s">
        <v>85</v>
      </c>
      <c r="AW776" s="13" t="s">
        <v>32</v>
      </c>
      <c r="AX776" s="13" t="s">
        <v>76</v>
      </c>
      <c r="AY776" s="218" t="s">
        <v>275</v>
      </c>
    </row>
    <row r="777" spans="1:65" s="13" customFormat="1" ht="10">
      <c r="B777" s="207"/>
      <c r="C777" s="208"/>
      <c r="D777" s="209" t="s">
        <v>284</v>
      </c>
      <c r="E777" s="210" t="s">
        <v>1</v>
      </c>
      <c r="F777" s="211" t="s">
        <v>905</v>
      </c>
      <c r="G777" s="208"/>
      <c r="H777" s="212">
        <v>1.75</v>
      </c>
      <c r="I777" s="213"/>
      <c r="J777" s="208"/>
      <c r="K777" s="208"/>
      <c r="L777" s="214"/>
      <c r="M777" s="215"/>
      <c r="N777" s="216"/>
      <c r="O777" s="216"/>
      <c r="P777" s="216"/>
      <c r="Q777" s="216"/>
      <c r="R777" s="216"/>
      <c r="S777" s="216"/>
      <c r="T777" s="217"/>
      <c r="AT777" s="218" t="s">
        <v>284</v>
      </c>
      <c r="AU777" s="218" t="s">
        <v>85</v>
      </c>
      <c r="AV777" s="13" t="s">
        <v>85</v>
      </c>
      <c r="AW777" s="13" t="s">
        <v>32</v>
      </c>
      <c r="AX777" s="13" t="s">
        <v>76</v>
      </c>
      <c r="AY777" s="218" t="s">
        <v>275</v>
      </c>
    </row>
    <row r="778" spans="1:65" s="13" customFormat="1" ht="10">
      <c r="B778" s="207"/>
      <c r="C778" s="208"/>
      <c r="D778" s="209" t="s">
        <v>284</v>
      </c>
      <c r="E778" s="210" t="s">
        <v>1</v>
      </c>
      <c r="F778" s="211" t="s">
        <v>906</v>
      </c>
      <c r="G778" s="208"/>
      <c r="H778" s="212">
        <v>1.75</v>
      </c>
      <c r="I778" s="213"/>
      <c r="J778" s="208"/>
      <c r="K778" s="208"/>
      <c r="L778" s="214"/>
      <c r="M778" s="215"/>
      <c r="N778" s="216"/>
      <c r="O778" s="216"/>
      <c r="P778" s="216"/>
      <c r="Q778" s="216"/>
      <c r="R778" s="216"/>
      <c r="S778" s="216"/>
      <c r="T778" s="217"/>
      <c r="AT778" s="218" t="s">
        <v>284</v>
      </c>
      <c r="AU778" s="218" t="s">
        <v>85</v>
      </c>
      <c r="AV778" s="13" t="s">
        <v>85</v>
      </c>
      <c r="AW778" s="13" t="s">
        <v>32</v>
      </c>
      <c r="AX778" s="13" t="s">
        <v>76</v>
      </c>
      <c r="AY778" s="218" t="s">
        <v>275</v>
      </c>
    </row>
    <row r="779" spans="1:65" s="13" customFormat="1" ht="10">
      <c r="B779" s="207"/>
      <c r="C779" s="208"/>
      <c r="D779" s="209" t="s">
        <v>284</v>
      </c>
      <c r="E779" s="210" t="s">
        <v>1</v>
      </c>
      <c r="F779" s="211" t="s">
        <v>767</v>
      </c>
      <c r="G779" s="208"/>
      <c r="H779" s="212">
        <v>2.5</v>
      </c>
      <c r="I779" s="213"/>
      <c r="J779" s="208"/>
      <c r="K779" s="208"/>
      <c r="L779" s="214"/>
      <c r="M779" s="215"/>
      <c r="N779" s="216"/>
      <c r="O779" s="216"/>
      <c r="P779" s="216"/>
      <c r="Q779" s="216"/>
      <c r="R779" s="216"/>
      <c r="S779" s="216"/>
      <c r="T779" s="217"/>
      <c r="AT779" s="218" t="s">
        <v>284</v>
      </c>
      <c r="AU779" s="218" t="s">
        <v>85</v>
      </c>
      <c r="AV779" s="13" t="s">
        <v>85</v>
      </c>
      <c r="AW779" s="13" t="s">
        <v>32</v>
      </c>
      <c r="AX779" s="13" t="s">
        <v>76</v>
      </c>
      <c r="AY779" s="218" t="s">
        <v>275</v>
      </c>
    </row>
    <row r="780" spans="1:65" s="13" customFormat="1" ht="10">
      <c r="B780" s="207"/>
      <c r="C780" s="208"/>
      <c r="D780" s="209" t="s">
        <v>284</v>
      </c>
      <c r="E780" s="210" t="s">
        <v>1</v>
      </c>
      <c r="F780" s="211" t="s">
        <v>768</v>
      </c>
      <c r="G780" s="208"/>
      <c r="H780" s="212">
        <v>1.5</v>
      </c>
      <c r="I780" s="213"/>
      <c r="J780" s="208"/>
      <c r="K780" s="208"/>
      <c r="L780" s="214"/>
      <c r="M780" s="215"/>
      <c r="N780" s="216"/>
      <c r="O780" s="216"/>
      <c r="P780" s="216"/>
      <c r="Q780" s="216"/>
      <c r="R780" s="216"/>
      <c r="S780" s="216"/>
      <c r="T780" s="217"/>
      <c r="AT780" s="218" t="s">
        <v>284</v>
      </c>
      <c r="AU780" s="218" t="s">
        <v>85</v>
      </c>
      <c r="AV780" s="13" t="s">
        <v>85</v>
      </c>
      <c r="AW780" s="13" t="s">
        <v>32</v>
      </c>
      <c r="AX780" s="13" t="s">
        <v>76</v>
      </c>
      <c r="AY780" s="218" t="s">
        <v>275</v>
      </c>
    </row>
    <row r="781" spans="1:65" s="14" customFormat="1" ht="10">
      <c r="B781" s="219"/>
      <c r="C781" s="220"/>
      <c r="D781" s="209" t="s">
        <v>284</v>
      </c>
      <c r="E781" s="221" t="s">
        <v>1</v>
      </c>
      <c r="F781" s="222" t="s">
        <v>286</v>
      </c>
      <c r="G781" s="220"/>
      <c r="H781" s="223">
        <v>128</v>
      </c>
      <c r="I781" s="224"/>
      <c r="J781" s="220"/>
      <c r="K781" s="220"/>
      <c r="L781" s="225"/>
      <c r="M781" s="226"/>
      <c r="N781" s="227"/>
      <c r="O781" s="227"/>
      <c r="P781" s="227"/>
      <c r="Q781" s="227"/>
      <c r="R781" s="227"/>
      <c r="S781" s="227"/>
      <c r="T781" s="228"/>
      <c r="AT781" s="229" t="s">
        <v>284</v>
      </c>
      <c r="AU781" s="229" t="s">
        <v>85</v>
      </c>
      <c r="AV781" s="14" t="s">
        <v>106</v>
      </c>
      <c r="AW781" s="14" t="s">
        <v>32</v>
      </c>
      <c r="AX781" s="14" t="s">
        <v>76</v>
      </c>
      <c r="AY781" s="229" t="s">
        <v>275</v>
      </c>
    </row>
    <row r="782" spans="1:65" s="15" customFormat="1" ht="10">
      <c r="B782" s="230"/>
      <c r="C782" s="231"/>
      <c r="D782" s="209" t="s">
        <v>284</v>
      </c>
      <c r="E782" s="232" t="s">
        <v>1</v>
      </c>
      <c r="F782" s="233" t="s">
        <v>287</v>
      </c>
      <c r="G782" s="231"/>
      <c r="H782" s="234">
        <v>128</v>
      </c>
      <c r="I782" s="235"/>
      <c r="J782" s="231"/>
      <c r="K782" s="231"/>
      <c r="L782" s="236"/>
      <c r="M782" s="237"/>
      <c r="N782" s="238"/>
      <c r="O782" s="238"/>
      <c r="P782" s="238"/>
      <c r="Q782" s="238"/>
      <c r="R782" s="238"/>
      <c r="S782" s="238"/>
      <c r="T782" s="239"/>
      <c r="AT782" s="240" t="s">
        <v>284</v>
      </c>
      <c r="AU782" s="240" t="s">
        <v>85</v>
      </c>
      <c r="AV782" s="15" t="s">
        <v>282</v>
      </c>
      <c r="AW782" s="15" t="s">
        <v>32</v>
      </c>
      <c r="AX782" s="15" t="s">
        <v>83</v>
      </c>
      <c r="AY782" s="240" t="s">
        <v>275</v>
      </c>
    </row>
    <row r="783" spans="1:65" s="2" customFormat="1" ht="21.75" customHeight="1">
      <c r="A783" s="35"/>
      <c r="B783" s="36"/>
      <c r="C783" s="194" t="s">
        <v>907</v>
      </c>
      <c r="D783" s="194" t="s">
        <v>277</v>
      </c>
      <c r="E783" s="195" t="s">
        <v>908</v>
      </c>
      <c r="F783" s="196" t="s">
        <v>909</v>
      </c>
      <c r="G783" s="197" t="s">
        <v>399</v>
      </c>
      <c r="H783" s="198">
        <v>163.25</v>
      </c>
      <c r="I783" s="199"/>
      <c r="J783" s="200">
        <f>ROUND(I783*H783,2)</f>
        <v>0</v>
      </c>
      <c r="K783" s="196" t="s">
        <v>281</v>
      </c>
      <c r="L783" s="40"/>
      <c r="M783" s="201" t="s">
        <v>1</v>
      </c>
      <c r="N783" s="202" t="s">
        <v>41</v>
      </c>
      <c r="O783" s="72"/>
      <c r="P783" s="203">
        <f>O783*H783</f>
        <v>0</v>
      </c>
      <c r="Q783" s="203">
        <v>2.9999999999999997E-4</v>
      </c>
      <c r="R783" s="203">
        <f>Q783*H783</f>
        <v>4.8974999999999998E-2</v>
      </c>
      <c r="S783" s="203">
        <v>0</v>
      </c>
      <c r="T783" s="204">
        <f>S783*H783</f>
        <v>0</v>
      </c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R783" s="205" t="s">
        <v>282</v>
      </c>
      <c r="AT783" s="205" t="s">
        <v>277</v>
      </c>
      <c r="AU783" s="205" t="s">
        <v>85</v>
      </c>
      <c r="AY783" s="18" t="s">
        <v>275</v>
      </c>
      <c r="BE783" s="206">
        <f>IF(N783="základní",J783,0)</f>
        <v>0</v>
      </c>
      <c r="BF783" s="206">
        <f>IF(N783="snížená",J783,0)</f>
        <v>0</v>
      </c>
      <c r="BG783" s="206">
        <f>IF(N783="zákl. přenesená",J783,0)</f>
        <v>0</v>
      </c>
      <c r="BH783" s="206">
        <f>IF(N783="sníž. přenesená",J783,0)</f>
        <v>0</v>
      </c>
      <c r="BI783" s="206">
        <f>IF(N783="nulová",J783,0)</f>
        <v>0</v>
      </c>
      <c r="BJ783" s="18" t="s">
        <v>83</v>
      </c>
      <c r="BK783" s="206">
        <f>ROUND(I783*H783,2)</f>
        <v>0</v>
      </c>
      <c r="BL783" s="18" t="s">
        <v>282</v>
      </c>
      <c r="BM783" s="205" t="s">
        <v>910</v>
      </c>
    </row>
    <row r="784" spans="1:65" s="13" customFormat="1" ht="10">
      <c r="B784" s="207"/>
      <c r="C784" s="208"/>
      <c r="D784" s="209" t="s">
        <v>284</v>
      </c>
      <c r="E784" s="210" t="s">
        <v>1</v>
      </c>
      <c r="F784" s="211" t="s">
        <v>898</v>
      </c>
      <c r="G784" s="208"/>
      <c r="H784" s="212">
        <v>66</v>
      </c>
      <c r="I784" s="213"/>
      <c r="J784" s="208"/>
      <c r="K784" s="208"/>
      <c r="L784" s="214"/>
      <c r="M784" s="215"/>
      <c r="N784" s="216"/>
      <c r="O784" s="216"/>
      <c r="P784" s="216"/>
      <c r="Q784" s="216"/>
      <c r="R784" s="216"/>
      <c r="S784" s="216"/>
      <c r="T784" s="217"/>
      <c r="AT784" s="218" t="s">
        <v>284</v>
      </c>
      <c r="AU784" s="218" t="s">
        <v>85</v>
      </c>
      <c r="AV784" s="13" t="s">
        <v>85</v>
      </c>
      <c r="AW784" s="13" t="s">
        <v>32</v>
      </c>
      <c r="AX784" s="13" t="s">
        <v>76</v>
      </c>
      <c r="AY784" s="218" t="s">
        <v>275</v>
      </c>
    </row>
    <row r="785" spans="1:65" s="13" customFormat="1" ht="10">
      <c r="B785" s="207"/>
      <c r="C785" s="208"/>
      <c r="D785" s="209" t="s">
        <v>284</v>
      </c>
      <c r="E785" s="210" t="s">
        <v>1</v>
      </c>
      <c r="F785" s="211" t="s">
        <v>899</v>
      </c>
      <c r="G785" s="208"/>
      <c r="H785" s="212">
        <v>1.75</v>
      </c>
      <c r="I785" s="213"/>
      <c r="J785" s="208"/>
      <c r="K785" s="208"/>
      <c r="L785" s="214"/>
      <c r="M785" s="215"/>
      <c r="N785" s="216"/>
      <c r="O785" s="216"/>
      <c r="P785" s="216"/>
      <c r="Q785" s="216"/>
      <c r="R785" s="216"/>
      <c r="S785" s="216"/>
      <c r="T785" s="217"/>
      <c r="AT785" s="218" t="s">
        <v>284</v>
      </c>
      <c r="AU785" s="218" t="s">
        <v>85</v>
      </c>
      <c r="AV785" s="13" t="s">
        <v>85</v>
      </c>
      <c r="AW785" s="13" t="s">
        <v>32</v>
      </c>
      <c r="AX785" s="13" t="s">
        <v>76</v>
      </c>
      <c r="AY785" s="218" t="s">
        <v>275</v>
      </c>
    </row>
    <row r="786" spans="1:65" s="13" customFormat="1" ht="10">
      <c r="B786" s="207"/>
      <c r="C786" s="208"/>
      <c r="D786" s="209" t="s">
        <v>284</v>
      </c>
      <c r="E786" s="210" t="s">
        <v>1</v>
      </c>
      <c r="F786" s="211" t="s">
        <v>900</v>
      </c>
      <c r="G786" s="208"/>
      <c r="H786" s="212">
        <v>3.5</v>
      </c>
      <c r="I786" s="213"/>
      <c r="J786" s="208"/>
      <c r="K786" s="208"/>
      <c r="L786" s="214"/>
      <c r="M786" s="215"/>
      <c r="N786" s="216"/>
      <c r="O786" s="216"/>
      <c r="P786" s="216"/>
      <c r="Q786" s="216"/>
      <c r="R786" s="216"/>
      <c r="S786" s="216"/>
      <c r="T786" s="217"/>
      <c r="AT786" s="218" t="s">
        <v>284</v>
      </c>
      <c r="AU786" s="218" t="s">
        <v>85</v>
      </c>
      <c r="AV786" s="13" t="s">
        <v>85</v>
      </c>
      <c r="AW786" s="13" t="s">
        <v>32</v>
      </c>
      <c r="AX786" s="13" t="s">
        <v>76</v>
      </c>
      <c r="AY786" s="218" t="s">
        <v>275</v>
      </c>
    </row>
    <row r="787" spans="1:65" s="13" customFormat="1" ht="10">
      <c r="B787" s="207"/>
      <c r="C787" s="208"/>
      <c r="D787" s="209" t="s">
        <v>284</v>
      </c>
      <c r="E787" s="210" t="s">
        <v>1</v>
      </c>
      <c r="F787" s="211" t="s">
        <v>911</v>
      </c>
      <c r="G787" s="208"/>
      <c r="H787" s="212">
        <v>12</v>
      </c>
      <c r="I787" s="213"/>
      <c r="J787" s="208"/>
      <c r="K787" s="208"/>
      <c r="L787" s="214"/>
      <c r="M787" s="215"/>
      <c r="N787" s="216"/>
      <c r="O787" s="216"/>
      <c r="P787" s="216"/>
      <c r="Q787" s="216"/>
      <c r="R787" s="216"/>
      <c r="S787" s="216"/>
      <c r="T787" s="217"/>
      <c r="AT787" s="218" t="s">
        <v>284</v>
      </c>
      <c r="AU787" s="218" t="s">
        <v>85</v>
      </c>
      <c r="AV787" s="13" t="s">
        <v>85</v>
      </c>
      <c r="AW787" s="13" t="s">
        <v>32</v>
      </c>
      <c r="AX787" s="13" t="s">
        <v>76</v>
      </c>
      <c r="AY787" s="218" t="s">
        <v>275</v>
      </c>
    </row>
    <row r="788" spans="1:65" s="13" customFormat="1" ht="10">
      <c r="B788" s="207"/>
      <c r="C788" s="208"/>
      <c r="D788" s="209" t="s">
        <v>284</v>
      </c>
      <c r="E788" s="210" t="s">
        <v>1</v>
      </c>
      <c r="F788" s="211" t="s">
        <v>912</v>
      </c>
      <c r="G788" s="208"/>
      <c r="H788" s="212">
        <v>10.199999999999999</v>
      </c>
      <c r="I788" s="213"/>
      <c r="J788" s="208"/>
      <c r="K788" s="208"/>
      <c r="L788" s="214"/>
      <c r="M788" s="215"/>
      <c r="N788" s="216"/>
      <c r="O788" s="216"/>
      <c r="P788" s="216"/>
      <c r="Q788" s="216"/>
      <c r="R788" s="216"/>
      <c r="S788" s="216"/>
      <c r="T788" s="217"/>
      <c r="AT788" s="218" t="s">
        <v>284</v>
      </c>
      <c r="AU788" s="218" t="s">
        <v>85</v>
      </c>
      <c r="AV788" s="13" t="s">
        <v>85</v>
      </c>
      <c r="AW788" s="13" t="s">
        <v>32</v>
      </c>
      <c r="AX788" s="13" t="s">
        <v>76</v>
      </c>
      <c r="AY788" s="218" t="s">
        <v>275</v>
      </c>
    </row>
    <row r="789" spans="1:65" s="13" customFormat="1" ht="10">
      <c r="B789" s="207"/>
      <c r="C789" s="208"/>
      <c r="D789" s="209" t="s">
        <v>284</v>
      </c>
      <c r="E789" s="210" t="s">
        <v>1</v>
      </c>
      <c r="F789" s="211" t="s">
        <v>901</v>
      </c>
      <c r="G789" s="208"/>
      <c r="H789" s="212">
        <v>21</v>
      </c>
      <c r="I789" s="213"/>
      <c r="J789" s="208"/>
      <c r="K789" s="208"/>
      <c r="L789" s="214"/>
      <c r="M789" s="215"/>
      <c r="N789" s="216"/>
      <c r="O789" s="216"/>
      <c r="P789" s="216"/>
      <c r="Q789" s="216"/>
      <c r="R789" s="216"/>
      <c r="S789" s="216"/>
      <c r="T789" s="217"/>
      <c r="AT789" s="218" t="s">
        <v>284</v>
      </c>
      <c r="AU789" s="218" t="s">
        <v>85</v>
      </c>
      <c r="AV789" s="13" t="s">
        <v>85</v>
      </c>
      <c r="AW789" s="13" t="s">
        <v>32</v>
      </c>
      <c r="AX789" s="13" t="s">
        <v>76</v>
      </c>
      <c r="AY789" s="218" t="s">
        <v>275</v>
      </c>
    </row>
    <row r="790" spans="1:65" s="13" customFormat="1" ht="10">
      <c r="B790" s="207"/>
      <c r="C790" s="208"/>
      <c r="D790" s="209" t="s">
        <v>284</v>
      </c>
      <c r="E790" s="210" t="s">
        <v>1</v>
      </c>
      <c r="F790" s="211" t="s">
        <v>902</v>
      </c>
      <c r="G790" s="208"/>
      <c r="H790" s="212">
        <v>18</v>
      </c>
      <c r="I790" s="213"/>
      <c r="J790" s="208"/>
      <c r="K790" s="208"/>
      <c r="L790" s="214"/>
      <c r="M790" s="215"/>
      <c r="N790" s="216"/>
      <c r="O790" s="216"/>
      <c r="P790" s="216"/>
      <c r="Q790" s="216"/>
      <c r="R790" s="216"/>
      <c r="S790" s="216"/>
      <c r="T790" s="217"/>
      <c r="AT790" s="218" t="s">
        <v>284</v>
      </c>
      <c r="AU790" s="218" t="s">
        <v>85</v>
      </c>
      <c r="AV790" s="13" t="s">
        <v>85</v>
      </c>
      <c r="AW790" s="13" t="s">
        <v>32</v>
      </c>
      <c r="AX790" s="13" t="s">
        <v>76</v>
      </c>
      <c r="AY790" s="218" t="s">
        <v>275</v>
      </c>
    </row>
    <row r="791" spans="1:65" s="13" customFormat="1" ht="10">
      <c r="B791" s="207"/>
      <c r="C791" s="208"/>
      <c r="D791" s="209" t="s">
        <v>284</v>
      </c>
      <c r="E791" s="210" t="s">
        <v>1</v>
      </c>
      <c r="F791" s="211" t="s">
        <v>903</v>
      </c>
      <c r="G791" s="208"/>
      <c r="H791" s="212">
        <v>1.75</v>
      </c>
      <c r="I791" s="213"/>
      <c r="J791" s="208"/>
      <c r="K791" s="208"/>
      <c r="L791" s="214"/>
      <c r="M791" s="215"/>
      <c r="N791" s="216"/>
      <c r="O791" s="216"/>
      <c r="P791" s="216"/>
      <c r="Q791" s="216"/>
      <c r="R791" s="216"/>
      <c r="S791" s="216"/>
      <c r="T791" s="217"/>
      <c r="AT791" s="218" t="s">
        <v>284</v>
      </c>
      <c r="AU791" s="218" t="s">
        <v>85</v>
      </c>
      <c r="AV791" s="13" t="s">
        <v>85</v>
      </c>
      <c r="AW791" s="13" t="s">
        <v>32</v>
      </c>
      <c r="AX791" s="13" t="s">
        <v>76</v>
      </c>
      <c r="AY791" s="218" t="s">
        <v>275</v>
      </c>
    </row>
    <row r="792" spans="1:65" s="13" customFormat="1" ht="10">
      <c r="B792" s="207"/>
      <c r="C792" s="208"/>
      <c r="D792" s="209" t="s">
        <v>284</v>
      </c>
      <c r="E792" s="210" t="s">
        <v>1</v>
      </c>
      <c r="F792" s="211" t="s">
        <v>913</v>
      </c>
      <c r="G792" s="208"/>
      <c r="H792" s="212">
        <v>14</v>
      </c>
      <c r="I792" s="213"/>
      <c r="J792" s="208"/>
      <c r="K792" s="208"/>
      <c r="L792" s="214"/>
      <c r="M792" s="215"/>
      <c r="N792" s="216"/>
      <c r="O792" s="216"/>
      <c r="P792" s="216"/>
      <c r="Q792" s="216"/>
      <c r="R792" s="216"/>
      <c r="S792" s="216"/>
      <c r="T792" s="217"/>
      <c r="AT792" s="218" t="s">
        <v>284</v>
      </c>
      <c r="AU792" s="218" t="s">
        <v>85</v>
      </c>
      <c r="AV792" s="13" t="s">
        <v>85</v>
      </c>
      <c r="AW792" s="13" t="s">
        <v>32</v>
      </c>
      <c r="AX792" s="13" t="s">
        <v>76</v>
      </c>
      <c r="AY792" s="218" t="s">
        <v>275</v>
      </c>
    </row>
    <row r="793" spans="1:65" s="13" customFormat="1" ht="10">
      <c r="B793" s="207"/>
      <c r="C793" s="208"/>
      <c r="D793" s="209" t="s">
        <v>284</v>
      </c>
      <c r="E793" s="210" t="s">
        <v>1</v>
      </c>
      <c r="F793" s="211" t="s">
        <v>914</v>
      </c>
      <c r="G793" s="208"/>
      <c r="H793" s="212">
        <v>10.8</v>
      </c>
      <c r="I793" s="213"/>
      <c r="J793" s="208"/>
      <c r="K793" s="208"/>
      <c r="L793" s="214"/>
      <c r="M793" s="215"/>
      <c r="N793" s="216"/>
      <c r="O793" s="216"/>
      <c r="P793" s="216"/>
      <c r="Q793" s="216"/>
      <c r="R793" s="216"/>
      <c r="S793" s="216"/>
      <c r="T793" s="217"/>
      <c r="AT793" s="218" t="s">
        <v>284</v>
      </c>
      <c r="AU793" s="218" t="s">
        <v>85</v>
      </c>
      <c r="AV793" s="13" t="s">
        <v>85</v>
      </c>
      <c r="AW793" s="13" t="s">
        <v>32</v>
      </c>
      <c r="AX793" s="13" t="s">
        <v>76</v>
      </c>
      <c r="AY793" s="218" t="s">
        <v>275</v>
      </c>
    </row>
    <row r="794" spans="1:65" s="13" customFormat="1" ht="10">
      <c r="B794" s="207"/>
      <c r="C794" s="208"/>
      <c r="D794" s="209" t="s">
        <v>284</v>
      </c>
      <c r="E794" s="210" t="s">
        <v>1</v>
      </c>
      <c r="F794" s="211" t="s">
        <v>904</v>
      </c>
      <c r="G794" s="208"/>
      <c r="H794" s="212">
        <v>2.5</v>
      </c>
      <c r="I794" s="213"/>
      <c r="J794" s="208"/>
      <c r="K794" s="208"/>
      <c r="L794" s="214"/>
      <c r="M794" s="215"/>
      <c r="N794" s="216"/>
      <c r="O794" s="216"/>
      <c r="P794" s="216"/>
      <c r="Q794" s="216"/>
      <c r="R794" s="216"/>
      <c r="S794" s="216"/>
      <c r="T794" s="217"/>
      <c r="AT794" s="218" t="s">
        <v>284</v>
      </c>
      <c r="AU794" s="218" t="s">
        <v>85</v>
      </c>
      <c r="AV794" s="13" t="s">
        <v>85</v>
      </c>
      <c r="AW794" s="13" t="s">
        <v>32</v>
      </c>
      <c r="AX794" s="13" t="s">
        <v>76</v>
      </c>
      <c r="AY794" s="218" t="s">
        <v>275</v>
      </c>
    </row>
    <row r="795" spans="1:65" s="13" customFormat="1" ht="10">
      <c r="B795" s="207"/>
      <c r="C795" s="208"/>
      <c r="D795" s="209" t="s">
        <v>284</v>
      </c>
      <c r="E795" s="210" t="s">
        <v>1</v>
      </c>
      <c r="F795" s="211" t="s">
        <v>905</v>
      </c>
      <c r="G795" s="208"/>
      <c r="H795" s="212">
        <v>1.75</v>
      </c>
      <c r="I795" s="213"/>
      <c r="J795" s="208"/>
      <c r="K795" s="208"/>
      <c r="L795" s="214"/>
      <c r="M795" s="215"/>
      <c r="N795" s="216"/>
      <c r="O795" s="216"/>
      <c r="P795" s="216"/>
      <c r="Q795" s="216"/>
      <c r="R795" s="216"/>
      <c r="S795" s="216"/>
      <c r="T795" s="217"/>
      <c r="AT795" s="218" t="s">
        <v>284</v>
      </c>
      <c r="AU795" s="218" t="s">
        <v>85</v>
      </c>
      <c r="AV795" s="13" t="s">
        <v>85</v>
      </c>
      <c r="AW795" s="13" t="s">
        <v>32</v>
      </c>
      <c r="AX795" s="13" t="s">
        <v>76</v>
      </c>
      <c r="AY795" s="218" t="s">
        <v>275</v>
      </c>
    </row>
    <row r="796" spans="1:65" s="14" customFormat="1" ht="10">
      <c r="B796" s="219"/>
      <c r="C796" s="220"/>
      <c r="D796" s="209" t="s">
        <v>284</v>
      </c>
      <c r="E796" s="221" t="s">
        <v>1</v>
      </c>
      <c r="F796" s="222" t="s">
        <v>286</v>
      </c>
      <c r="G796" s="220"/>
      <c r="H796" s="223">
        <v>163.25</v>
      </c>
      <c r="I796" s="224"/>
      <c r="J796" s="220"/>
      <c r="K796" s="220"/>
      <c r="L796" s="225"/>
      <c r="M796" s="226"/>
      <c r="N796" s="227"/>
      <c r="O796" s="227"/>
      <c r="P796" s="227"/>
      <c r="Q796" s="227"/>
      <c r="R796" s="227"/>
      <c r="S796" s="227"/>
      <c r="T796" s="228"/>
      <c r="AT796" s="229" t="s">
        <v>284</v>
      </c>
      <c r="AU796" s="229" t="s">
        <v>85</v>
      </c>
      <c r="AV796" s="14" t="s">
        <v>106</v>
      </c>
      <c r="AW796" s="14" t="s">
        <v>32</v>
      </c>
      <c r="AX796" s="14" t="s">
        <v>76</v>
      </c>
      <c r="AY796" s="229" t="s">
        <v>275</v>
      </c>
    </row>
    <row r="797" spans="1:65" s="15" customFormat="1" ht="10">
      <c r="B797" s="230"/>
      <c r="C797" s="231"/>
      <c r="D797" s="209" t="s">
        <v>284</v>
      </c>
      <c r="E797" s="232" t="s">
        <v>1</v>
      </c>
      <c r="F797" s="233" t="s">
        <v>287</v>
      </c>
      <c r="G797" s="231"/>
      <c r="H797" s="234">
        <v>163.25</v>
      </c>
      <c r="I797" s="235"/>
      <c r="J797" s="231"/>
      <c r="K797" s="231"/>
      <c r="L797" s="236"/>
      <c r="M797" s="237"/>
      <c r="N797" s="238"/>
      <c r="O797" s="238"/>
      <c r="P797" s="238"/>
      <c r="Q797" s="238"/>
      <c r="R797" s="238"/>
      <c r="S797" s="238"/>
      <c r="T797" s="239"/>
      <c r="AT797" s="240" t="s">
        <v>284</v>
      </c>
      <c r="AU797" s="240" t="s">
        <v>85</v>
      </c>
      <c r="AV797" s="15" t="s">
        <v>282</v>
      </c>
      <c r="AW797" s="15" t="s">
        <v>32</v>
      </c>
      <c r="AX797" s="15" t="s">
        <v>83</v>
      </c>
      <c r="AY797" s="240" t="s">
        <v>275</v>
      </c>
    </row>
    <row r="798" spans="1:65" s="2" customFormat="1" ht="24.15" customHeight="1">
      <c r="A798" s="35"/>
      <c r="B798" s="36"/>
      <c r="C798" s="194" t="s">
        <v>915</v>
      </c>
      <c r="D798" s="194" t="s">
        <v>277</v>
      </c>
      <c r="E798" s="195" t="s">
        <v>916</v>
      </c>
      <c r="F798" s="196" t="s">
        <v>917</v>
      </c>
      <c r="G798" s="197" t="s">
        <v>399</v>
      </c>
      <c r="H798" s="198">
        <v>1.5</v>
      </c>
      <c r="I798" s="199"/>
      <c r="J798" s="200">
        <f>ROUND(I798*H798,2)</f>
        <v>0</v>
      </c>
      <c r="K798" s="196" t="s">
        <v>281</v>
      </c>
      <c r="L798" s="40"/>
      <c r="M798" s="201" t="s">
        <v>1</v>
      </c>
      <c r="N798" s="202" t="s">
        <v>41</v>
      </c>
      <c r="O798" s="72"/>
      <c r="P798" s="203">
        <f>O798*H798</f>
        <v>0</v>
      </c>
      <c r="Q798" s="203">
        <v>3.8000000000000002E-4</v>
      </c>
      <c r="R798" s="203">
        <f>Q798*H798</f>
        <v>5.6999999999999998E-4</v>
      </c>
      <c r="S798" s="203">
        <v>0</v>
      </c>
      <c r="T798" s="204">
        <f>S798*H798</f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205" t="s">
        <v>282</v>
      </c>
      <c r="AT798" s="205" t="s">
        <v>277</v>
      </c>
      <c r="AU798" s="205" t="s">
        <v>85</v>
      </c>
      <c r="AY798" s="18" t="s">
        <v>275</v>
      </c>
      <c r="BE798" s="206">
        <f>IF(N798="základní",J798,0)</f>
        <v>0</v>
      </c>
      <c r="BF798" s="206">
        <f>IF(N798="snížená",J798,0)</f>
        <v>0</v>
      </c>
      <c r="BG798" s="206">
        <f>IF(N798="zákl. přenesená",J798,0)</f>
        <v>0</v>
      </c>
      <c r="BH798" s="206">
        <f>IF(N798="sníž. přenesená",J798,0)</f>
        <v>0</v>
      </c>
      <c r="BI798" s="206">
        <f>IF(N798="nulová",J798,0)</f>
        <v>0</v>
      </c>
      <c r="BJ798" s="18" t="s">
        <v>83</v>
      </c>
      <c r="BK798" s="206">
        <f>ROUND(I798*H798,2)</f>
        <v>0</v>
      </c>
      <c r="BL798" s="18" t="s">
        <v>282</v>
      </c>
      <c r="BM798" s="205" t="s">
        <v>918</v>
      </c>
    </row>
    <row r="799" spans="1:65" s="13" customFormat="1" ht="10">
      <c r="B799" s="207"/>
      <c r="C799" s="208"/>
      <c r="D799" s="209" t="s">
        <v>284</v>
      </c>
      <c r="E799" s="210" t="s">
        <v>1</v>
      </c>
      <c r="F799" s="211" t="s">
        <v>768</v>
      </c>
      <c r="G799" s="208"/>
      <c r="H799" s="212">
        <v>1.5</v>
      </c>
      <c r="I799" s="213"/>
      <c r="J799" s="208"/>
      <c r="K799" s="208"/>
      <c r="L799" s="214"/>
      <c r="M799" s="215"/>
      <c r="N799" s="216"/>
      <c r="O799" s="216"/>
      <c r="P799" s="216"/>
      <c r="Q799" s="216"/>
      <c r="R799" s="216"/>
      <c r="S799" s="216"/>
      <c r="T799" s="217"/>
      <c r="AT799" s="218" t="s">
        <v>284</v>
      </c>
      <c r="AU799" s="218" t="s">
        <v>85</v>
      </c>
      <c r="AV799" s="13" t="s">
        <v>85</v>
      </c>
      <c r="AW799" s="13" t="s">
        <v>32</v>
      </c>
      <c r="AX799" s="13" t="s">
        <v>76</v>
      </c>
      <c r="AY799" s="218" t="s">
        <v>275</v>
      </c>
    </row>
    <row r="800" spans="1:65" s="14" customFormat="1" ht="10">
      <c r="B800" s="219"/>
      <c r="C800" s="220"/>
      <c r="D800" s="209" t="s">
        <v>284</v>
      </c>
      <c r="E800" s="221" t="s">
        <v>1</v>
      </c>
      <c r="F800" s="222" t="s">
        <v>286</v>
      </c>
      <c r="G800" s="220"/>
      <c r="H800" s="223">
        <v>1.5</v>
      </c>
      <c r="I800" s="224"/>
      <c r="J800" s="220"/>
      <c r="K800" s="220"/>
      <c r="L800" s="225"/>
      <c r="M800" s="226"/>
      <c r="N800" s="227"/>
      <c r="O800" s="227"/>
      <c r="P800" s="227"/>
      <c r="Q800" s="227"/>
      <c r="R800" s="227"/>
      <c r="S800" s="227"/>
      <c r="T800" s="228"/>
      <c r="AT800" s="229" t="s">
        <v>284</v>
      </c>
      <c r="AU800" s="229" t="s">
        <v>85</v>
      </c>
      <c r="AV800" s="14" t="s">
        <v>106</v>
      </c>
      <c r="AW800" s="14" t="s">
        <v>32</v>
      </c>
      <c r="AX800" s="14" t="s">
        <v>76</v>
      </c>
      <c r="AY800" s="229" t="s">
        <v>275</v>
      </c>
    </row>
    <row r="801" spans="1:65" s="15" customFormat="1" ht="10">
      <c r="B801" s="230"/>
      <c r="C801" s="231"/>
      <c r="D801" s="209" t="s">
        <v>284</v>
      </c>
      <c r="E801" s="232" t="s">
        <v>1</v>
      </c>
      <c r="F801" s="233" t="s">
        <v>287</v>
      </c>
      <c r="G801" s="231"/>
      <c r="H801" s="234">
        <v>1.5</v>
      </c>
      <c r="I801" s="235"/>
      <c r="J801" s="231"/>
      <c r="K801" s="231"/>
      <c r="L801" s="236"/>
      <c r="M801" s="237"/>
      <c r="N801" s="238"/>
      <c r="O801" s="238"/>
      <c r="P801" s="238"/>
      <c r="Q801" s="238"/>
      <c r="R801" s="238"/>
      <c r="S801" s="238"/>
      <c r="T801" s="239"/>
      <c r="AT801" s="240" t="s">
        <v>284</v>
      </c>
      <c r="AU801" s="240" t="s">
        <v>85</v>
      </c>
      <c r="AV801" s="15" t="s">
        <v>282</v>
      </c>
      <c r="AW801" s="15" t="s">
        <v>32</v>
      </c>
      <c r="AX801" s="15" t="s">
        <v>83</v>
      </c>
      <c r="AY801" s="240" t="s">
        <v>275</v>
      </c>
    </row>
    <row r="802" spans="1:65" s="2" customFormat="1" ht="24.15" customHeight="1">
      <c r="A802" s="35"/>
      <c r="B802" s="36"/>
      <c r="C802" s="194" t="s">
        <v>919</v>
      </c>
      <c r="D802" s="194" t="s">
        <v>277</v>
      </c>
      <c r="E802" s="195" t="s">
        <v>920</v>
      </c>
      <c r="F802" s="196" t="s">
        <v>921</v>
      </c>
      <c r="G802" s="197" t="s">
        <v>280</v>
      </c>
      <c r="H802" s="198">
        <v>189.99799999999999</v>
      </c>
      <c r="I802" s="199"/>
      <c r="J802" s="200">
        <f>ROUND(I802*H802,2)</f>
        <v>0</v>
      </c>
      <c r="K802" s="196" t="s">
        <v>281</v>
      </c>
      <c r="L802" s="40"/>
      <c r="M802" s="201" t="s">
        <v>1</v>
      </c>
      <c r="N802" s="202" t="s">
        <v>41</v>
      </c>
      <c r="O802" s="72"/>
      <c r="P802" s="203">
        <f>O802*H802</f>
        <v>0</v>
      </c>
      <c r="Q802" s="203">
        <v>0.30659999999999998</v>
      </c>
      <c r="R802" s="203">
        <f>Q802*H802</f>
        <v>58.253386799999994</v>
      </c>
      <c r="S802" s="203">
        <v>0</v>
      </c>
      <c r="T802" s="204">
        <f>S802*H802</f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205" t="s">
        <v>282</v>
      </c>
      <c r="AT802" s="205" t="s">
        <v>277</v>
      </c>
      <c r="AU802" s="205" t="s">
        <v>85</v>
      </c>
      <c r="AY802" s="18" t="s">
        <v>275</v>
      </c>
      <c r="BE802" s="206">
        <f>IF(N802="základní",J802,0)</f>
        <v>0</v>
      </c>
      <c r="BF802" s="206">
        <f>IF(N802="snížená",J802,0)</f>
        <v>0</v>
      </c>
      <c r="BG802" s="206">
        <f>IF(N802="zákl. přenesená",J802,0)</f>
        <v>0</v>
      </c>
      <c r="BH802" s="206">
        <f>IF(N802="sníž. přenesená",J802,0)</f>
        <v>0</v>
      </c>
      <c r="BI802" s="206">
        <f>IF(N802="nulová",J802,0)</f>
        <v>0</v>
      </c>
      <c r="BJ802" s="18" t="s">
        <v>83</v>
      </c>
      <c r="BK802" s="206">
        <f>ROUND(I802*H802,2)</f>
        <v>0</v>
      </c>
      <c r="BL802" s="18" t="s">
        <v>282</v>
      </c>
      <c r="BM802" s="205" t="s">
        <v>922</v>
      </c>
    </row>
    <row r="803" spans="1:65" s="16" customFormat="1" ht="10">
      <c r="B803" s="241"/>
      <c r="C803" s="242"/>
      <c r="D803" s="209" t="s">
        <v>284</v>
      </c>
      <c r="E803" s="243" t="s">
        <v>1</v>
      </c>
      <c r="F803" s="244" t="s">
        <v>492</v>
      </c>
      <c r="G803" s="242"/>
      <c r="H803" s="243" t="s">
        <v>1</v>
      </c>
      <c r="I803" s="245"/>
      <c r="J803" s="242"/>
      <c r="K803" s="242"/>
      <c r="L803" s="246"/>
      <c r="M803" s="247"/>
      <c r="N803" s="248"/>
      <c r="O803" s="248"/>
      <c r="P803" s="248"/>
      <c r="Q803" s="248"/>
      <c r="R803" s="248"/>
      <c r="S803" s="248"/>
      <c r="T803" s="249"/>
      <c r="AT803" s="250" t="s">
        <v>284</v>
      </c>
      <c r="AU803" s="250" t="s">
        <v>85</v>
      </c>
      <c r="AV803" s="16" t="s">
        <v>83</v>
      </c>
      <c r="AW803" s="16" t="s">
        <v>32</v>
      </c>
      <c r="AX803" s="16" t="s">
        <v>76</v>
      </c>
      <c r="AY803" s="250" t="s">
        <v>275</v>
      </c>
    </row>
    <row r="804" spans="1:65" s="13" customFormat="1" ht="10">
      <c r="B804" s="207"/>
      <c r="C804" s="208"/>
      <c r="D804" s="209" t="s">
        <v>284</v>
      </c>
      <c r="E804" s="210" t="s">
        <v>1</v>
      </c>
      <c r="F804" s="211" t="s">
        <v>923</v>
      </c>
      <c r="G804" s="208"/>
      <c r="H804" s="212">
        <v>91.91</v>
      </c>
      <c r="I804" s="213"/>
      <c r="J804" s="208"/>
      <c r="K804" s="208"/>
      <c r="L804" s="214"/>
      <c r="M804" s="215"/>
      <c r="N804" s="216"/>
      <c r="O804" s="216"/>
      <c r="P804" s="216"/>
      <c r="Q804" s="216"/>
      <c r="R804" s="216"/>
      <c r="S804" s="216"/>
      <c r="T804" s="217"/>
      <c r="AT804" s="218" t="s">
        <v>284</v>
      </c>
      <c r="AU804" s="218" t="s">
        <v>85</v>
      </c>
      <c r="AV804" s="13" t="s">
        <v>85</v>
      </c>
      <c r="AW804" s="13" t="s">
        <v>32</v>
      </c>
      <c r="AX804" s="13" t="s">
        <v>76</v>
      </c>
      <c r="AY804" s="218" t="s">
        <v>275</v>
      </c>
    </row>
    <row r="805" spans="1:65" s="13" customFormat="1" ht="10">
      <c r="B805" s="207"/>
      <c r="C805" s="208"/>
      <c r="D805" s="209" t="s">
        <v>284</v>
      </c>
      <c r="E805" s="210" t="s">
        <v>1</v>
      </c>
      <c r="F805" s="211" t="s">
        <v>924</v>
      </c>
      <c r="G805" s="208"/>
      <c r="H805" s="212">
        <v>-3.8</v>
      </c>
      <c r="I805" s="213"/>
      <c r="J805" s="208"/>
      <c r="K805" s="208"/>
      <c r="L805" s="214"/>
      <c r="M805" s="215"/>
      <c r="N805" s="216"/>
      <c r="O805" s="216"/>
      <c r="P805" s="216"/>
      <c r="Q805" s="216"/>
      <c r="R805" s="216"/>
      <c r="S805" s="216"/>
      <c r="T805" s="217"/>
      <c r="AT805" s="218" t="s">
        <v>284</v>
      </c>
      <c r="AU805" s="218" t="s">
        <v>85</v>
      </c>
      <c r="AV805" s="13" t="s">
        <v>85</v>
      </c>
      <c r="AW805" s="13" t="s">
        <v>32</v>
      </c>
      <c r="AX805" s="13" t="s">
        <v>76</v>
      </c>
      <c r="AY805" s="218" t="s">
        <v>275</v>
      </c>
    </row>
    <row r="806" spans="1:65" s="14" customFormat="1" ht="10">
      <c r="B806" s="219"/>
      <c r="C806" s="220"/>
      <c r="D806" s="209" t="s">
        <v>284</v>
      </c>
      <c r="E806" s="221" t="s">
        <v>1</v>
      </c>
      <c r="F806" s="222" t="s">
        <v>286</v>
      </c>
      <c r="G806" s="220"/>
      <c r="H806" s="223">
        <v>88.11</v>
      </c>
      <c r="I806" s="224"/>
      <c r="J806" s="220"/>
      <c r="K806" s="220"/>
      <c r="L806" s="225"/>
      <c r="M806" s="226"/>
      <c r="N806" s="227"/>
      <c r="O806" s="227"/>
      <c r="P806" s="227"/>
      <c r="Q806" s="227"/>
      <c r="R806" s="227"/>
      <c r="S806" s="227"/>
      <c r="T806" s="228"/>
      <c r="AT806" s="229" t="s">
        <v>284</v>
      </c>
      <c r="AU806" s="229" t="s">
        <v>85</v>
      </c>
      <c r="AV806" s="14" t="s">
        <v>106</v>
      </c>
      <c r="AW806" s="14" t="s">
        <v>32</v>
      </c>
      <c r="AX806" s="14" t="s">
        <v>76</v>
      </c>
      <c r="AY806" s="229" t="s">
        <v>275</v>
      </c>
    </row>
    <row r="807" spans="1:65" s="16" customFormat="1" ht="10">
      <c r="B807" s="241"/>
      <c r="C807" s="242"/>
      <c r="D807" s="209" t="s">
        <v>284</v>
      </c>
      <c r="E807" s="243" t="s">
        <v>1</v>
      </c>
      <c r="F807" s="244" t="s">
        <v>505</v>
      </c>
      <c r="G807" s="242"/>
      <c r="H807" s="243" t="s">
        <v>1</v>
      </c>
      <c r="I807" s="245"/>
      <c r="J807" s="242"/>
      <c r="K807" s="242"/>
      <c r="L807" s="246"/>
      <c r="M807" s="247"/>
      <c r="N807" s="248"/>
      <c r="O807" s="248"/>
      <c r="P807" s="248"/>
      <c r="Q807" s="248"/>
      <c r="R807" s="248"/>
      <c r="S807" s="248"/>
      <c r="T807" s="249"/>
      <c r="AT807" s="250" t="s">
        <v>284</v>
      </c>
      <c r="AU807" s="250" t="s">
        <v>85</v>
      </c>
      <c r="AV807" s="16" t="s">
        <v>83</v>
      </c>
      <c r="AW807" s="16" t="s">
        <v>32</v>
      </c>
      <c r="AX807" s="16" t="s">
        <v>76</v>
      </c>
      <c r="AY807" s="250" t="s">
        <v>275</v>
      </c>
    </row>
    <row r="808" spans="1:65" s="13" customFormat="1" ht="10">
      <c r="B808" s="207"/>
      <c r="C808" s="208"/>
      <c r="D808" s="209" t="s">
        <v>284</v>
      </c>
      <c r="E808" s="210" t="s">
        <v>1</v>
      </c>
      <c r="F808" s="211" t="s">
        <v>925</v>
      </c>
      <c r="G808" s="208"/>
      <c r="H808" s="212">
        <v>110.88800000000001</v>
      </c>
      <c r="I808" s="213"/>
      <c r="J808" s="208"/>
      <c r="K808" s="208"/>
      <c r="L808" s="214"/>
      <c r="M808" s="215"/>
      <c r="N808" s="216"/>
      <c r="O808" s="216"/>
      <c r="P808" s="216"/>
      <c r="Q808" s="216"/>
      <c r="R808" s="216"/>
      <c r="S808" s="216"/>
      <c r="T808" s="217"/>
      <c r="AT808" s="218" t="s">
        <v>284</v>
      </c>
      <c r="AU808" s="218" t="s">
        <v>85</v>
      </c>
      <c r="AV808" s="13" t="s">
        <v>85</v>
      </c>
      <c r="AW808" s="13" t="s">
        <v>32</v>
      </c>
      <c r="AX808" s="13" t="s">
        <v>76</v>
      </c>
      <c r="AY808" s="218" t="s">
        <v>275</v>
      </c>
    </row>
    <row r="809" spans="1:65" s="13" customFormat="1" ht="10">
      <c r="B809" s="207"/>
      <c r="C809" s="208"/>
      <c r="D809" s="209" t="s">
        <v>284</v>
      </c>
      <c r="E809" s="210" t="s">
        <v>1</v>
      </c>
      <c r="F809" s="211" t="s">
        <v>926</v>
      </c>
      <c r="G809" s="208"/>
      <c r="H809" s="212">
        <v>-9</v>
      </c>
      <c r="I809" s="213"/>
      <c r="J809" s="208"/>
      <c r="K809" s="208"/>
      <c r="L809" s="214"/>
      <c r="M809" s="215"/>
      <c r="N809" s="216"/>
      <c r="O809" s="216"/>
      <c r="P809" s="216"/>
      <c r="Q809" s="216"/>
      <c r="R809" s="216"/>
      <c r="S809" s="216"/>
      <c r="T809" s="217"/>
      <c r="AT809" s="218" t="s">
        <v>284</v>
      </c>
      <c r="AU809" s="218" t="s">
        <v>85</v>
      </c>
      <c r="AV809" s="13" t="s">
        <v>85</v>
      </c>
      <c r="AW809" s="13" t="s">
        <v>32</v>
      </c>
      <c r="AX809" s="13" t="s">
        <v>76</v>
      </c>
      <c r="AY809" s="218" t="s">
        <v>275</v>
      </c>
    </row>
    <row r="810" spans="1:65" s="14" customFormat="1" ht="10">
      <c r="B810" s="219"/>
      <c r="C810" s="220"/>
      <c r="D810" s="209" t="s">
        <v>284</v>
      </c>
      <c r="E810" s="221" t="s">
        <v>1</v>
      </c>
      <c r="F810" s="222" t="s">
        <v>286</v>
      </c>
      <c r="G810" s="220"/>
      <c r="H810" s="223">
        <v>101.88800000000001</v>
      </c>
      <c r="I810" s="224"/>
      <c r="J810" s="220"/>
      <c r="K810" s="220"/>
      <c r="L810" s="225"/>
      <c r="M810" s="226"/>
      <c r="N810" s="227"/>
      <c r="O810" s="227"/>
      <c r="P810" s="227"/>
      <c r="Q810" s="227"/>
      <c r="R810" s="227"/>
      <c r="S810" s="227"/>
      <c r="T810" s="228"/>
      <c r="AT810" s="229" t="s">
        <v>284</v>
      </c>
      <c r="AU810" s="229" t="s">
        <v>85</v>
      </c>
      <c r="AV810" s="14" t="s">
        <v>106</v>
      </c>
      <c r="AW810" s="14" t="s">
        <v>32</v>
      </c>
      <c r="AX810" s="14" t="s">
        <v>76</v>
      </c>
      <c r="AY810" s="229" t="s">
        <v>275</v>
      </c>
    </row>
    <row r="811" spans="1:65" s="15" customFormat="1" ht="10">
      <c r="B811" s="230"/>
      <c r="C811" s="231"/>
      <c r="D811" s="209" t="s">
        <v>284</v>
      </c>
      <c r="E811" s="232" t="s">
        <v>1</v>
      </c>
      <c r="F811" s="233" t="s">
        <v>287</v>
      </c>
      <c r="G811" s="231"/>
      <c r="H811" s="234">
        <v>189.99799999999999</v>
      </c>
      <c r="I811" s="235"/>
      <c r="J811" s="231"/>
      <c r="K811" s="231"/>
      <c r="L811" s="236"/>
      <c r="M811" s="237"/>
      <c r="N811" s="238"/>
      <c r="O811" s="238"/>
      <c r="P811" s="238"/>
      <c r="Q811" s="238"/>
      <c r="R811" s="238"/>
      <c r="S811" s="238"/>
      <c r="T811" s="239"/>
      <c r="AT811" s="240" t="s">
        <v>284</v>
      </c>
      <c r="AU811" s="240" t="s">
        <v>85</v>
      </c>
      <c r="AV811" s="15" t="s">
        <v>282</v>
      </c>
      <c r="AW811" s="15" t="s">
        <v>32</v>
      </c>
      <c r="AX811" s="15" t="s">
        <v>83</v>
      </c>
      <c r="AY811" s="240" t="s">
        <v>275</v>
      </c>
    </row>
    <row r="812" spans="1:65" s="2" customFormat="1" ht="24.15" customHeight="1">
      <c r="A812" s="35"/>
      <c r="B812" s="36"/>
      <c r="C812" s="194" t="s">
        <v>927</v>
      </c>
      <c r="D812" s="194" t="s">
        <v>277</v>
      </c>
      <c r="E812" s="195" t="s">
        <v>928</v>
      </c>
      <c r="F812" s="196" t="s">
        <v>929</v>
      </c>
      <c r="G812" s="197" t="s">
        <v>280</v>
      </c>
      <c r="H812" s="198">
        <v>396.82799999999997</v>
      </c>
      <c r="I812" s="199"/>
      <c r="J812" s="200">
        <f>ROUND(I812*H812,2)</f>
        <v>0</v>
      </c>
      <c r="K812" s="196" t="s">
        <v>281</v>
      </c>
      <c r="L812" s="40"/>
      <c r="M812" s="201" t="s">
        <v>1</v>
      </c>
      <c r="N812" s="202" t="s">
        <v>41</v>
      </c>
      <c r="O812" s="72"/>
      <c r="P812" s="203">
        <f>O812*H812</f>
        <v>0</v>
      </c>
      <c r="Q812" s="203">
        <v>5.8970000000000002E-2</v>
      </c>
      <c r="R812" s="203">
        <f>Q812*H812</f>
        <v>23.400947159999998</v>
      </c>
      <c r="S812" s="203">
        <v>0</v>
      </c>
      <c r="T812" s="204">
        <f>S812*H812</f>
        <v>0</v>
      </c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R812" s="205" t="s">
        <v>282</v>
      </c>
      <c r="AT812" s="205" t="s">
        <v>277</v>
      </c>
      <c r="AU812" s="205" t="s">
        <v>85</v>
      </c>
      <c r="AY812" s="18" t="s">
        <v>275</v>
      </c>
      <c r="BE812" s="206">
        <f>IF(N812="základní",J812,0)</f>
        <v>0</v>
      </c>
      <c r="BF812" s="206">
        <f>IF(N812="snížená",J812,0)</f>
        <v>0</v>
      </c>
      <c r="BG812" s="206">
        <f>IF(N812="zákl. přenesená",J812,0)</f>
        <v>0</v>
      </c>
      <c r="BH812" s="206">
        <f>IF(N812="sníž. přenesená",J812,0)</f>
        <v>0</v>
      </c>
      <c r="BI812" s="206">
        <f>IF(N812="nulová",J812,0)</f>
        <v>0</v>
      </c>
      <c r="BJ812" s="18" t="s">
        <v>83</v>
      </c>
      <c r="BK812" s="206">
        <f>ROUND(I812*H812,2)</f>
        <v>0</v>
      </c>
      <c r="BL812" s="18" t="s">
        <v>282</v>
      </c>
      <c r="BM812" s="205" t="s">
        <v>930</v>
      </c>
    </row>
    <row r="813" spans="1:65" s="16" customFormat="1" ht="10">
      <c r="B813" s="241"/>
      <c r="C813" s="242"/>
      <c r="D813" s="209" t="s">
        <v>284</v>
      </c>
      <c r="E813" s="243" t="s">
        <v>1</v>
      </c>
      <c r="F813" s="244" t="s">
        <v>492</v>
      </c>
      <c r="G813" s="242"/>
      <c r="H813" s="243" t="s">
        <v>1</v>
      </c>
      <c r="I813" s="245"/>
      <c r="J813" s="242"/>
      <c r="K813" s="242"/>
      <c r="L813" s="246"/>
      <c r="M813" s="247"/>
      <c r="N813" s="248"/>
      <c r="O813" s="248"/>
      <c r="P813" s="248"/>
      <c r="Q813" s="248"/>
      <c r="R813" s="248"/>
      <c r="S813" s="248"/>
      <c r="T813" s="249"/>
      <c r="AT813" s="250" t="s">
        <v>284</v>
      </c>
      <c r="AU813" s="250" t="s">
        <v>85</v>
      </c>
      <c r="AV813" s="16" t="s">
        <v>83</v>
      </c>
      <c r="AW813" s="16" t="s">
        <v>32</v>
      </c>
      <c r="AX813" s="16" t="s">
        <v>76</v>
      </c>
      <c r="AY813" s="250" t="s">
        <v>275</v>
      </c>
    </row>
    <row r="814" spans="1:65" s="13" customFormat="1" ht="30">
      <c r="B814" s="207"/>
      <c r="C814" s="208"/>
      <c r="D814" s="209" t="s">
        <v>284</v>
      </c>
      <c r="E814" s="210" t="s">
        <v>1</v>
      </c>
      <c r="F814" s="211" t="s">
        <v>931</v>
      </c>
      <c r="G814" s="208"/>
      <c r="H814" s="212">
        <v>189.63</v>
      </c>
      <c r="I814" s="213"/>
      <c r="J814" s="208"/>
      <c r="K814" s="208"/>
      <c r="L814" s="214"/>
      <c r="M814" s="215"/>
      <c r="N814" s="216"/>
      <c r="O814" s="216"/>
      <c r="P814" s="216"/>
      <c r="Q814" s="216"/>
      <c r="R814" s="216"/>
      <c r="S814" s="216"/>
      <c r="T814" s="217"/>
      <c r="AT814" s="218" t="s">
        <v>284</v>
      </c>
      <c r="AU814" s="218" t="s">
        <v>85</v>
      </c>
      <c r="AV814" s="13" t="s">
        <v>85</v>
      </c>
      <c r="AW814" s="13" t="s">
        <v>32</v>
      </c>
      <c r="AX814" s="13" t="s">
        <v>76</v>
      </c>
      <c r="AY814" s="218" t="s">
        <v>275</v>
      </c>
    </row>
    <row r="815" spans="1:65" s="13" customFormat="1" ht="10">
      <c r="B815" s="207"/>
      <c r="C815" s="208"/>
      <c r="D815" s="209" t="s">
        <v>284</v>
      </c>
      <c r="E815" s="210" t="s">
        <v>1</v>
      </c>
      <c r="F815" s="211" t="s">
        <v>932</v>
      </c>
      <c r="G815" s="208"/>
      <c r="H815" s="212">
        <v>-22.8</v>
      </c>
      <c r="I815" s="213"/>
      <c r="J815" s="208"/>
      <c r="K815" s="208"/>
      <c r="L815" s="214"/>
      <c r="M815" s="215"/>
      <c r="N815" s="216"/>
      <c r="O815" s="216"/>
      <c r="P815" s="216"/>
      <c r="Q815" s="216"/>
      <c r="R815" s="216"/>
      <c r="S815" s="216"/>
      <c r="T815" s="217"/>
      <c r="AT815" s="218" t="s">
        <v>284</v>
      </c>
      <c r="AU815" s="218" t="s">
        <v>85</v>
      </c>
      <c r="AV815" s="13" t="s">
        <v>85</v>
      </c>
      <c r="AW815" s="13" t="s">
        <v>32</v>
      </c>
      <c r="AX815" s="13" t="s">
        <v>76</v>
      </c>
      <c r="AY815" s="218" t="s">
        <v>275</v>
      </c>
    </row>
    <row r="816" spans="1:65" s="14" customFormat="1" ht="10">
      <c r="B816" s="219"/>
      <c r="C816" s="220"/>
      <c r="D816" s="209" t="s">
        <v>284</v>
      </c>
      <c r="E816" s="221" t="s">
        <v>1</v>
      </c>
      <c r="F816" s="222" t="s">
        <v>286</v>
      </c>
      <c r="G816" s="220"/>
      <c r="H816" s="223">
        <v>166.83</v>
      </c>
      <c r="I816" s="224"/>
      <c r="J816" s="220"/>
      <c r="K816" s="220"/>
      <c r="L816" s="225"/>
      <c r="M816" s="226"/>
      <c r="N816" s="227"/>
      <c r="O816" s="227"/>
      <c r="P816" s="227"/>
      <c r="Q816" s="227"/>
      <c r="R816" s="227"/>
      <c r="S816" s="227"/>
      <c r="T816" s="228"/>
      <c r="AT816" s="229" t="s">
        <v>284</v>
      </c>
      <c r="AU816" s="229" t="s">
        <v>85</v>
      </c>
      <c r="AV816" s="14" t="s">
        <v>106</v>
      </c>
      <c r="AW816" s="14" t="s">
        <v>32</v>
      </c>
      <c r="AX816" s="14" t="s">
        <v>76</v>
      </c>
      <c r="AY816" s="229" t="s">
        <v>275</v>
      </c>
    </row>
    <row r="817" spans="1:65" s="16" customFormat="1" ht="10">
      <c r="B817" s="241"/>
      <c r="C817" s="242"/>
      <c r="D817" s="209" t="s">
        <v>284</v>
      </c>
      <c r="E817" s="243" t="s">
        <v>1</v>
      </c>
      <c r="F817" s="244" t="s">
        <v>505</v>
      </c>
      <c r="G817" s="242"/>
      <c r="H817" s="243" t="s">
        <v>1</v>
      </c>
      <c r="I817" s="245"/>
      <c r="J817" s="242"/>
      <c r="K817" s="242"/>
      <c r="L817" s="246"/>
      <c r="M817" s="247"/>
      <c r="N817" s="248"/>
      <c r="O817" s="248"/>
      <c r="P817" s="248"/>
      <c r="Q817" s="248"/>
      <c r="R817" s="248"/>
      <c r="S817" s="248"/>
      <c r="T817" s="249"/>
      <c r="AT817" s="250" t="s">
        <v>284</v>
      </c>
      <c r="AU817" s="250" t="s">
        <v>85</v>
      </c>
      <c r="AV817" s="16" t="s">
        <v>83</v>
      </c>
      <c r="AW817" s="16" t="s">
        <v>32</v>
      </c>
      <c r="AX817" s="16" t="s">
        <v>76</v>
      </c>
      <c r="AY817" s="250" t="s">
        <v>275</v>
      </c>
    </row>
    <row r="818" spans="1:65" s="13" customFormat="1" ht="10">
      <c r="B818" s="207"/>
      <c r="C818" s="208"/>
      <c r="D818" s="209" t="s">
        <v>284</v>
      </c>
      <c r="E818" s="210" t="s">
        <v>1</v>
      </c>
      <c r="F818" s="211" t="s">
        <v>933</v>
      </c>
      <c r="G818" s="208"/>
      <c r="H818" s="212">
        <v>85.688000000000002</v>
      </c>
      <c r="I818" s="213"/>
      <c r="J818" s="208"/>
      <c r="K818" s="208"/>
      <c r="L818" s="214"/>
      <c r="M818" s="215"/>
      <c r="N818" s="216"/>
      <c r="O818" s="216"/>
      <c r="P818" s="216"/>
      <c r="Q818" s="216"/>
      <c r="R818" s="216"/>
      <c r="S818" s="216"/>
      <c r="T818" s="217"/>
      <c r="AT818" s="218" t="s">
        <v>284</v>
      </c>
      <c r="AU818" s="218" t="s">
        <v>85</v>
      </c>
      <c r="AV818" s="13" t="s">
        <v>85</v>
      </c>
      <c r="AW818" s="13" t="s">
        <v>32</v>
      </c>
      <c r="AX818" s="13" t="s">
        <v>76</v>
      </c>
      <c r="AY818" s="218" t="s">
        <v>275</v>
      </c>
    </row>
    <row r="819" spans="1:65" s="13" customFormat="1" ht="10">
      <c r="B819" s="207"/>
      <c r="C819" s="208"/>
      <c r="D819" s="209" t="s">
        <v>284</v>
      </c>
      <c r="E819" s="210" t="s">
        <v>1</v>
      </c>
      <c r="F819" s="211" t="s">
        <v>934</v>
      </c>
      <c r="G819" s="208"/>
      <c r="H819" s="212">
        <v>191.80799999999999</v>
      </c>
      <c r="I819" s="213"/>
      <c r="J819" s="208"/>
      <c r="K819" s="208"/>
      <c r="L819" s="214"/>
      <c r="M819" s="215"/>
      <c r="N819" s="216"/>
      <c r="O819" s="216"/>
      <c r="P819" s="216"/>
      <c r="Q819" s="216"/>
      <c r="R819" s="216"/>
      <c r="S819" s="216"/>
      <c r="T819" s="217"/>
      <c r="AT819" s="218" t="s">
        <v>284</v>
      </c>
      <c r="AU819" s="218" t="s">
        <v>85</v>
      </c>
      <c r="AV819" s="13" t="s">
        <v>85</v>
      </c>
      <c r="AW819" s="13" t="s">
        <v>32</v>
      </c>
      <c r="AX819" s="13" t="s">
        <v>76</v>
      </c>
      <c r="AY819" s="218" t="s">
        <v>275</v>
      </c>
    </row>
    <row r="820" spans="1:65" s="13" customFormat="1" ht="10">
      <c r="B820" s="207"/>
      <c r="C820" s="208"/>
      <c r="D820" s="209" t="s">
        <v>284</v>
      </c>
      <c r="E820" s="210" t="s">
        <v>1</v>
      </c>
      <c r="F820" s="211" t="s">
        <v>935</v>
      </c>
      <c r="G820" s="208"/>
      <c r="H820" s="212">
        <v>-37.81</v>
      </c>
      <c r="I820" s="213"/>
      <c r="J820" s="208"/>
      <c r="K820" s="208"/>
      <c r="L820" s="214"/>
      <c r="M820" s="215"/>
      <c r="N820" s="216"/>
      <c r="O820" s="216"/>
      <c r="P820" s="216"/>
      <c r="Q820" s="216"/>
      <c r="R820" s="216"/>
      <c r="S820" s="216"/>
      <c r="T820" s="217"/>
      <c r="AT820" s="218" t="s">
        <v>284</v>
      </c>
      <c r="AU820" s="218" t="s">
        <v>85</v>
      </c>
      <c r="AV820" s="13" t="s">
        <v>85</v>
      </c>
      <c r="AW820" s="13" t="s">
        <v>32</v>
      </c>
      <c r="AX820" s="13" t="s">
        <v>76</v>
      </c>
      <c r="AY820" s="218" t="s">
        <v>275</v>
      </c>
    </row>
    <row r="821" spans="1:65" s="14" customFormat="1" ht="10">
      <c r="B821" s="219"/>
      <c r="C821" s="220"/>
      <c r="D821" s="209" t="s">
        <v>284</v>
      </c>
      <c r="E821" s="221" t="s">
        <v>1</v>
      </c>
      <c r="F821" s="222" t="s">
        <v>286</v>
      </c>
      <c r="G821" s="220"/>
      <c r="H821" s="223">
        <v>239.68600000000001</v>
      </c>
      <c r="I821" s="224"/>
      <c r="J821" s="220"/>
      <c r="K821" s="220"/>
      <c r="L821" s="225"/>
      <c r="M821" s="226"/>
      <c r="N821" s="227"/>
      <c r="O821" s="227"/>
      <c r="P821" s="227"/>
      <c r="Q821" s="227"/>
      <c r="R821" s="227"/>
      <c r="S821" s="227"/>
      <c r="T821" s="228"/>
      <c r="AT821" s="229" t="s">
        <v>284</v>
      </c>
      <c r="AU821" s="229" t="s">
        <v>85</v>
      </c>
      <c r="AV821" s="14" t="s">
        <v>106</v>
      </c>
      <c r="AW821" s="14" t="s">
        <v>32</v>
      </c>
      <c r="AX821" s="14" t="s">
        <v>76</v>
      </c>
      <c r="AY821" s="229" t="s">
        <v>275</v>
      </c>
    </row>
    <row r="822" spans="1:65" s="16" customFormat="1" ht="10">
      <c r="B822" s="241"/>
      <c r="C822" s="242"/>
      <c r="D822" s="209" t="s">
        <v>284</v>
      </c>
      <c r="E822" s="243" t="s">
        <v>1</v>
      </c>
      <c r="F822" s="244" t="s">
        <v>936</v>
      </c>
      <c r="G822" s="242"/>
      <c r="H822" s="243" t="s">
        <v>1</v>
      </c>
      <c r="I822" s="245"/>
      <c r="J822" s="242"/>
      <c r="K822" s="242"/>
      <c r="L822" s="246"/>
      <c r="M822" s="247"/>
      <c r="N822" s="248"/>
      <c r="O822" s="248"/>
      <c r="P822" s="248"/>
      <c r="Q822" s="248"/>
      <c r="R822" s="248"/>
      <c r="S822" s="248"/>
      <c r="T822" s="249"/>
      <c r="AT822" s="250" t="s">
        <v>284</v>
      </c>
      <c r="AU822" s="250" t="s">
        <v>85</v>
      </c>
      <c r="AV822" s="16" t="s">
        <v>83</v>
      </c>
      <c r="AW822" s="16" t="s">
        <v>32</v>
      </c>
      <c r="AX822" s="16" t="s">
        <v>76</v>
      </c>
      <c r="AY822" s="250" t="s">
        <v>275</v>
      </c>
    </row>
    <row r="823" spans="1:65" s="13" customFormat="1" ht="10">
      <c r="B823" s="207"/>
      <c r="C823" s="208"/>
      <c r="D823" s="209" t="s">
        <v>284</v>
      </c>
      <c r="E823" s="210" t="s">
        <v>1</v>
      </c>
      <c r="F823" s="211" t="s">
        <v>937</v>
      </c>
      <c r="G823" s="208"/>
      <c r="H823" s="212">
        <v>-9.6880000000000006</v>
      </c>
      <c r="I823" s="213"/>
      <c r="J823" s="208"/>
      <c r="K823" s="208"/>
      <c r="L823" s="214"/>
      <c r="M823" s="215"/>
      <c r="N823" s="216"/>
      <c r="O823" s="216"/>
      <c r="P823" s="216"/>
      <c r="Q823" s="216"/>
      <c r="R823" s="216"/>
      <c r="S823" s="216"/>
      <c r="T823" s="217"/>
      <c r="AT823" s="218" t="s">
        <v>284</v>
      </c>
      <c r="AU823" s="218" t="s">
        <v>85</v>
      </c>
      <c r="AV823" s="13" t="s">
        <v>85</v>
      </c>
      <c r="AW823" s="13" t="s">
        <v>32</v>
      </c>
      <c r="AX823" s="13" t="s">
        <v>76</v>
      </c>
      <c r="AY823" s="218" t="s">
        <v>275</v>
      </c>
    </row>
    <row r="824" spans="1:65" s="14" customFormat="1" ht="10">
      <c r="B824" s="219"/>
      <c r="C824" s="220"/>
      <c r="D824" s="209" t="s">
        <v>284</v>
      </c>
      <c r="E824" s="221" t="s">
        <v>1</v>
      </c>
      <c r="F824" s="222" t="s">
        <v>286</v>
      </c>
      <c r="G824" s="220"/>
      <c r="H824" s="223">
        <v>-9.6880000000000006</v>
      </c>
      <c r="I824" s="224"/>
      <c r="J824" s="220"/>
      <c r="K824" s="220"/>
      <c r="L824" s="225"/>
      <c r="M824" s="226"/>
      <c r="N824" s="227"/>
      <c r="O824" s="227"/>
      <c r="P824" s="227"/>
      <c r="Q824" s="227"/>
      <c r="R824" s="227"/>
      <c r="S824" s="227"/>
      <c r="T824" s="228"/>
      <c r="AT824" s="229" t="s">
        <v>284</v>
      </c>
      <c r="AU824" s="229" t="s">
        <v>85</v>
      </c>
      <c r="AV824" s="14" t="s">
        <v>106</v>
      </c>
      <c r="AW824" s="14" t="s">
        <v>32</v>
      </c>
      <c r="AX824" s="14" t="s">
        <v>76</v>
      </c>
      <c r="AY824" s="229" t="s">
        <v>275</v>
      </c>
    </row>
    <row r="825" spans="1:65" s="15" customFormat="1" ht="10">
      <c r="B825" s="230"/>
      <c r="C825" s="231"/>
      <c r="D825" s="209" t="s">
        <v>284</v>
      </c>
      <c r="E825" s="232" t="s">
        <v>1</v>
      </c>
      <c r="F825" s="233" t="s">
        <v>287</v>
      </c>
      <c r="G825" s="231"/>
      <c r="H825" s="234">
        <v>396.82799999999997</v>
      </c>
      <c r="I825" s="235"/>
      <c r="J825" s="231"/>
      <c r="K825" s="231"/>
      <c r="L825" s="236"/>
      <c r="M825" s="237"/>
      <c r="N825" s="238"/>
      <c r="O825" s="238"/>
      <c r="P825" s="238"/>
      <c r="Q825" s="238"/>
      <c r="R825" s="238"/>
      <c r="S825" s="238"/>
      <c r="T825" s="239"/>
      <c r="AT825" s="240" t="s">
        <v>284</v>
      </c>
      <c r="AU825" s="240" t="s">
        <v>85</v>
      </c>
      <c r="AV825" s="15" t="s">
        <v>282</v>
      </c>
      <c r="AW825" s="15" t="s">
        <v>32</v>
      </c>
      <c r="AX825" s="15" t="s">
        <v>83</v>
      </c>
      <c r="AY825" s="240" t="s">
        <v>275</v>
      </c>
    </row>
    <row r="826" spans="1:65" s="2" customFormat="1" ht="24.15" customHeight="1">
      <c r="A826" s="35"/>
      <c r="B826" s="36"/>
      <c r="C826" s="194" t="s">
        <v>938</v>
      </c>
      <c r="D826" s="194" t="s">
        <v>277</v>
      </c>
      <c r="E826" s="195" t="s">
        <v>939</v>
      </c>
      <c r="F826" s="196" t="s">
        <v>940</v>
      </c>
      <c r="G826" s="197" t="s">
        <v>280</v>
      </c>
      <c r="H826" s="198">
        <v>477.76</v>
      </c>
      <c r="I826" s="199"/>
      <c r="J826" s="200">
        <f>ROUND(I826*H826,2)</f>
        <v>0</v>
      </c>
      <c r="K826" s="196" t="s">
        <v>281</v>
      </c>
      <c r="L826" s="40"/>
      <c r="M826" s="201" t="s">
        <v>1</v>
      </c>
      <c r="N826" s="202" t="s">
        <v>41</v>
      </c>
      <c r="O826" s="72"/>
      <c r="P826" s="203">
        <f>O826*H826</f>
        <v>0</v>
      </c>
      <c r="Q826" s="203">
        <v>7.571E-2</v>
      </c>
      <c r="R826" s="203">
        <f>Q826*H826</f>
        <v>36.171209599999997</v>
      </c>
      <c r="S826" s="203">
        <v>0</v>
      </c>
      <c r="T826" s="204">
        <f>S826*H826</f>
        <v>0</v>
      </c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R826" s="205" t="s">
        <v>282</v>
      </c>
      <c r="AT826" s="205" t="s">
        <v>277</v>
      </c>
      <c r="AU826" s="205" t="s">
        <v>85</v>
      </c>
      <c r="AY826" s="18" t="s">
        <v>275</v>
      </c>
      <c r="BE826" s="206">
        <f>IF(N826="základní",J826,0)</f>
        <v>0</v>
      </c>
      <c r="BF826" s="206">
        <f>IF(N826="snížená",J826,0)</f>
        <v>0</v>
      </c>
      <c r="BG826" s="206">
        <f>IF(N826="zákl. přenesená",J826,0)</f>
        <v>0</v>
      </c>
      <c r="BH826" s="206">
        <f>IF(N826="sníž. přenesená",J826,0)</f>
        <v>0</v>
      </c>
      <c r="BI826" s="206">
        <f>IF(N826="nulová",J826,0)</f>
        <v>0</v>
      </c>
      <c r="BJ826" s="18" t="s">
        <v>83</v>
      </c>
      <c r="BK826" s="206">
        <f>ROUND(I826*H826,2)</f>
        <v>0</v>
      </c>
      <c r="BL826" s="18" t="s">
        <v>282</v>
      </c>
      <c r="BM826" s="205" t="s">
        <v>941</v>
      </c>
    </row>
    <row r="827" spans="1:65" s="16" customFormat="1" ht="10">
      <c r="B827" s="241"/>
      <c r="C827" s="242"/>
      <c r="D827" s="209" t="s">
        <v>284</v>
      </c>
      <c r="E827" s="243" t="s">
        <v>1</v>
      </c>
      <c r="F827" s="244" t="s">
        <v>492</v>
      </c>
      <c r="G827" s="242"/>
      <c r="H827" s="243" t="s">
        <v>1</v>
      </c>
      <c r="I827" s="245"/>
      <c r="J827" s="242"/>
      <c r="K827" s="242"/>
      <c r="L827" s="246"/>
      <c r="M827" s="247"/>
      <c r="N827" s="248"/>
      <c r="O827" s="248"/>
      <c r="P827" s="248"/>
      <c r="Q827" s="248"/>
      <c r="R827" s="248"/>
      <c r="S827" s="248"/>
      <c r="T827" s="249"/>
      <c r="AT827" s="250" t="s">
        <v>284</v>
      </c>
      <c r="AU827" s="250" t="s">
        <v>85</v>
      </c>
      <c r="AV827" s="16" t="s">
        <v>83</v>
      </c>
      <c r="AW827" s="16" t="s">
        <v>32</v>
      </c>
      <c r="AX827" s="16" t="s">
        <v>76</v>
      </c>
      <c r="AY827" s="250" t="s">
        <v>275</v>
      </c>
    </row>
    <row r="828" spans="1:65" s="13" customFormat="1" ht="10">
      <c r="B828" s="207"/>
      <c r="C828" s="208"/>
      <c r="D828" s="209" t="s">
        <v>284</v>
      </c>
      <c r="E828" s="210" t="s">
        <v>1</v>
      </c>
      <c r="F828" s="211" t="s">
        <v>942</v>
      </c>
      <c r="G828" s="208"/>
      <c r="H828" s="212">
        <v>187.42500000000001</v>
      </c>
      <c r="I828" s="213"/>
      <c r="J828" s="208"/>
      <c r="K828" s="208"/>
      <c r="L828" s="214"/>
      <c r="M828" s="215"/>
      <c r="N828" s="216"/>
      <c r="O828" s="216"/>
      <c r="P828" s="216"/>
      <c r="Q828" s="216"/>
      <c r="R828" s="216"/>
      <c r="S828" s="216"/>
      <c r="T828" s="217"/>
      <c r="AT828" s="218" t="s">
        <v>284</v>
      </c>
      <c r="AU828" s="218" t="s">
        <v>85</v>
      </c>
      <c r="AV828" s="13" t="s">
        <v>85</v>
      </c>
      <c r="AW828" s="13" t="s">
        <v>32</v>
      </c>
      <c r="AX828" s="13" t="s">
        <v>76</v>
      </c>
      <c r="AY828" s="218" t="s">
        <v>275</v>
      </c>
    </row>
    <row r="829" spans="1:65" s="13" customFormat="1" ht="10">
      <c r="B829" s="207"/>
      <c r="C829" s="208"/>
      <c r="D829" s="209" t="s">
        <v>284</v>
      </c>
      <c r="E829" s="210" t="s">
        <v>1</v>
      </c>
      <c r="F829" s="211" t="s">
        <v>943</v>
      </c>
      <c r="G829" s="208"/>
      <c r="H829" s="212">
        <v>-23.8</v>
      </c>
      <c r="I829" s="213"/>
      <c r="J829" s="208"/>
      <c r="K829" s="208"/>
      <c r="L829" s="214"/>
      <c r="M829" s="215"/>
      <c r="N829" s="216"/>
      <c r="O829" s="216"/>
      <c r="P829" s="216"/>
      <c r="Q829" s="216"/>
      <c r="R829" s="216"/>
      <c r="S829" s="216"/>
      <c r="T829" s="217"/>
      <c r="AT829" s="218" t="s">
        <v>284</v>
      </c>
      <c r="AU829" s="218" t="s">
        <v>85</v>
      </c>
      <c r="AV829" s="13" t="s">
        <v>85</v>
      </c>
      <c r="AW829" s="13" t="s">
        <v>32</v>
      </c>
      <c r="AX829" s="13" t="s">
        <v>76</v>
      </c>
      <c r="AY829" s="218" t="s">
        <v>275</v>
      </c>
    </row>
    <row r="830" spans="1:65" s="14" customFormat="1" ht="10">
      <c r="B830" s="219"/>
      <c r="C830" s="220"/>
      <c r="D830" s="209" t="s">
        <v>284</v>
      </c>
      <c r="E830" s="221" t="s">
        <v>1</v>
      </c>
      <c r="F830" s="222" t="s">
        <v>286</v>
      </c>
      <c r="G830" s="220"/>
      <c r="H830" s="223">
        <v>163.625</v>
      </c>
      <c r="I830" s="224"/>
      <c r="J830" s="220"/>
      <c r="K830" s="220"/>
      <c r="L830" s="225"/>
      <c r="M830" s="226"/>
      <c r="N830" s="227"/>
      <c r="O830" s="227"/>
      <c r="P830" s="227"/>
      <c r="Q830" s="227"/>
      <c r="R830" s="227"/>
      <c r="S830" s="227"/>
      <c r="T830" s="228"/>
      <c r="AT830" s="229" t="s">
        <v>284</v>
      </c>
      <c r="AU830" s="229" t="s">
        <v>85</v>
      </c>
      <c r="AV830" s="14" t="s">
        <v>106</v>
      </c>
      <c r="AW830" s="14" t="s">
        <v>32</v>
      </c>
      <c r="AX830" s="14" t="s">
        <v>76</v>
      </c>
      <c r="AY830" s="229" t="s">
        <v>275</v>
      </c>
    </row>
    <row r="831" spans="1:65" s="16" customFormat="1" ht="10">
      <c r="B831" s="241"/>
      <c r="C831" s="242"/>
      <c r="D831" s="209" t="s">
        <v>284</v>
      </c>
      <c r="E831" s="243" t="s">
        <v>1</v>
      </c>
      <c r="F831" s="244" t="s">
        <v>505</v>
      </c>
      <c r="G831" s="242"/>
      <c r="H831" s="243" t="s">
        <v>1</v>
      </c>
      <c r="I831" s="245"/>
      <c r="J831" s="242"/>
      <c r="K831" s="242"/>
      <c r="L831" s="246"/>
      <c r="M831" s="247"/>
      <c r="N831" s="248"/>
      <c r="O831" s="248"/>
      <c r="P831" s="248"/>
      <c r="Q831" s="248"/>
      <c r="R831" s="248"/>
      <c r="S831" s="248"/>
      <c r="T831" s="249"/>
      <c r="AT831" s="250" t="s">
        <v>284</v>
      </c>
      <c r="AU831" s="250" t="s">
        <v>85</v>
      </c>
      <c r="AV831" s="16" t="s">
        <v>83</v>
      </c>
      <c r="AW831" s="16" t="s">
        <v>32</v>
      </c>
      <c r="AX831" s="16" t="s">
        <v>76</v>
      </c>
      <c r="AY831" s="250" t="s">
        <v>275</v>
      </c>
    </row>
    <row r="832" spans="1:65" s="13" customFormat="1" ht="10">
      <c r="B832" s="207"/>
      <c r="C832" s="208"/>
      <c r="D832" s="209" t="s">
        <v>284</v>
      </c>
      <c r="E832" s="210" t="s">
        <v>1</v>
      </c>
      <c r="F832" s="211" t="s">
        <v>944</v>
      </c>
      <c r="G832" s="208"/>
      <c r="H832" s="212">
        <v>26.888000000000002</v>
      </c>
      <c r="I832" s="213"/>
      <c r="J832" s="208"/>
      <c r="K832" s="208"/>
      <c r="L832" s="214"/>
      <c r="M832" s="215"/>
      <c r="N832" s="216"/>
      <c r="O832" s="216"/>
      <c r="P832" s="216"/>
      <c r="Q832" s="216"/>
      <c r="R832" s="216"/>
      <c r="S832" s="216"/>
      <c r="T832" s="217"/>
      <c r="AT832" s="218" t="s">
        <v>284</v>
      </c>
      <c r="AU832" s="218" t="s">
        <v>85</v>
      </c>
      <c r="AV832" s="13" t="s">
        <v>85</v>
      </c>
      <c r="AW832" s="13" t="s">
        <v>32</v>
      </c>
      <c r="AX832" s="13" t="s">
        <v>76</v>
      </c>
      <c r="AY832" s="218" t="s">
        <v>275</v>
      </c>
    </row>
    <row r="833" spans="1:65" s="13" customFormat="1" ht="30">
      <c r="B833" s="207"/>
      <c r="C833" s="208"/>
      <c r="D833" s="209" t="s">
        <v>284</v>
      </c>
      <c r="E833" s="210" t="s">
        <v>1</v>
      </c>
      <c r="F833" s="211" t="s">
        <v>945</v>
      </c>
      <c r="G833" s="208"/>
      <c r="H833" s="212">
        <v>373.322</v>
      </c>
      <c r="I833" s="213"/>
      <c r="J833" s="208"/>
      <c r="K833" s="208"/>
      <c r="L833" s="214"/>
      <c r="M833" s="215"/>
      <c r="N833" s="216"/>
      <c r="O833" s="216"/>
      <c r="P833" s="216"/>
      <c r="Q833" s="216"/>
      <c r="R833" s="216"/>
      <c r="S833" s="216"/>
      <c r="T833" s="217"/>
      <c r="AT833" s="218" t="s">
        <v>284</v>
      </c>
      <c r="AU833" s="218" t="s">
        <v>85</v>
      </c>
      <c r="AV833" s="13" t="s">
        <v>85</v>
      </c>
      <c r="AW833" s="13" t="s">
        <v>32</v>
      </c>
      <c r="AX833" s="13" t="s">
        <v>76</v>
      </c>
      <c r="AY833" s="218" t="s">
        <v>275</v>
      </c>
    </row>
    <row r="834" spans="1:65" s="13" customFormat="1" ht="10">
      <c r="B834" s="207"/>
      <c r="C834" s="208"/>
      <c r="D834" s="209" t="s">
        <v>284</v>
      </c>
      <c r="E834" s="210" t="s">
        <v>1</v>
      </c>
      <c r="F834" s="211" t="s">
        <v>946</v>
      </c>
      <c r="G834" s="208"/>
      <c r="H834" s="212">
        <v>-79.2</v>
      </c>
      <c r="I834" s="213"/>
      <c r="J834" s="208"/>
      <c r="K834" s="208"/>
      <c r="L834" s="214"/>
      <c r="M834" s="215"/>
      <c r="N834" s="216"/>
      <c r="O834" s="216"/>
      <c r="P834" s="216"/>
      <c r="Q834" s="216"/>
      <c r="R834" s="216"/>
      <c r="S834" s="216"/>
      <c r="T834" s="217"/>
      <c r="AT834" s="218" t="s">
        <v>284</v>
      </c>
      <c r="AU834" s="218" t="s">
        <v>85</v>
      </c>
      <c r="AV834" s="13" t="s">
        <v>85</v>
      </c>
      <c r="AW834" s="13" t="s">
        <v>32</v>
      </c>
      <c r="AX834" s="13" t="s">
        <v>76</v>
      </c>
      <c r="AY834" s="218" t="s">
        <v>275</v>
      </c>
    </row>
    <row r="835" spans="1:65" s="14" customFormat="1" ht="10">
      <c r="B835" s="219"/>
      <c r="C835" s="220"/>
      <c r="D835" s="209" t="s">
        <v>284</v>
      </c>
      <c r="E835" s="221" t="s">
        <v>1</v>
      </c>
      <c r="F835" s="222" t="s">
        <v>286</v>
      </c>
      <c r="G835" s="220"/>
      <c r="H835" s="223">
        <v>321.01</v>
      </c>
      <c r="I835" s="224"/>
      <c r="J835" s="220"/>
      <c r="K835" s="220"/>
      <c r="L835" s="225"/>
      <c r="M835" s="226"/>
      <c r="N835" s="227"/>
      <c r="O835" s="227"/>
      <c r="P835" s="227"/>
      <c r="Q835" s="227"/>
      <c r="R835" s="227"/>
      <c r="S835" s="227"/>
      <c r="T835" s="228"/>
      <c r="AT835" s="229" t="s">
        <v>284</v>
      </c>
      <c r="AU835" s="229" t="s">
        <v>85</v>
      </c>
      <c r="AV835" s="14" t="s">
        <v>106</v>
      </c>
      <c r="AW835" s="14" t="s">
        <v>32</v>
      </c>
      <c r="AX835" s="14" t="s">
        <v>76</v>
      </c>
      <c r="AY835" s="229" t="s">
        <v>275</v>
      </c>
    </row>
    <row r="836" spans="1:65" s="16" customFormat="1" ht="10">
      <c r="B836" s="241"/>
      <c r="C836" s="242"/>
      <c r="D836" s="209" t="s">
        <v>284</v>
      </c>
      <c r="E836" s="243" t="s">
        <v>1</v>
      </c>
      <c r="F836" s="244" t="s">
        <v>538</v>
      </c>
      <c r="G836" s="242"/>
      <c r="H836" s="243" t="s">
        <v>1</v>
      </c>
      <c r="I836" s="245"/>
      <c r="J836" s="242"/>
      <c r="K836" s="242"/>
      <c r="L836" s="246"/>
      <c r="M836" s="247"/>
      <c r="N836" s="248"/>
      <c r="O836" s="248"/>
      <c r="P836" s="248"/>
      <c r="Q836" s="248"/>
      <c r="R836" s="248"/>
      <c r="S836" s="248"/>
      <c r="T836" s="249"/>
      <c r="AT836" s="250" t="s">
        <v>284</v>
      </c>
      <c r="AU836" s="250" t="s">
        <v>85</v>
      </c>
      <c r="AV836" s="16" t="s">
        <v>83</v>
      </c>
      <c r="AW836" s="16" t="s">
        <v>32</v>
      </c>
      <c r="AX836" s="16" t="s">
        <v>76</v>
      </c>
      <c r="AY836" s="250" t="s">
        <v>275</v>
      </c>
    </row>
    <row r="837" spans="1:65" s="13" customFormat="1" ht="10">
      <c r="B837" s="207"/>
      <c r="C837" s="208"/>
      <c r="D837" s="209" t="s">
        <v>284</v>
      </c>
      <c r="E837" s="210" t="s">
        <v>1</v>
      </c>
      <c r="F837" s="211" t="s">
        <v>947</v>
      </c>
      <c r="G837" s="208"/>
      <c r="H837" s="212">
        <v>-7.8129999999999997</v>
      </c>
      <c r="I837" s="213"/>
      <c r="J837" s="208"/>
      <c r="K837" s="208"/>
      <c r="L837" s="214"/>
      <c r="M837" s="215"/>
      <c r="N837" s="216"/>
      <c r="O837" s="216"/>
      <c r="P837" s="216"/>
      <c r="Q837" s="216"/>
      <c r="R837" s="216"/>
      <c r="S837" s="216"/>
      <c r="T837" s="217"/>
      <c r="AT837" s="218" t="s">
        <v>284</v>
      </c>
      <c r="AU837" s="218" t="s">
        <v>85</v>
      </c>
      <c r="AV837" s="13" t="s">
        <v>85</v>
      </c>
      <c r="AW837" s="13" t="s">
        <v>32</v>
      </c>
      <c r="AX837" s="13" t="s">
        <v>76</v>
      </c>
      <c r="AY837" s="218" t="s">
        <v>275</v>
      </c>
    </row>
    <row r="838" spans="1:65" s="13" customFormat="1" ht="10">
      <c r="B838" s="207"/>
      <c r="C838" s="208"/>
      <c r="D838" s="209" t="s">
        <v>284</v>
      </c>
      <c r="E838" s="210" t="s">
        <v>1</v>
      </c>
      <c r="F838" s="211" t="s">
        <v>948</v>
      </c>
      <c r="G838" s="208"/>
      <c r="H838" s="212">
        <v>-0.375</v>
      </c>
      <c r="I838" s="213"/>
      <c r="J838" s="208"/>
      <c r="K838" s="208"/>
      <c r="L838" s="214"/>
      <c r="M838" s="215"/>
      <c r="N838" s="216"/>
      <c r="O838" s="216"/>
      <c r="P838" s="216"/>
      <c r="Q838" s="216"/>
      <c r="R838" s="216"/>
      <c r="S838" s="216"/>
      <c r="T838" s="217"/>
      <c r="AT838" s="218" t="s">
        <v>284</v>
      </c>
      <c r="AU838" s="218" t="s">
        <v>85</v>
      </c>
      <c r="AV838" s="13" t="s">
        <v>85</v>
      </c>
      <c r="AW838" s="13" t="s">
        <v>32</v>
      </c>
      <c r="AX838" s="13" t="s">
        <v>76</v>
      </c>
      <c r="AY838" s="218" t="s">
        <v>275</v>
      </c>
    </row>
    <row r="839" spans="1:65" s="13" customFormat="1" ht="10">
      <c r="B839" s="207"/>
      <c r="C839" s="208"/>
      <c r="D839" s="209" t="s">
        <v>284</v>
      </c>
      <c r="E839" s="210" t="s">
        <v>1</v>
      </c>
      <c r="F839" s="211" t="s">
        <v>949</v>
      </c>
      <c r="G839" s="208"/>
      <c r="H839" s="212">
        <v>0.313</v>
      </c>
      <c r="I839" s="213"/>
      <c r="J839" s="208"/>
      <c r="K839" s="208"/>
      <c r="L839" s="214"/>
      <c r="M839" s="215"/>
      <c r="N839" s="216"/>
      <c r="O839" s="216"/>
      <c r="P839" s="216"/>
      <c r="Q839" s="216"/>
      <c r="R839" s="216"/>
      <c r="S839" s="216"/>
      <c r="T839" s="217"/>
      <c r="AT839" s="218" t="s">
        <v>284</v>
      </c>
      <c r="AU839" s="218" t="s">
        <v>85</v>
      </c>
      <c r="AV839" s="13" t="s">
        <v>85</v>
      </c>
      <c r="AW839" s="13" t="s">
        <v>32</v>
      </c>
      <c r="AX839" s="13" t="s">
        <v>76</v>
      </c>
      <c r="AY839" s="218" t="s">
        <v>275</v>
      </c>
    </row>
    <row r="840" spans="1:65" s="13" customFormat="1" ht="10">
      <c r="B840" s="207"/>
      <c r="C840" s="208"/>
      <c r="D840" s="209" t="s">
        <v>284</v>
      </c>
      <c r="E840" s="210" t="s">
        <v>1</v>
      </c>
      <c r="F840" s="211" t="s">
        <v>950</v>
      </c>
      <c r="G840" s="208"/>
      <c r="H840" s="212">
        <v>0.75</v>
      </c>
      <c r="I840" s="213"/>
      <c r="J840" s="208"/>
      <c r="K840" s="208"/>
      <c r="L840" s="214"/>
      <c r="M840" s="215"/>
      <c r="N840" s="216"/>
      <c r="O840" s="216"/>
      <c r="P840" s="216"/>
      <c r="Q840" s="216"/>
      <c r="R840" s="216"/>
      <c r="S840" s="216"/>
      <c r="T840" s="217"/>
      <c r="AT840" s="218" t="s">
        <v>284</v>
      </c>
      <c r="AU840" s="218" t="s">
        <v>85</v>
      </c>
      <c r="AV840" s="13" t="s">
        <v>85</v>
      </c>
      <c r="AW840" s="13" t="s">
        <v>32</v>
      </c>
      <c r="AX840" s="13" t="s">
        <v>76</v>
      </c>
      <c r="AY840" s="218" t="s">
        <v>275</v>
      </c>
    </row>
    <row r="841" spans="1:65" s="13" customFormat="1" ht="10">
      <c r="B841" s="207"/>
      <c r="C841" s="208"/>
      <c r="D841" s="209" t="s">
        <v>284</v>
      </c>
      <c r="E841" s="210" t="s">
        <v>1</v>
      </c>
      <c r="F841" s="211" t="s">
        <v>951</v>
      </c>
      <c r="G841" s="208"/>
      <c r="H841" s="212">
        <v>0.25</v>
      </c>
      <c r="I841" s="213"/>
      <c r="J841" s="208"/>
      <c r="K841" s="208"/>
      <c r="L841" s="214"/>
      <c r="M841" s="215"/>
      <c r="N841" s="216"/>
      <c r="O841" s="216"/>
      <c r="P841" s="216"/>
      <c r="Q841" s="216"/>
      <c r="R841" s="216"/>
      <c r="S841" s="216"/>
      <c r="T841" s="217"/>
      <c r="AT841" s="218" t="s">
        <v>284</v>
      </c>
      <c r="AU841" s="218" t="s">
        <v>85</v>
      </c>
      <c r="AV841" s="13" t="s">
        <v>85</v>
      </c>
      <c r="AW841" s="13" t="s">
        <v>32</v>
      </c>
      <c r="AX841" s="13" t="s">
        <v>76</v>
      </c>
      <c r="AY841" s="218" t="s">
        <v>275</v>
      </c>
    </row>
    <row r="842" spans="1:65" s="14" customFormat="1" ht="10">
      <c r="B842" s="219"/>
      <c r="C842" s="220"/>
      <c r="D842" s="209" t="s">
        <v>284</v>
      </c>
      <c r="E842" s="221" t="s">
        <v>1</v>
      </c>
      <c r="F842" s="222" t="s">
        <v>286</v>
      </c>
      <c r="G842" s="220"/>
      <c r="H842" s="223">
        <v>-6.875</v>
      </c>
      <c r="I842" s="224"/>
      <c r="J842" s="220"/>
      <c r="K842" s="220"/>
      <c r="L842" s="225"/>
      <c r="M842" s="226"/>
      <c r="N842" s="227"/>
      <c r="O842" s="227"/>
      <c r="P842" s="227"/>
      <c r="Q842" s="227"/>
      <c r="R842" s="227"/>
      <c r="S842" s="227"/>
      <c r="T842" s="228"/>
      <c r="AT842" s="229" t="s">
        <v>284</v>
      </c>
      <c r="AU842" s="229" t="s">
        <v>85</v>
      </c>
      <c r="AV842" s="14" t="s">
        <v>106</v>
      </c>
      <c r="AW842" s="14" t="s">
        <v>32</v>
      </c>
      <c r="AX842" s="14" t="s">
        <v>76</v>
      </c>
      <c r="AY842" s="229" t="s">
        <v>275</v>
      </c>
    </row>
    <row r="843" spans="1:65" s="15" customFormat="1" ht="10">
      <c r="B843" s="230"/>
      <c r="C843" s="231"/>
      <c r="D843" s="209" t="s">
        <v>284</v>
      </c>
      <c r="E843" s="232" t="s">
        <v>1</v>
      </c>
      <c r="F843" s="233" t="s">
        <v>287</v>
      </c>
      <c r="G843" s="231"/>
      <c r="H843" s="234">
        <v>477.76</v>
      </c>
      <c r="I843" s="235"/>
      <c r="J843" s="231"/>
      <c r="K843" s="231"/>
      <c r="L843" s="236"/>
      <c r="M843" s="237"/>
      <c r="N843" s="238"/>
      <c r="O843" s="238"/>
      <c r="P843" s="238"/>
      <c r="Q843" s="238"/>
      <c r="R843" s="238"/>
      <c r="S843" s="238"/>
      <c r="T843" s="239"/>
      <c r="AT843" s="240" t="s">
        <v>284</v>
      </c>
      <c r="AU843" s="240" t="s">
        <v>85</v>
      </c>
      <c r="AV843" s="15" t="s">
        <v>282</v>
      </c>
      <c r="AW843" s="15" t="s">
        <v>32</v>
      </c>
      <c r="AX843" s="15" t="s">
        <v>83</v>
      </c>
      <c r="AY843" s="240" t="s">
        <v>275</v>
      </c>
    </row>
    <row r="844" spans="1:65" s="2" customFormat="1" ht="16.5" customHeight="1">
      <c r="A844" s="35"/>
      <c r="B844" s="36"/>
      <c r="C844" s="194" t="s">
        <v>952</v>
      </c>
      <c r="D844" s="194" t="s">
        <v>277</v>
      </c>
      <c r="E844" s="195" t="s">
        <v>953</v>
      </c>
      <c r="F844" s="196" t="s">
        <v>954</v>
      </c>
      <c r="G844" s="197" t="s">
        <v>280</v>
      </c>
      <c r="H844" s="198">
        <v>5.0380000000000003</v>
      </c>
      <c r="I844" s="199"/>
      <c r="J844" s="200">
        <f>ROUND(I844*H844,2)</f>
        <v>0</v>
      </c>
      <c r="K844" s="196" t="s">
        <v>281</v>
      </c>
      <c r="L844" s="40"/>
      <c r="M844" s="201" t="s">
        <v>1</v>
      </c>
      <c r="N844" s="202" t="s">
        <v>41</v>
      </c>
      <c r="O844" s="72"/>
      <c r="P844" s="203">
        <f>O844*H844</f>
        <v>0</v>
      </c>
      <c r="Q844" s="203">
        <v>4.367E-2</v>
      </c>
      <c r="R844" s="203">
        <f>Q844*H844</f>
        <v>0.22000946000000002</v>
      </c>
      <c r="S844" s="203">
        <v>0</v>
      </c>
      <c r="T844" s="204">
        <f>S844*H844</f>
        <v>0</v>
      </c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R844" s="205" t="s">
        <v>282</v>
      </c>
      <c r="AT844" s="205" t="s">
        <v>277</v>
      </c>
      <c r="AU844" s="205" t="s">
        <v>85</v>
      </c>
      <c r="AY844" s="18" t="s">
        <v>275</v>
      </c>
      <c r="BE844" s="206">
        <f>IF(N844="základní",J844,0)</f>
        <v>0</v>
      </c>
      <c r="BF844" s="206">
        <f>IF(N844="snížená",J844,0)</f>
        <v>0</v>
      </c>
      <c r="BG844" s="206">
        <f>IF(N844="zákl. přenesená",J844,0)</f>
        <v>0</v>
      </c>
      <c r="BH844" s="206">
        <f>IF(N844="sníž. přenesená",J844,0)</f>
        <v>0</v>
      </c>
      <c r="BI844" s="206">
        <f>IF(N844="nulová",J844,0)</f>
        <v>0</v>
      </c>
      <c r="BJ844" s="18" t="s">
        <v>83</v>
      </c>
      <c r="BK844" s="206">
        <f>ROUND(I844*H844,2)</f>
        <v>0</v>
      </c>
      <c r="BL844" s="18" t="s">
        <v>282</v>
      </c>
      <c r="BM844" s="205" t="s">
        <v>955</v>
      </c>
    </row>
    <row r="845" spans="1:65" s="16" customFormat="1" ht="10">
      <c r="B845" s="241"/>
      <c r="C845" s="242"/>
      <c r="D845" s="209" t="s">
        <v>284</v>
      </c>
      <c r="E845" s="243" t="s">
        <v>1</v>
      </c>
      <c r="F845" s="244" t="s">
        <v>492</v>
      </c>
      <c r="G845" s="242"/>
      <c r="H845" s="243" t="s">
        <v>1</v>
      </c>
      <c r="I845" s="245"/>
      <c r="J845" s="242"/>
      <c r="K845" s="242"/>
      <c r="L845" s="246"/>
      <c r="M845" s="247"/>
      <c r="N845" s="248"/>
      <c r="O845" s="248"/>
      <c r="P845" s="248"/>
      <c r="Q845" s="248"/>
      <c r="R845" s="248"/>
      <c r="S845" s="248"/>
      <c r="T845" s="249"/>
      <c r="AT845" s="250" t="s">
        <v>284</v>
      </c>
      <c r="AU845" s="250" t="s">
        <v>85</v>
      </c>
      <c r="AV845" s="16" t="s">
        <v>83</v>
      </c>
      <c r="AW845" s="16" t="s">
        <v>32</v>
      </c>
      <c r="AX845" s="16" t="s">
        <v>76</v>
      </c>
      <c r="AY845" s="250" t="s">
        <v>275</v>
      </c>
    </row>
    <row r="846" spans="1:65" s="13" customFormat="1" ht="10">
      <c r="B846" s="207"/>
      <c r="C846" s="208"/>
      <c r="D846" s="209" t="s">
        <v>284</v>
      </c>
      <c r="E846" s="210" t="s">
        <v>1</v>
      </c>
      <c r="F846" s="211" t="s">
        <v>956</v>
      </c>
      <c r="G846" s="208"/>
      <c r="H846" s="212">
        <v>2.9750000000000001</v>
      </c>
      <c r="I846" s="213"/>
      <c r="J846" s="208"/>
      <c r="K846" s="208"/>
      <c r="L846" s="214"/>
      <c r="M846" s="215"/>
      <c r="N846" s="216"/>
      <c r="O846" s="216"/>
      <c r="P846" s="216"/>
      <c r="Q846" s="216"/>
      <c r="R846" s="216"/>
      <c r="S846" s="216"/>
      <c r="T846" s="217"/>
      <c r="AT846" s="218" t="s">
        <v>284</v>
      </c>
      <c r="AU846" s="218" t="s">
        <v>85</v>
      </c>
      <c r="AV846" s="13" t="s">
        <v>85</v>
      </c>
      <c r="AW846" s="13" t="s">
        <v>32</v>
      </c>
      <c r="AX846" s="13" t="s">
        <v>76</v>
      </c>
      <c r="AY846" s="218" t="s">
        <v>275</v>
      </c>
    </row>
    <row r="847" spans="1:65" s="14" customFormat="1" ht="10">
      <c r="B847" s="219"/>
      <c r="C847" s="220"/>
      <c r="D847" s="209" t="s">
        <v>284</v>
      </c>
      <c r="E847" s="221" t="s">
        <v>1</v>
      </c>
      <c r="F847" s="222" t="s">
        <v>286</v>
      </c>
      <c r="G847" s="220"/>
      <c r="H847" s="223">
        <v>2.9750000000000001</v>
      </c>
      <c r="I847" s="224"/>
      <c r="J847" s="220"/>
      <c r="K847" s="220"/>
      <c r="L847" s="225"/>
      <c r="M847" s="226"/>
      <c r="N847" s="227"/>
      <c r="O847" s="227"/>
      <c r="P847" s="227"/>
      <c r="Q847" s="227"/>
      <c r="R847" s="227"/>
      <c r="S847" s="227"/>
      <c r="T847" s="228"/>
      <c r="AT847" s="229" t="s">
        <v>284</v>
      </c>
      <c r="AU847" s="229" t="s">
        <v>85</v>
      </c>
      <c r="AV847" s="14" t="s">
        <v>106</v>
      </c>
      <c r="AW847" s="14" t="s">
        <v>32</v>
      </c>
      <c r="AX847" s="14" t="s">
        <v>76</v>
      </c>
      <c r="AY847" s="229" t="s">
        <v>275</v>
      </c>
    </row>
    <row r="848" spans="1:65" s="13" customFormat="1" ht="10">
      <c r="B848" s="207"/>
      <c r="C848" s="208"/>
      <c r="D848" s="209" t="s">
        <v>284</v>
      </c>
      <c r="E848" s="210" t="s">
        <v>1</v>
      </c>
      <c r="F848" s="211" t="s">
        <v>957</v>
      </c>
      <c r="G848" s="208"/>
      <c r="H848" s="212">
        <v>2.0630000000000002</v>
      </c>
      <c r="I848" s="213"/>
      <c r="J848" s="208"/>
      <c r="K848" s="208"/>
      <c r="L848" s="214"/>
      <c r="M848" s="215"/>
      <c r="N848" s="216"/>
      <c r="O848" s="216"/>
      <c r="P848" s="216"/>
      <c r="Q848" s="216"/>
      <c r="R848" s="216"/>
      <c r="S848" s="216"/>
      <c r="T848" s="217"/>
      <c r="AT848" s="218" t="s">
        <v>284</v>
      </c>
      <c r="AU848" s="218" t="s">
        <v>85</v>
      </c>
      <c r="AV848" s="13" t="s">
        <v>85</v>
      </c>
      <c r="AW848" s="13" t="s">
        <v>32</v>
      </c>
      <c r="AX848" s="13" t="s">
        <v>76</v>
      </c>
      <c r="AY848" s="218" t="s">
        <v>275</v>
      </c>
    </row>
    <row r="849" spans="1:65" s="14" customFormat="1" ht="10">
      <c r="B849" s="219"/>
      <c r="C849" s="220"/>
      <c r="D849" s="209" t="s">
        <v>284</v>
      </c>
      <c r="E849" s="221" t="s">
        <v>1</v>
      </c>
      <c r="F849" s="222" t="s">
        <v>286</v>
      </c>
      <c r="G849" s="220"/>
      <c r="H849" s="223">
        <v>2.0630000000000002</v>
      </c>
      <c r="I849" s="224"/>
      <c r="J849" s="220"/>
      <c r="K849" s="220"/>
      <c r="L849" s="225"/>
      <c r="M849" s="226"/>
      <c r="N849" s="227"/>
      <c r="O849" s="227"/>
      <c r="P849" s="227"/>
      <c r="Q849" s="227"/>
      <c r="R849" s="227"/>
      <c r="S849" s="227"/>
      <c r="T849" s="228"/>
      <c r="AT849" s="229" t="s">
        <v>284</v>
      </c>
      <c r="AU849" s="229" t="s">
        <v>85</v>
      </c>
      <c r="AV849" s="14" t="s">
        <v>106</v>
      </c>
      <c r="AW849" s="14" t="s">
        <v>32</v>
      </c>
      <c r="AX849" s="14" t="s">
        <v>76</v>
      </c>
      <c r="AY849" s="229" t="s">
        <v>275</v>
      </c>
    </row>
    <row r="850" spans="1:65" s="15" customFormat="1" ht="10">
      <c r="B850" s="230"/>
      <c r="C850" s="231"/>
      <c r="D850" s="209" t="s">
        <v>284</v>
      </c>
      <c r="E850" s="232" t="s">
        <v>1</v>
      </c>
      <c r="F850" s="233" t="s">
        <v>287</v>
      </c>
      <c r="G850" s="231"/>
      <c r="H850" s="234">
        <v>5.0380000000000003</v>
      </c>
      <c r="I850" s="235"/>
      <c r="J850" s="231"/>
      <c r="K850" s="231"/>
      <c r="L850" s="236"/>
      <c r="M850" s="237"/>
      <c r="N850" s="238"/>
      <c r="O850" s="238"/>
      <c r="P850" s="238"/>
      <c r="Q850" s="238"/>
      <c r="R850" s="238"/>
      <c r="S850" s="238"/>
      <c r="T850" s="239"/>
      <c r="AT850" s="240" t="s">
        <v>284</v>
      </c>
      <c r="AU850" s="240" t="s">
        <v>85</v>
      </c>
      <c r="AV850" s="15" t="s">
        <v>282</v>
      </c>
      <c r="AW850" s="15" t="s">
        <v>32</v>
      </c>
      <c r="AX850" s="15" t="s">
        <v>83</v>
      </c>
      <c r="AY850" s="240" t="s">
        <v>275</v>
      </c>
    </row>
    <row r="851" spans="1:65" s="2" customFormat="1" ht="16.5" customHeight="1">
      <c r="A851" s="35"/>
      <c r="B851" s="36"/>
      <c r="C851" s="194" t="s">
        <v>958</v>
      </c>
      <c r="D851" s="194" t="s">
        <v>277</v>
      </c>
      <c r="E851" s="195" t="s">
        <v>959</v>
      </c>
      <c r="F851" s="196" t="s">
        <v>960</v>
      </c>
      <c r="G851" s="197" t="s">
        <v>280</v>
      </c>
      <c r="H851" s="198">
        <v>49.4</v>
      </c>
      <c r="I851" s="199"/>
      <c r="J851" s="200">
        <f>ROUND(I851*H851,2)</f>
        <v>0</v>
      </c>
      <c r="K851" s="196" t="s">
        <v>281</v>
      </c>
      <c r="L851" s="40"/>
      <c r="M851" s="201" t="s">
        <v>1</v>
      </c>
      <c r="N851" s="202" t="s">
        <v>41</v>
      </c>
      <c r="O851" s="72"/>
      <c r="P851" s="203">
        <f>O851*H851</f>
        <v>0</v>
      </c>
      <c r="Q851" s="203">
        <v>5.2249999999999998E-2</v>
      </c>
      <c r="R851" s="203">
        <f>Q851*H851</f>
        <v>2.5811499999999996</v>
      </c>
      <c r="S851" s="203">
        <v>0</v>
      </c>
      <c r="T851" s="204">
        <f>S851*H851</f>
        <v>0</v>
      </c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R851" s="205" t="s">
        <v>282</v>
      </c>
      <c r="AT851" s="205" t="s">
        <v>277</v>
      </c>
      <c r="AU851" s="205" t="s">
        <v>85</v>
      </c>
      <c r="AY851" s="18" t="s">
        <v>275</v>
      </c>
      <c r="BE851" s="206">
        <f>IF(N851="základní",J851,0)</f>
        <v>0</v>
      </c>
      <c r="BF851" s="206">
        <f>IF(N851="snížená",J851,0)</f>
        <v>0</v>
      </c>
      <c r="BG851" s="206">
        <f>IF(N851="zákl. přenesená",J851,0)</f>
        <v>0</v>
      </c>
      <c r="BH851" s="206">
        <f>IF(N851="sníž. přenesená",J851,0)</f>
        <v>0</v>
      </c>
      <c r="BI851" s="206">
        <f>IF(N851="nulová",J851,0)</f>
        <v>0</v>
      </c>
      <c r="BJ851" s="18" t="s">
        <v>83</v>
      </c>
      <c r="BK851" s="206">
        <f>ROUND(I851*H851,2)</f>
        <v>0</v>
      </c>
      <c r="BL851" s="18" t="s">
        <v>282</v>
      </c>
      <c r="BM851" s="205" t="s">
        <v>961</v>
      </c>
    </row>
    <row r="852" spans="1:65" s="16" customFormat="1" ht="10">
      <c r="B852" s="241"/>
      <c r="C852" s="242"/>
      <c r="D852" s="209" t="s">
        <v>284</v>
      </c>
      <c r="E852" s="243" t="s">
        <v>1</v>
      </c>
      <c r="F852" s="244" t="s">
        <v>492</v>
      </c>
      <c r="G852" s="242"/>
      <c r="H852" s="243" t="s">
        <v>1</v>
      </c>
      <c r="I852" s="245"/>
      <c r="J852" s="242"/>
      <c r="K852" s="242"/>
      <c r="L852" s="246"/>
      <c r="M852" s="247"/>
      <c r="N852" s="248"/>
      <c r="O852" s="248"/>
      <c r="P852" s="248"/>
      <c r="Q852" s="248"/>
      <c r="R852" s="248"/>
      <c r="S852" s="248"/>
      <c r="T852" s="249"/>
      <c r="AT852" s="250" t="s">
        <v>284</v>
      </c>
      <c r="AU852" s="250" t="s">
        <v>85</v>
      </c>
      <c r="AV852" s="16" t="s">
        <v>83</v>
      </c>
      <c r="AW852" s="16" t="s">
        <v>32</v>
      </c>
      <c r="AX852" s="16" t="s">
        <v>76</v>
      </c>
      <c r="AY852" s="250" t="s">
        <v>275</v>
      </c>
    </row>
    <row r="853" spans="1:65" s="13" customFormat="1" ht="10">
      <c r="B853" s="207"/>
      <c r="C853" s="208"/>
      <c r="D853" s="209" t="s">
        <v>284</v>
      </c>
      <c r="E853" s="210" t="s">
        <v>1</v>
      </c>
      <c r="F853" s="211" t="s">
        <v>962</v>
      </c>
      <c r="G853" s="208"/>
      <c r="H853" s="212">
        <v>45.75</v>
      </c>
      <c r="I853" s="213"/>
      <c r="J853" s="208"/>
      <c r="K853" s="208"/>
      <c r="L853" s="214"/>
      <c r="M853" s="215"/>
      <c r="N853" s="216"/>
      <c r="O853" s="216"/>
      <c r="P853" s="216"/>
      <c r="Q853" s="216"/>
      <c r="R853" s="216"/>
      <c r="S853" s="216"/>
      <c r="T853" s="217"/>
      <c r="AT853" s="218" t="s">
        <v>284</v>
      </c>
      <c r="AU853" s="218" t="s">
        <v>85</v>
      </c>
      <c r="AV853" s="13" t="s">
        <v>85</v>
      </c>
      <c r="AW853" s="13" t="s">
        <v>32</v>
      </c>
      <c r="AX853" s="13" t="s">
        <v>76</v>
      </c>
      <c r="AY853" s="218" t="s">
        <v>275</v>
      </c>
    </row>
    <row r="854" spans="1:65" s="14" customFormat="1" ht="10">
      <c r="B854" s="219"/>
      <c r="C854" s="220"/>
      <c r="D854" s="209" t="s">
        <v>284</v>
      </c>
      <c r="E854" s="221" t="s">
        <v>1</v>
      </c>
      <c r="F854" s="222" t="s">
        <v>286</v>
      </c>
      <c r="G854" s="220"/>
      <c r="H854" s="223">
        <v>45.75</v>
      </c>
      <c r="I854" s="224"/>
      <c r="J854" s="220"/>
      <c r="K854" s="220"/>
      <c r="L854" s="225"/>
      <c r="M854" s="226"/>
      <c r="N854" s="227"/>
      <c r="O854" s="227"/>
      <c r="P854" s="227"/>
      <c r="Q854" s="227"/>
      <c r="R854" s="227"/>
      <c r="S854" s="227"/>
      <c r="T854" s="228"/>
      <c r="AT854" s="229" t="s">
        <v>284</v>
      </c>
      <c r="AU854" s="229" t="s">
        <v>85</v>
      </c>
      <c r="AV854" s="14" t="s">
        <v>106</v>
      </c>
      <c r="AW854" s="14" t="s">
        <v>32</v>
      </c>
      <c r="AX854" s="14" t="s">
        <v>76</v>
      </c>
      <c r="AY854" s="229" t="s">
        <v>275</v>
      </c>
    </row>
    <row r="855" spans="1:65" s="16" customFormat="1" ht="10">
      <c r="B855" s="241"/>
      <c r="C855" s="242"/>
      <c r="D855" s="209" t="s">
        <v>284</v>
      </c>
      <c r="E855" s="243" t="s">
        <v>1</v>
      </c>
      <c r="F855" s="244" t="s">
        <v>505</v>
      </c>
      <c r="G855" s="242"/>
      <c r="H855" s="243" t="s">
        <v>1</v>
      </c>
      <c r="I855" s="245"/>
      <c r="J855" s="242"/>
      <c r="K855" s="242"/>
      <c r="L855" s="246"/>
      <c r="M855" s="247"/>
      <c r="N855" s="248"/>
      <c r="O855" s="248"/>
      <c r="P855" s="248"/>
      <c r="Q855" s="248"/>
      <c r="R855" s="248"/>
      <c r="S855" s="248"/>
      <c r="T855" s="249"/>
      <c r="AT855" s="250" t="s">
        <v>284</v>
      </c>
      <c r="AU855" s="250" t="s">
        <v>85</v>
      </c>
      <c r="AV855" s="16" t="s">
        <v>83</v>
      </c>
      <c r="AW855" s="16" t="s">
        <v>32</v>
      </c>
      <c r="AX855" s="16" t="s">
        <v>76</v>
      </c>
      <c r="AY855" s="250" t="s">
        <v>275</v>
      </c>
    </row>
    <row r="856" spans="1:65" s="13" customFormat="1" ht="10">
      <c r="B856" s="207"/>
      <c r="C856" s="208"/>
      <c r="D856" s="209" t="s">
        <v>284</v>
      </c>
      <c r="E856" s="210" t="s">
        <v>1</v>
      </c>
      <c r="F856" s="211" t="s">
        <v>963</v>
      </c>
      <c r="G856" s="208"/>
      <c r="H856" s="212">
        <v>3.65</v>
      </c>
      <c r="I856" s="213"/>
      <c r="J856" s="208"/>
      <c r="K856" s="208"/>
      <c r="L856" s="214"/>
      <c r="M856" s="215"/>
      <c r="N856" s="216"/>
      <c r="O856" s="216"/>
      <c r="P856" s="216"/>
      <c r="Q856" s="216"/>
      <c r="R856" s="216"/>
      <c r="S856" s="216"/>
      <c r="T856" s="217"/>
      <c r="AT856" s="218" t="s">
        <v>284</v>
      </c>
      <c r="AU856" s="218" t="s">
        <v>85</v>
      </c>
      <c r="AV856" s="13" t="s">
        <v>85</v>
      </c>
      <c r="AW856" s="13" t="s">
        <v>32</v>
      </c>
      <c r="AX856" s="13" t="s">
        <v>76</v>
      </c>
      <c r="AY856" s="218" t="s">
        <v>275</v>
      </c>
    </row>
    <row r="857" spans="1:65" s="14" customFormat="1" ht="10">
      <c r="B857" s="219"/>
      <c r="C857" s="220"/>
      <c r="D857" s="209" t="s">
        <v>284</v>
      </c>
      <c r="E857" s="221" t="s">
        <v>1</v>
      </c>
      <c r="F857" s="222" t="s">
        <v>286</v>
      </c>
      <c r="G857" s="220"/>
      <c r="H857" s="223">
        <v>3.65</v>
      </c>
      <c r="I857" s="224"/>
      <c r="J857" s="220"/>
      <c r="K857" s="220"/>
      <c r="L857" s="225"/>
      <c r="M857" s="226"/>
      <c r="N857" s="227"/>
      <c r="O857" s="227"/>
      <c r="P857" s="227"/>
      <c r="Q857" s="227"/>
      <c r="R857" s="227"/>
      <c r="S857" s="227"/>
      <c r="T857" s="228"/>
      <c r="AT857" s="229" t="s">
        <v>284</v>
      </c>
      <c r="AU857" s="229" t="s">
        <v>85</v>
      </c>
      <c r="AV857" s="14" t="s">
        <v>106</v>
      </c>
      <c r="AW857" s="14" t="s">
        <v>32</v>
      </c>
      <c r="AX857" s="14" t="s">
        <v>76</v>
      </c>
      <c r="AY857" s="229" t="s">
        <v>275</v>
      </c>
    </row>
    <row r="858" spans="1:65" s="15" customFormat="1" ht="10">
      <c r="B858" s="230"/>
      <c r="C858" s="231"/>
      <c r="D858" s="209" t="s">
        <v>284</v>
      </c>
      <c r="E858" s="232" t="s">
        <v>1</v>
      </c>
      <c r="F858" s="233" t="s">
        <v>287</v>
      </c>
      <c r="G858" s="231"/>
      <c r="H858" s="234">
        <v>49.4</v>
      </c>
      <c r="I858" s="235"/>
      <c r="J858" s="231"/>
      <c r="K858" s="231"/>
      <c r="L858" s="236"/>
      <c r="M858" s="237"/>
      <c r="N858" s="238"/>
      <c r="O858" s="238"/>
      <c r="P858" s="238"/>
      <c r="Q858" s="238"/>
      <c r="R858" s="238"/>
      <c r="S858" s="238"/>
      <c r="T858" s="239"/>
      <c r="AT858" s="240" t="s">
        <v>284</v>
      </c>
      <c r="AU858" s="240" t="s">
        <v>85</v>
      </c>
      <c r="AV858" s="15" t="s">
        <v>282</v>
      </c>
      <c r="AW858" s="15" t="s">
        <v>32</v>
      </c>
      <c r="AX858" s="15" t="s">
        <v>83</v>
      </c>
      <c r="AY858" s="240" t="s">
        <v>275</v>
      </c>
    </row>
    <row r="859" spans="1:65" s="2" customFormat="1" ht="16.5" customHeight="1">
      <c r="A859" s="35"/>
      <c r="B859" s="36"/>
      <c r="C859" s="194" t="s">
        <v>964</v>
      </c>
      <c r="D859" s="194" t="s">
        <v>277</v>
      </c>
      <c r="E859" s="195" t="s">
        <v>965</v>
      </c>
      <c r="F859" s="196" t="s">
        <v>966</v>
      </c>
      <c r="G859" s="197" t="s">
        <v>280</v>
      </c>
      <c r="H859" s="198">
        <v>1.5680000000000001</v>
      </c>
      <c r="I859" s="199"/>
      <c r="J859" s="200">
        <f>ROUND(I859*H859,2)</f>
        <v>0</v>
      </c>
      <c r="K859" s="196" t="s">
        <v>281</v>
      </c>
      <c r="L859" s="40"/>
      <c r="M859" s="201" t="s">
        <v>1</v>
      </c>
      <c r="N859" s="202" t="s">
        <v>41</v>
      </c>
      <c r="O859" s="72"/>
      <c r="P859" s="203">
        <f>O859*H859</f>
        <v>0</v>
      </c>
      <c r="Q859" s="203">
        <v>6.1769999999999999E-2</v>
      </c>
      <c r="R859" s="203">
        <f>Q859*H859</f>
        <v>9.6855360000000001E-2</v>
      </c>
      <c r="S859" s="203">
        <v>0</v>
      </c>
      <c r="T859" s="204">
        <f>S859*H859</f>
        <v>0</v>
      </c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R859" s="205" t="s">
        <v>282</v>
      </c>
      <c r="AT859" s="205" t="s">
        <v>277</v>
      </c>
      <c r="AU859" s="205" t="s">
        <v>85</v>
      </c>
      <c r="AY859" s="18" t="s">
        <v>275</v>
      </c>
      <c r="BE859" s="206">
        <f>IF(N859="základní",J859,0)</f>
        <v>0</v>
      </c>
      <c r="BF859" s="206">
        <f>IF(N859="snížená",J859,0)</f>
        <v>0</v>
      </c>
      <c r="BG859" s="206">
        <f>IF(N859="zákl. přenesená",J859,0)</f>
        <v>0</v>
      </c>
      <c r="BH859" s="206">
        <f>IF(N859="sníž. přenesená",J859,0)</f>
        <v>0</v>
      </c>
      <c r="BI859" s="206">
        <f>IF(N859="nulová",J859,0)</f>
        <v>0</v>
      </c>
      <c r="BJ859" s="18" t="s">
        <v>83</v>
      </c>
      <c r="BK859" s="206">
        <f>ROUND(I859*H859,2)</f>
        <v>0</v>
      </c>
      <c r="BL859" s="18" t="s">
        <v>282</v>
      </c>
      <c r="BM859" s="205" t="s">
        <v>967</v>
      </c>
    </row>
    <row r="860" spans="1:65" s="16" customFormat="1" ht="10">
      <c r="B860" s="241"/>
      <c r="C860" s="242"/>
      <c r="D860" s="209" t="s">
        <v>284</v>
      </c>
      <c r="E860" s="243" t="s">
        <v>1</v>
      </c>
      <c r="F860" s="244" t="s">
        <v>505</v>
      </c>
      <c r="G860" s="242"/>
      <c r="H860" s="243" t="s">
        <v>1</v>
      </c>
      <c r="I860" s="245"/>
      <c r="J860" s="242"/>
      <c r="K860" s="242"/>
      <c r="L860" s="246"/>
      <c r="M860" s="247"/>
      <c r="N860" s="248"/>
      <c r="O860" s="248"/>
      <c r="P860" s="248"/>
      <c r="Q860" s="248"/>
      <c r="R860" s="248"/>
      <c r="S860" s="248"/>
      <c r="T860" s="249"/>
      <c r="AT860" s="250" t="s">
        <v>284</v>
      </c>
      <c r="AU860" s="250" t="s">
        <v>85</v>
      </c>
      <c r="AV860" s="16" t="s">
        <v>83</v>
      </c>
      <c r="AW860" s="16" t="s">
        <v>32</v>
      </c>
      <c r="AX860" s="16" t="s">
        <v>76</v>
      </c>
      <c r="AY860" s="250" t="s">
        <v>275</v>
      </c>
    </row>
    <row r="861" spans="1:65" s="13" customFormat="1" ht="10">
      <c r="B861" s="207"/>
      <c r="C861" s="208"/>
      <c r="D861" s="209" t="s">
        <v>284</v>
      </c>
      <c r="E861" s="210" t="s">
        <v>1</v>
      </c>
      <c r="F861" s="211" t="s">
        <v>968</v>
      </c>
      <c r="G861" s="208"/>
      <c r="H861" s="212">
        <v>1.5680000000000001</v>
      </c>
      <c r="I861" s="213"/>
      <c r="J861" s="208"/>
      <c r="K861" s="208"/>
      <c r="L861" s="214"/>
      <c r="M861" s="215"/>
      <c r="N861" s="216"/>
      <c r="O861" s="216"/>
      <c r="P861" s="216"/>
      <c r="Q861" s="216"/>
      <c r="R861" s="216"/>
      <c r="S861" s="216"/>
      <c r="T861" s="217"/>
      <c r="AT861" s="218" t="s">
        <v>284</v>
      </c>
      <c r="AU861" s="218" t="s">
        <v>85</v>
      </c>
      <c r="AV861" s="13" t="s">
        <v>85</v>
      </c>
      <c r="AW861" s="13" t="s">
        <v>32</v>
      </c>
      <c r="AX861" s="13" t="s">
        <v>76</v>
      </c>
      <c r="AY861" s="218" t="s">
        <v>275</v>
      </c>
    </row>
    <row r="862" spans="1:65" s="14" customFormat="1" ht="10">
      <c r="B862" s="219"/>
      <c r="C862" s="220"/>
      <c r="D862" s="209" t="s">
        <v>284</v>
      </c>
      <c r="E862" s="221" t="s">
        <v>1</v>
      </c>
      <c r="F862" s="222" t="s">
        <v>286</v>
      </c>
      <c r="G862" s="220"/>
      <c r="H862" s="223">
        <v>1.5680000000000001</v>
      </c>
      <c r="I862" s="224"/>
      <c r="J862" s="220"/>
      <c r="K862" s="220"/>
      <c r="L862" s="225"/>
      <c r="M862" s="226"/>
      <c r="N862" s="227"/>
      <c r="O862" s="227"/>
      <c r="P862" s="227"/>
      <c r="Q862" s="227"/>
      <c r="R862" s="227"/>
      <c r="S862" s="227"/>
      <c r="T862" s="228"/>
      <c r="AT862" s="229" t="s">
        <v>284</v>
      </c>
      <c r="AU862" s="229" t="s">
        <v>85</v>
      </c>
      <c r="AV862" s="14" t="s">
        <v>106</v>
      </c>
      <c r="AW862" s="14" t="s">
        <v>32</v>
      </c>
      <c r="AX862" s="14" t="s">
        <v>76</v>
      </c>
      <c r="AY862" s="229" t="s">
        <v>275</v>
      </c>
    </row>
    <row r="863" spans="1:65" s="15" customFormat="1" ht="10">
      <c r="B863" s="230"/>
      <c r="C863" s="231"/>
      <c r="D863" s="209" t="s">
        <v>284</v>
      </c>
      <c r="E863" s="232" t="s">
        <v>1</v>
      </c>
      <c r="F863" s="233" t="s">
        <v>287</v>
      </c>
      <c r="G863" s="231"/>
      <c r="H863" s="234">
        <v>1.5680000000000001</v>
      </c>
      <c r="I863" s="235"/>
      <c r="J863" s="231"/>
      <c r="K863" s="231"/>
      <c r="L863" s="236"/>
      <c r="M863" s="237"/>
      <c r="N863" s="238"/>
      <c r="O863" s="238"/>
      <c r="P863" s="238"/>
      <c r="Q863" s="238"/>
      <c r="R863" s="238"/>
      <c r="S863" s="238"/>
      <c r="T863" s="239"/>
      <c r="AT863" s="240" t="s">
        <v>284</v>
      </c>
      <c r="AU863" s="240" t="s">
        <v>85</v>
      </c>
      <c r="AV863" s="15" t="s">
        <v>282</v>
      </c>
      <c r="AW863" s="15" t="s">
        <v>32</v>
      </c>
      <c r="AX863" s="15" t="s">
        <v>83</v>
      </c>
      <c r="AY863" s="240" t="s">
        <v>275</v>
      </c>
    </row>
    <row r="864" spans="1:65" s="2" customFormat="1" ht="16.5" customHeight="1">
      <c r="A864" s="35"/>
      <c r="B864" s="36"/>
      <c r="C864" s="194" t="s">
        <v>969</v>
      </c>
      <c r="D864" s="194" t="s">
        <v>277</v>
      </c>
      <c r="E864" s="195" t="s">
        <v>970</v>
      </c>
      <c r="F864" s="196" t="s">
        <v>971</v>
      </c>
      <c r="G864" s="197" t="s">
        <v>280</v>
      </c>
      <c r="H864" s="198">
        <v>21.202999999999999</v>
      </c>
      <c r="I864" s="199"/>
      <c r="J864" s="200">
        <f>ROUND(I864*H864,2)</f>
        <v>0</v>
      </c>
      <c r="K864" s="196" t="s">
        <v>281</v>
      </c>
      <c r="L864" s="40"/>
      <c r="M864" s="201" t="s">
        <v>1</v>
      </c>
      <c r="N864" s="202" t="s">
        <v>41</v>
      </c>
      <c r="O864" s="72"/>
      <c r="P864" s="203">
        <f>O864*H864</f>
        <v>0</v>
      </c>
      <c r="Q864" s="203">
        <v>7.9909999999999995E-2</v>
      </c>
      <c r="R864" s="203">
        <f>Q864*H864</f>
        <v>1.6943317299999998</v>
      </c>
      <c r="S864" s="203">
        <v>0</v>
      </c>
      <c r="T864" s="204">
        <f>S864*H864</f>
        <v>0</v>
      </c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R864" s="205" t="s">
        <v>282</v>
      </c>
      <c r="AT864" s="205" t="s">
        <v>277</v>
      </c>
      <c r="AU864" s="205" t="s">
        <v>85</v>
      </c>
      <c r="AY864" s="18" t="s">
        <v>275</v>
      </c>
      <c r="BE864" s="206">
        <f>IF(N864="základní",J864,0)</f>
        <v>0</v>
      </c>
      <c r="BF864" s="206">
        <f>IF(N864="snížená",J864,0)</f>
        <v>0</v>
      </c>
      <c r="BG864" s="206">
        <f>IF(N864="zákl. přenesená",J864,0)</f>
        <v>0</v>
      </c>
      <c r="BH864" s="206">
        <f>IF(N864="sníž. přenesená",J864,0)</f>
        <v>0</v>
      </c>
      <c r="BI864" s="206">
        <f>IF(N864="nulová",J864,0)</f>
        <v>0</v>
      </c>
      <c r="BJ864" s="18" t="s">
        <v>83</v>
      </c>
      <c r="BK864" s="206">
        <f>ROUND(I864*H864,2)</f>
        <v>0</v>
      </c>
      <c r="BL864" s="18" t="s">
        <v>282</v>
      </c>
      <c r="BM864" s="205" t="s">
        <v>972</v>
      </c>
    </row>
    <row r="865" spans="1:65" s="16" customFormat="1" ht="10">
      <c r="B865" s="241"/>
      <c r="C865" s="242"/>
      <c r="D865" s="209" t="s">
        <v>284</v>
      </c>
      <c r="E865" s="243" t="s">
        <v>1</v>
      </c>
      <c r="F865" s="244" t="s">
        <v>973</v>
      </c>
      <c r="G865" s="242"/>
      <c r="H865" s="243" t="s">
        <v>1</v>
      </c>
      <c r="I865" s="245"/>
      <c r="J865" s="242"/>
      <c r="K865" s="242"/>
      <c r="L865" s="246"/>
      <c r="M865" s="247"/>
      <c r="N865" s="248"/>
      <c r="O865" s="248"/>
      <c r="P865" s="248"/>
      <c r="Q865" s="248"/>
      <c r="R865" s="248"/>
      <c r="S865" s="248"/>
      <c r="T865" s="249"/>
      <c r="AT865" s="250" t="s">
        <v>284</v>
      </c>
      <c r="AU865" s="250" t="s">
        <v>85</v>
      </c>
      <c r="AV865" s="16" t="s">
        <v>83</v>
      </c>
      <c r="AW865" s="16" t="s">
        <v>32</v>
      </c>
      <c r="AX865" s="16" t="s">
        <v>76</v>
      </c>
      <c r="AY865" s="250" t="s">
        <v>275</v>
      </c>
    </row>
    <row r="866" spans="1:65" s="13" customFormat="1" ht="10">
      <c r="B866" s="207"/>
      <c r="C866" s="208"/>
      <c r="D866" s="209" t="s">
        <v>284</v>
      </c>
      <c r="E866" s="210" t="s">
        <v>1</v>
      </c>
      <c r="F866" s="211" t="s">
        <v>974</v>
      </c>
      <c r="G866" s="208"/>
      <c r="H866" s="212">
        <v>21.202999999999999</v>
      </c>
      <c r="I866" s="213"/>
      <c r="J866" s="208"/>
      <c r="K866" s="208"/>
      <c r="L866" s="214"/>
      <c r="M866" s="215"/>
      <c r="N866" s="216"/>
      <c r="O866" s="216"/>
      <c r="P866" s="216"/>
      <c r="Q866" s="216"/>
      <c r="R866" s="216"/>
      <c r="S866" s="216"/>
      <c r="T866" s="217"/>
      <c r="AT866" s="218" t="s">
        <v>284</v>
      </c>
      <c r="AU866" s="218" t="s">
        <v>85</v>
      </c>
      <c r="AV866" s="13" t="s">
        <v>85</v>
      </c>
      <c r="AW866" s="13" t="s">
        <v>32</v>
      </c>
      <c r="AX866" s="13" t="s">
        <v>76</v>
      </c>
      <c r="AY866" s="218" t="s">
        <v>275</v>
      </c>
    </row>
    <row r="867" spans="1:65" s="14" customFormat="1" ht="10">
      <c r="B867" s="219"/>
      <c r="C867" s="220"/>
      <c r="D867" s="209" t="s">
        <v>284</v>
      </c>
      <c r="E867" s="221" t="s">
        <v>1</v>
      </c>
      <c r="F867" s="222" t="s">
        <v>286</v>
      </c>
      <c r="G867" s="220"/>
      <c r="H867" s="223">
        <v>21.202999999999999</v>
      </c>
      <c r="I867" s="224"/>
      <c r="J867" s="220"/>
      <c r="K867" s="220"/>
      <c r="L867" s="225"/>
      <c r="M867" s="226"/>
      <c r="N867" s="227"/>
      <c r="O867" s="227"/>
      <c r="P867" s="227"/>
      <c r="Q867" s="227"/>
      <c r="R867" s="227"/>
      <c r="S867" s="227"/>
      <c r="T867" s="228"/>
      <c r="AT867" s="229" t="s">
        <v>284</v>
      </c>
      <c r="AU867" s="229" t="s">
        <v>85</v>
      </c>
      <c r="AV867" s="14" t="s">
        <v>106</v>
      </c>
      <c r="AW867" s="14" t="s">
        <v>32</v>
      </c>
      <c r="AX867" s="14" t="s">
        <v>76</v>
      </c>
      <c r="AY867" s="229" t="s">
        <v>275</v>
      </c>
    </row>
    <row r="868" spans="1:65" s="15" customFormat="1" ht="10">
      <c r="B868" s="230"/>
      <c r="C868" s="231"/>
      <c r="D868" s="209" t="s">
        <v>284</v>
      </c>
      <c r="E868" s="232" t="s">
        <v>1</v>
      </c>
      <c r="F868" s="233" t="s">
        <v>287</v>
      </c>
      <c r="G868" s="231"/>
      <c r="H868" s="234">
        <v>21.202999999999999</v>
      </c>
      <c r="I868" s="235"/>
      <c r="J868" s="231"/>
      <c r="K868" s="231"/>
      <c r="L868" s="236"/>
      <c r="M868" s="237"/>
      <c r="N868" s="238"/>
      <c r="O868" s="238"/>
      <c r="P868" s="238"/>
      <c r="Q868" s="238"/>
      <c r="R868" s="238"/>
      <c r="S868" s="238"/>
      <c r="T868" s="239"/>
      <c r="AT868" s="240" t="s">
        <v>284</v>
      </c>
      <c r="AU868" s="240" t="s">
        <v>85</v>
      </c>
      <c r="AV868" s="15" t="s">
        <v>282</v>
      </c>
      <c r="AW868" s="15" t="s">
        <v>32</v>
      </c>
      <c r="AX868" s="15" t="s">
        <v>83</v>
      </c>
      <c r="AY868" s="240" t="s">
        <v>275</v>
      </c>
    </row>
    <row r="869" spans="1:65" s="2" customFormat="1" ht="16.5" customHeight="1">
      <c r="A869" s="35"/>
      <c r="B869" s="36"/>
      <c r="C869" s="194" t="s">
        <v>975</v>
      </c>
      <c r="D869" s="194" t="s">
        <v>277</v>
      </c>
      <c r="E869" s="195" t="s">
        <v>976</v>
      </c>
      <c r="F869" s="196" t="s">
        <v>977</v>
      </c>
      <c r="G869" s="197" t="s">
        <v>280</v>
      </c>
      <c r="H869" s="198">
        <v>57.683</v>
      </c>
      <c r="I869" s="199"/>
      <c r="J869" s="200">
        <f>ROUND(I869*H869,2)</f>
        <v>0</v>
      </c>
      <c r="K869" s="196" t="s">
        <v>281</v>
      </c>
      <c r="L869" s="40"/>
      <c r="M869" s="201" t="s">
        <v>1</v>
      </c>
      <c r="N869" s="202" t="s">
        <v>41</v>
      </c>
      <c r="O869" s="72"/>
      <c r="P869" s="203">
        <f>O869*H869</f>
        <v>0</v>
      </c>
      <c r="Q869" s="203">
        <v>0.15414</v>
      </c>
      <c r="R869" s="203">
        <f>Q869*H869</f>
        <v>8.8912576199999993</v>
      </c>
      <c r="S869" s="203">
        <v>0</v>
      </c>
      <c r="T869" s="204">
        <f>S869*H869</f>
        <v>0</v>
      </c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R869" s="205" t="s">
        <v>282</v>
      </c>
      <c r="AT869" s="205" t="s">
        <v>277</v>
      </c>
      <c r="AU869" s="205" t="s">
        <v>85</v>
      </c>
      <c r="AY869" s="18" t="s">
        <v>275</v>
      </c>
      <c r="BE869" s="206">
        <f>IF(N869="základní",J869,0)</f>
        <v>0</v>
      </c>
      <c r="BF869" s="206">
        <f>IF(N869="snížená",J869,0)</f>
        <v>0</v>
      </c>
      <c r="BG869" s="206">
        <f>IF(N869="zákl. přenesená",J869,0)</f>
        <v>0</v>
      </c>
      <c r="BH869" s="206">
        <f>IF(N869="sníž. přenesená",J869,0)</f>
        <v>0</v>
      </c>
      <c r="BI869" s="206">
        <f>IF(N869="nulová",J869,0)</f>
        <v>0</v>
      </c>
      <c r="BJ869" s="18" t="s">
        <v>83</v>
      </c>
      <c r="BK869" s="206">
        <f>ROUND(I869*H869,2)</f>
        <v>0</v>
      </c>
      <c r="BL869" s="18" t="s">
        <v>282</v>
      </c>
      <c r="BM869" s="205" t="s">
        <v>978</v>
      </c>
    </row>
    <row r="870" spans="1:65" s="16" customFormat="1" ht="10">
      <c r="B870" s="241"/>
      <c r="C870" s="242"/>
      <c r="D870" s="209" t="s">
        <v>284</v>
      </c>
      <c r="E870" s="243" t="s">
        <v>1</v>
      </c>
      <c r="F870" s="244" t="s">
        <v>973</v>
      </c>
      <c r="G870" s="242"/>
      <c r="H870" s="243" t="s">
        <v>1</v>
      </c>
      <c r="I870" s="245"/>
      <c r="J870" s="242"/>
      <c r="K870" s="242"/>
      <c r="L870" s="246"/>
      <c r="M870" s="247"/>
      <c r="N870" s="248"/>
      <c r="O870" s="248"/>
      <c r="P870" s="248"/>
      <c r="Q870" s="248"/>
      <c r="R870" s="248"/>
      <c r="S870" s="248"/>
      <c r="T870" s="249"/>
      <c r="AT870" s="250" t="s">
        <v>284</v>
      </c>
      <c r="AU870" s="250" t="s">
        <v>85</v>
      </c>
      <c r="AV870" s="16" t="s">
        <v>83</v>
      </c>
      <c r="AW870" s="16" t="s">
        <v>32</v>
      </c>
      <c r="AX870" s="16" t="s">
        <v>76</v>
      </c>
      <c r="AY870" s="250" t="s">
        <v>275</v>
      </c>
    </row>
    <row r="871" spans="1:65" s="13" customFormat="1" ht="10">
      <c r="B871" s="207"/>
      <c r="C871" s="208"/>
      <c r="D871" s="209" t="s">
        <v>284</v>
      </c>
      <c r="E871" s="210" t="s">
        <v>1</v>
      </c>
      <c r="F871" s="211" t="s">
        <v>979</v>
      </c>
      <c r="G871" s="208"/>
      <c r="H871" s="212">
        <v>1.98</v>
      </c>
      <c r="I871" s="213"/>
      <c r="J871" s="208"/>
      <c r="K871" s="208"/>
      <c r="L871" s="214"/>
      <c r="M871" s="215"/>
      <c r="N871" s="216"/>
      <c r="O871" s="216"/>
      <c r="P871" s="216"/>
      <c r="Q871" s="216"/>
      <c r="R871" s="216"/>
      <c r="S871" s="216"/>
      <c r="T871" s="217"/>
      <c r="AT871" s="218" t="s">
        <v>284</v>
      </c>
      <c r="AU871" s="218" t="s">
        <v>85</v>
      </c>
      <c r="AV871" s="13" t="s">
        <v>85</v>
      </c>
      <c r="AW871" s="13" t="s">
        <v>32</v>
      </c>
      <c r="AX871" s="13" t="s">
        <v>76</v>
      </c>
      <c r="AY871" s="218" t="s">
        <v>275</v>
      </c>
    </row>
    <row r="872" spans="1:65" s="14" customFormat="1" ht="10">
      <c r="B872" s="219"/>
      <c r="C872" s="220"/>
      <c r="D872" s="209" t="s">
        <v>284</v>
      </c>
      <c r="E872" s="221" t="s">
        <v>1</v>
      </c>
      <c r="F872" s="222" t="s">
        <v>286</v>
      </c>
      <c r="G872" s="220"/>
      <c r="H872" s="223">
        <v>1.98</v>
      </c>
      <c r="I872" s="224"/>
      <c r="J872" s="220"/>
      <c r="K872" s="220"/>
      <c r="L872" s="225"/>
      <c r="M872" s="226"/>
      <c r="N872" s="227"/>
      <c r="O872" s="227"/>
      <c r="P872" s="227"/>
      <c r="Q872" s="227"/>
      <c r="R872" s="227"/>
      <c r="S872" s="227"/>
      <c r="T872" s="228"/>
      <c r="AT872" s="229" t="s">
        <v>284</v>
      </c>
      <c r="AU872" s="229" t="s">
        <v>85</v>
      </c>
      <c r="AV872" s="14" t="s">
        <v>106</v>
      </c>
      <c r="AW872" s="14" t="s">
        <v>32</v>
      </c>
      <c r="AX872" s="14" t="s">
        <v>76</v>
      </c>
      <c r="AY872" s="229" t="s">
        <v>275</v>
      </c>
    </row>
    <row r="873" spans="1:65" s="16" customFormat="1" ht="10">
      <c r="B873" s="241"/>
      <c r="C873" s="242"/>
      <c r="D873" s="209" t="s">
        <v>284</v>
      </c>
      <c r="E873" s="243" t="s">
        <v>1</v>
      </c>
      <c r="F873" s="244" t="s">
        <v>505</v>
      </c>
      <c r="G873" s="242"/>
      <c r="H873" s="243" t="s">
        <v>1</v>
      </c>
      <c r="I873" s="245"/>
      <c r="J873" s="242"/>
      <c r="K873" s="242"/>
      <c r="L873" s="246"/>
      <c r="M873" s="247"/>
      <c r="N873" s="248"/>
      <c r="O873" s="248"/>
      <c r="P873" s="248"/>
      <c r="Q873" s="248"/>
      <c r="R873" s="248"/>
      <c r="S873" s="248"/>
      <c r="T873" s="249"/>
      <c r="AT873" s="250" t="s">
        <v>284</v>
      </c>
      <c r="AU873" s="250" t="s">
        <v>85</v>
      </c>
      <c r="AV873" s="16" t="s">
        <v>83</v>
      </c>
      <c r="AW873" s="16" t="s">
        <v>32</v>
      </c>
      <c r="AX873" s="16" t="s">
        <v>76</v>
      </c>
      <c r="AY873" s="250" t="s">
        <v>275</v>
      </c>
    </row>
    <row r="874" spans="1:65" s="13" customFormat="1" ht="10">
      <c r="B874" s="207"/>
      <c r="C874" s="208"/>
      <c r="D874" s="209" t="s">
        <v>284</v>
      </c>
      <c r="E874" s="210" t="s">
        <v>1</v>
      </c>
      <c r="F874" s="211" t="s">
        <v>980</v>
      </c>
      <c r="G874" s="208"/>
      <c r="H874" s="212">
        <v>55.703000000000003</v>
      </c>
      <c r="I874" s="213"/>
      <c r="J874" s="208"/>
      <c r="K874" s="208"/>
      <c r="L874" s="214"/>
      <c r="M874" s="215"/>
      <c r="N874" s="216"/>
      <c r="O874" s="216"/>
      <c r="P874" s="216"/>
      <c r="Q874" s="216"/>
      <c r="R874" s="216"/>
      <c r="S874" s="216"/>
      <c r="T874" s="217"/>
      <c r="AT874" s="218" t="s">
        <v>284</v>
      </c>
      <c r="AU874" s="218" t="s">
        <v>85</v>
      </c>
      <c r="AV874" s="13" t="s">
        <v>85</v>
      </c>
      <c r="AW874" s="13" t="s">
        <v>32</v>
      </c>
      <c r="AX874" s="13" t="s">
        <v>76</v>
      </c>
      <c r="AY874" s="218" t="s">
        <v>275</v>
      </c>
    </row>
    <row r="875" spans="1:65" s="14" customFormat="1" ht="10">
      <c r="B875" s="219"/>
      <c r="C875" s="220"/>
      <c r="D875" s="209" t="s">
        <v>284</v>
      </c>
      <c r="E875" s="221" t="s">
        <v>1</v>
      </c>
      <c r="F875" s="222" t="s">
        <v>286</v>
      </c>
      <c r="G875" s="220"/>
      <c r="H875" s="223">
        <v>55.703000000000003</v>
      </c>
      <c r="I875" s="224"/>
      <c r="J875" s="220"/>
      <c r="K875" s="220"/>
      <c r="L875" s="225"/>
      <c r="M875" s="226"/>
      <c r="N875" s="227"/>
      <c r="O875" s="227"/>
      <c r="P875" s="227"/>
      <c r="Q875" s="227"/>
      <c r="R875" s="227"/>
      <c r="S875" s="227"/>
      <c r="T875" s="228"/>
      <c r="AT875" s="229" t="s">
        <v>284</v>
      </c>
      <c r="AU875" s="229" t="s">
        <v>85</v>
      </c>
      <c r="AV875" s="14" t="s">
        <v>106</v>
      </c>
      <c r="AW875" s="14" t="s">
        <v>32</v>
      </c>
      <c r="AX875" s="14" t="s">
        <v>76</v>
      </c>
      <c r="AY875" s="229" t="s">
        <v>275</v>
      </c>
    </row>
    <row r="876" spans="1:65" s="15" customFormat="1" ht="10">
      <c r="B876" s="230"/>
      <c r="C876" s="231"/>
      <c r="D876" s="209" t="s">
        <v>284</v>
      </c>
      <c r="E876" s="232" t="s">
        <v>1</v>
      </c>
      <c r="F876" s="233" t="s">
        <v>287</v>
      </c>
      <c r="G876" s="231"/>
      <c r="H876" s="234">
        <v>57.683</v>
      </c>
      <c r="I876" s="235"/>
      <c r="J876" s="231"/>
      <c r="K876" s="231"/>
      <c r="L876" s="236"/>
      <c r="M876" s="237"/>
      <c r="N876" s="238"/>
      <c r="O876" s="238"/>
      <c r="P876" s="238"/>
      <c r="Q876" s="238"/>
      <c r="R876" s="238"/>
      <c r="S876" s="238"/>
      <c r="T876" s="239"/>
      <c r="AT876" s="240" t="s">
        <v>284</v>
      </c>
      <c r="AU876" s="240" t="s">
        <v>85</v>
      </c>
      <c r="AV876" s="15" t="s">
        <v>282</v>
      </c>
      <c r="AW876" s="15" t="s">
        <v>32</v>
      </c>
      <c r="AX876" s="15" t="s">
        <v>83</v>
      </c>
      <c r="AY876" s="240" t="s">
        <v>275</v>
      </c>
    </row>
    <row r="877" spans="1:65" s="12" customFormat="1" ht="22.75" customHeight="1">
      <c r="B877" s="178"/>
      <c r="C877" s="179"/>
      <c r="D877" s="180" t="s">
        <v>75</v>
      </c>
      <c r="E877" s="192" t="s">
        <v>282</v>
      </c>
      <c r="F877" s="192" t="s">
        <v>981</v>
      </c>
      <c r="G877" s="179"/>
      <c r="H877" s="179"/>
      <c r="I877" s="182"/>
      <c r="J877" s="193">
        <f>BK877</f>
        <v>0</v>
      </c>
      <c r="K877" s="179"/>
      <c r="L877" s="184"/>
      <c r="M877" s="185"/>
      <c r="N877" s="186"/>
      <c r="O877" s="186"/>
      <c r="P877" s="187">
        <f>SUM(P878:P1105)</f>
        <v>0</v>
      </c>
      <c r="Q877" s="186"/>
      <c r="R877" s="187">
        <f>SUM(R878:R1105)</f>
        <v>1353.2204045699996</v>
      </c>
      <c r="S877" s="186"/>
      <c r="T877" s="188">
        <f>SUM(T878:T1105)</f>
        <v>0</v>
      </c>
      <c r="AR877" s="189" t="s">
        <v>83</v>
      </c>
      <c r="AT877" s="190" t="s">
        <v>75</v>
      </c>
      <c r="AU877" s="190" t="s">
        <v>83</v>
      </c>
      <c r="AY877" s="189" t="s">
        <v>275</v>
      </c>
      <c r="BK877" s="191">
        <f>SUM(BK878:BK1105)</f>
        <v>0</v>
      </c>
    </row>
    <row r="878" spans="1:65" s="2" customFormat="1" ht="24.15" customHeight="1">
      <c r="A878" s="35"/>
      <c r="B878" s="36"/>
      <c r="C878" s="194" t="s">
        <v>982</v>
      </c>
      <c r="D878" s="194" t="s">
        <v>277</v>
      </c>
      <c r="E878" s="195" t="s">
        <v>983</v>
      </c>
      <c r="F878" s="196" t="s">
        <v>984</v>
      </c>
      <c r="G878" s="197" t="s">
        <v>280</v>
      </c>
      <c r="H878" s="198">
        <v>1856.9</v>
      </c>
      <c r="I878" s="199"/>
      <c r="J878" s="200">
        <f>ROUND(I878*H878,2)</f>
        <v>0</v>
      </c>
      <c r="K878" s="196" t="s">
        <v>1</v>
      </c>
      <c r="L878" s="40"/>
      <c r="M878" s="201" t="s">
        <v>1</v>
      </c>
      <c r="N878" s="202" t="s">
        <v>41</v>
      </c>
      <c r="O878" s="72"/>
      <c r="P878" s="203">
        <f>O878*H878</f>
        <v>0</v>
      </c>
      <c r="Q878" s="203">
        <v>0.14954000000000001</v>
      </c>
      <c r="R878" s="203">
        <f>Q878*H878</f>
        <v>277.68082600000002</v>
      </c>
      <c r="S878" s="203">
        <v>0</v>
      </c>
      <c r="T878" s="204">
        <f>S878*H878</f>
        <v>0</v>
      </c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R878" s="205" t="s">
        <v>282</v>
      </c>
      <c r="AT878" s="205" t="s">
        <v>277</v>
      </c>
      <c r="AU878" s="205" t="s">
        <v>85</v>
      </c>
      <c r="AY878" s="18" t="s">
        <v>275</v>
      </c>
      <c r="BE878" s="206">
        <f>IF(N878="základní",J878,0)</f>
        <v>0</v>
      </c>
      <c r="BF878" s="206">
        <f>IF(N878="snížená",J878,0)</f>
        <v>0</v>
      </c>
      <c r="BG878" s="206">
        <f>IF(N878="zákl. přenesená",J878,0)</f>
        <v>0</v>
      </c>
      <c r="BH878" s="206">
        <f>IF(N878="sníž. přenesená",J878,0)</f>
        <v>0</v>
      </c>
      <c r="BI878" s="206">
        <f>IF(N878="nulová",J878,0)</f>
        <v>0</v>
      </c>
      <c r="BJ878" s="18" t="s">
        <v>83</v>
      </c>
      <c r="BK878" s="206">
        <f>ROUND(I878*H878,2)</f>
        <v>0</v>
      </c>
      <c r="BL878" s="18" t="s">
        <v>282</v>
      </c>
      <c r="BM878" s="205" t="s">
        <v>985</v>
      </c>
    </row>
    <row r="879" spans="1:65" s="13" customFormat="1" ht="10">
      <c r="B879" s="207"/>
      <c r="C879" s="208"/>
      <c r="D879" s="209" t="s">
        <v>284</v>
      </c>
      <c r="E879" s="210" t="s">
        <v>1</v>
      </c>
      <c r="F879" s="211" t="s">
        <v>986</v>
      </c>
      <c r="G879" s="208"/>
      <c r="H879" s="212">
        <v>391.2</v>
      </c>
      <c r="I879" s="213"/>
      <c r="J879" s="208"/>
      <c r="K879" s="208"/>
      <c r="L879" s="214"/>
      <c r="M879" s="215"/>
      <c r="N879" s="216"/>
      <c r="O879" s="216"/>
      <c r="P879" s="216"/>
      <c r="Q879" s="216"/>
      <c r="R879" s="216"/>
      <c r="S879" s="216"/>
      <c r="T879" s="217"/>
      <c r="AT879" s="218" t="s">
        <v>284</v>
      </c>
      <c r="AU879" s="218" t="s">
        <v>85</v>
      </c>
      <c r="AV879" s="13" t="s">
        <v>85</v>
      </c>
      <c r="AW879" s="13" t="s">
        <v>32</v>
      </c>
      <c r="AX879" s="13" t="s">
        <v>76</v>
      </c>
      <c r="AY879" s="218" t="s">
        <v>275</v>
      </c>
    </row>
    <row r="880" spans="1:65" s="13" customFormat="1" ht="10">
      <c r="B880" s="207"/>
      <c r="C880" s="208"/>
      <c r="D880" s="209" t="s">
        <v>284</v>
      </c>
      <c r="E880" s="210" t="s">
        <v>1</v>
      </c>
      <c r="F880" s="211" t="s">
        <v>987</v>
      </c>
      <c r="G880" s="208"/>
      <c r="H880" s="212">
        <v>748.3</v>
      </c>
      <c r="I880" s="213"/>
      <c r="J880" s="208"/>
      <c r="K880" s="208"/>
      <c r="L880" s="214"/>
      <c r="M880" s="215"/>
      <c r="N880" s="216"/>
      <c r="O880" s="216"/>
      <c r="P880" s="216"/>
      <c r="Q880" s="216"/>
      <c r="R880" s="216"/>
      <c r="S880" s="216"/>
      <c r="T880" s="217"/>
      <c r="AT880" s="218" t="s">
        <v>284</v>
      </c>
      <c r="AU880" s="218" t="s">
        <v>85</v>
      </c>
      <c r="AV880" s="13" t="s">
        <v>85</v>
      </c>
      <c r="AW880" s="13" t="s">
        <v>32</v>
      </c>
      <c r="AX880" s="13" t="s">
        <v>76</v>
      </c>
      <c r="AY880" s="218" t="s">
        <v>275</v>
      </c>
    </row>
    <row r="881" spans="1:65" s="13" customFormat="1" ht="10">
      <c r="B881" s="207"/>
      <c r="C881" s="208"/>
      <c r="D881" s="209" t="s">
        <v>284</v>
      </c>
      <c r="E881" s="210" t="s">
        <v>1</v>
      </c>
      <c r="F881" s="211" t="s">
        <v>988</v>
      </c>
      <c r="G881" s="208"/>
      <c r="H881" s="212">
        <v>717.4</v>
      </c>
      <c r="I881" s="213"/>
      <c r="J881" s="208"/>
      <c r="K881" s="208"/>
      <c r="L881" s="214"/>
      <c r="M881" s="215"/>
      <c r="N881" s="216"/>
      <c r="O881" s="216"/>
      <c r="P881" s="216"/>
      <c r="Q881" s="216"/>
      <c r="R881" s="216"/>
      <c r="S881" s="216"/>
      <c r="T881" s="217"/>
      <c r="AT881" s="218" t="s">
        <v>284</v>
      </c>
      <c r="AU881" s="218" t="s">
        <v>85</v>
      </c>
      <c r="AV881" s="13" t="s">
        <v>85</v>
      </c>
      <c r="AW881" s="13" t="s">
        <v>32</v>
      </c>
      <c r="AX881" s="13" t="s">
        <v>76</v>
      </c>
      <c r="AY881" s="218" t="s">
        <v>275</v>
      </c>
    </row>
    <row r="882" spans="1:65" s="14" customFormat="1" ht="10">
      <c r="B882" s="219"/>
      <c r="C882" s="220"/>
      <c r="D882" s="209" t="s">
        <v>284</v>
      </c>
      <c r="E882" s="221" t="s">
        <v>1</v>
      </c>
      <c r="F882" s="222" t="s">
        <v>286</v>
      </c>
      <c r="G882" s="220"/>
      <c r="H882" s="223">
        <v>1856.9</v>
      </c>
      <c r="I882" s="224"/>
      <c r="J882" s="220"/>
      <c r="K882" s="220"/>
      <c r="L882" s="225"/>
      <c r="M882" s="226"/>
      <c r="N882" s="227"/>
      <c r="O882" s="227"/>
      <c r="P882" s="227"/>
      <c r="Q882" s="227"/>
      <c r="R882" s="227"/>
      <c r="S882" s="227"/>
      <c r="T882" s="228"/>
      <c r="AT882" s="229" t="s">
        <v>284</v>
      </c>
      <c r="AU882" s="229" t="s">
        <v>85</v>
      </c>
      <c r="AV882" s="14" t="s">
        <v>106</v>
      </c>
      <c r="AW882" s="14" t="s">
        <v>32</v>
      </c>
      <c r="AX882" s="14" t="s">
        <v>76</v>
      </c>
      <c r="AY882" s="229" t="s">
        <v>275</v>
      </c>
    </row>
    <row r="883" spans="1:65" s="15" customFormat="1" ht="10">
      <c r="B883" s="230"/>
      <c r="C883" s="231"/>
      <c r="D883" s="209" t="s">
        <v>284</v>
      </c>
      <c r="E883" s="232" t="s">
        <v>1</v>
      </c>
      <c r="F883" s="233" t="s">
        <v>287</v>
      </c>
      <c r="G883" s="231"/>
      <c r="H883" s="234">
        <v>1856.9</v>
      </c>
      <c r="I883" s="235"/>
      <c r="J883" s="231"/>
      <c r="K883" s="231"/>
      <c r="L883" s="236"/>
      <c r="M883" s="237"/>
      <c r="N883" s="238"/>
      <c r="O883" s="238"/>
      <c r="P883" s="238"/>
      <c r="Q883" s="238"/>
      <c r="R883" s="238"/>
      <c r="S883" s="238"/>
      <c r="T883" s="239"/>
      <c r="AT883" s="240" t="s">
        <v>284</v>
      </c>
      <c r="AU883" s="240" t="s">
        <v>85</v>
      </c>
      <c r="AV883" s="15" t="s">
        <v>282</v>
      </c>
      <c r="AW883" s="15" t="s">
        <v>32</v>
      </c>
      <c r="AX883" s="15" t="s">
        <v>83</v>
      </c>
      <c r="AY883" s="240" t="s">
        <v>275</v>
      </c>
    </row>
    <row r="884" spans="1:65" s="2" customFormat="1" ht="16.5" customHeight="1">
      <c r="A884" s="35"/>
      <c r="B884" s="36"/>
      <c r="C884" s="251" t="s">
        <v>989</v>
      </c>
      <c r="D884" s="251" t="s">
        <v>386</v>
      </c>
      <c r="E884" s="252" t="s">
        <v>990</v>
      </c>
      <c r="F884" s="253" t="s">
        <v>991</v>
      </c>
      <c r="G884" s="254" t="s">
        <v>280</v>
      </c>
      <c r="H884" s="255">
        <v>1856.9</v>
      </c>
      <c r="I884" s="256"/>
      <c r="J884" s="257">
        <f>ROUND(I884*H884,2)</f>
        <v>0</v>
      </c>
      <c r="K884" s="253" t="s">
        <v>1</v>
      </c>
      <c r="L884" s="258"/>
      <c r="M884" s="259" t="s">
        <v>1</v>
      </c>
      <c r="N884" s="260" t="s">
        <v>41</v>
      </c>
      <c r="O884" s="72"/>
      <c r="P884" s="203">
        <f>O884*H884</f>
        <v>0</v>
      </c>
      <c r="Q884" s="203">
        <v>0.41299999999999998</v>
      </c>
      <c r="R884" s="203">
        <f>Q884*H884</f>
        <v>766.89970000000005</v>
      </c>
      <c r="S884" s="203">
        <v>0</v>
      </c>
      <c r="T884" s="204">
        <f>S884*H884</f>
        <v>0</v>
      </c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R884" s="205" t="s">
        <v>334</v>
      </c>
      <c r="AT884" s="205" t="s">
        <v>386</v>
      </c>
      <c r="AU884" s="205" t="s">
        <v>85</v>
      </c>
      <c r="AY884" s="18" t="s">
        <v>275</v>
      </c>
      <c r="BE884" s="206">
        <f>IF(N884="základní",J884,0)</f>
        <v>0</v>
      </c>
      <c r="BF884" s="206">
        <f>IF(N884="snížená",J884,0)</f>
        <v>0</v>
      </c>
      <c r="BG884" s="206">
        <f>IF(N884="zákl. přenesená",J884,0)</f>
        <v>0</v>
      </c>
      <c r="BH884" s="206">
        <f>IF(N884="sníž. přenesená",J884,0)</f>
        <v>0</v>
      </c>
      <c r="BI884" s="206">
        <f>IF(N884="nulová",J884,0)</f>
        <v>0</v>
      </c>
      <c r="BJ884" s="18" t="s">
        <v>83</v>
      </c>
      <c r="BK884" s="206">
        <f>ROUND(I884*H884,2)</f>
        <v>0</v>
      </c>
      <c r="BL884" s="18" t="s">
        <v>282</v>
      </c>
      <c r="BM884" s="205" t="s">
        <v>992</v>
      </c>
    </row>
    <row r="885" spans="1:65" s="2" customFormat="1" ht="16.5" customHeight="1">
      <c r="A885" s="35"/>
      <c r="B885" s="36"/>
      <c r="C885" s="194" t="s">
        <v>993</v>
      </c>
      <c r="D885" s="194" t="s">
        <v>277</v>
      </c>
      <c r="E885" s="195" t="s">
        <v>994</v>
      </c>
      <c r="F885" s="196" t="s">
        <v>995</v>
      </c>
      <c r="G885" s="197" t="s">
        <v>290</v>
      </c>
      <c r="H885" s="198">
        <v>4.532</v>
      </c>
      <c r="I885" s="199"/>
      <c r="J885" s="200">
        <f>ROUND(I885*H885,2)</f>
        <v>0</v>
      </c>
      <c r="K885" s="196" t="s">
        <v>281</v>
      </c>
      <c r="L885" s="40"/>
      <c r="M885" s="201" t="s">
        <v>1</v>
      </c>
      <c r="N885" s="202" t="s">
        <v>41</v>
      </c>
      <c r="O885" s="72"/>
      <c r="P885" s="203">
        <f>O885*H885</f>
        <v>0</v>
      </c>
      <c r="Q885" s="203">
        <v>2.5020099999999998</v>
      </c>
      <c r="R885" s="203">
        <f>Q885*H885</f>
        <v>11.339109319999999</v>
      </c>
      <c r="S885" s="203">
        <v>0</v>
      </c>
      <c r="T885" s="204">
        <f>S885*H885</f>
        <v>0</v>
      </c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R885" s="205" t="s">
        <v>282</v>
      </c>
      <c r="AT885" s="205" t="s">
        <v>277</v>
      </c>
      <c r="AU885" s="205" t="s">
        <v>85</v>
      </c>
      <c r="AY885" s="18" t="s">
        <v>275</v>
      </c>
      <c r="BE885" s="206">
        <f>IF(N885="základní",J885,0)</f>
        <v>0</v>
      </c>
      <c r="BF885" s="206">
        <f>IF(N885="snížená",J885,0)</f>
        <v>0</v>
      </c>
      <c r="BG885" s="206">
        <f>IF(N885="zákl. přenesená",J885,0)</f>
        <v>0</v>
      </c>
      <c r="BH885" s="206">
        <f>IF(N885="sníž. přenesená",J885,0)</f>
        <v>0</v>
      </c>
      <c r="BI885" s="206">
        <f>IF(N885="nulová",J885,0)</f>
        <v>0</v>
      </c>
      <c r="BJ885" s="18" t="s">
        <v>83</v>
      </c>
      <c r="BK885" s="206">
        <f>ROUND(I885*H885,2)</f>
        <v>0</v>
      </c>
      <c r="BL885" s="18" t="s">
        <v>282</v>
      </c>
      <c r="BM885" s="205" t="s">
        <v>996</v>
      </c>
    </row>
    <row r="886" spans="1:65" s="16" customFormat="1" ht="10">
      <c r="B886" s="241"/>
      <c r="C886" s="242"/>
      <c r="D886" s="209" t="s">
        <v>284</v>
      </c>
      <c r="E886" s="243" t="s">
        <v>1</v>
      </c>
      <c r="F886" s="244" t="s">
        <v>997</v>
      </c>
      <c r="G886" s="242"/>
      <c r="H886" s="243" t="s">
        <v>1</v>
      </c>
      <c r="I886" s="245"/>
      <c r="J886" s="242"/>
      <c r="K886" s="242"/>
      <c r="L886" s="246"/>
      <c r="M886" s="247"/>
      <c r="N886" s="248"/>
      <c r="O886" s="248"/>
      <c r="P886" s="248"/>
      <c r="Q886" s="248"/>
      <c r="R886" s="248"/>
      <c r="S886" s="248"/>
      <c r="T886" s="249"/>
      <c r="AT886" s="250" t="s">
        <v>284</v>
      </c>
      <c r="AU886" s="250" t="s">
        <v>85</v>
      </c>
      <c r="AV886" s="16" t="s">
        <v>83</v>
      </c>
      <c r="AW886" s="16" t="s">
        <v>32</v>
      </c>
      <c r="AX886" s="16" t="s">
        <v>76</v>
      </c>
      <c r="AY886" s="250" t="s">
        <v>275</v>
      </c>
    </row>
    <row r="887" spans="1:65" s="13" customFormat="1" ht="10">
      <c r="B887" s="207"/>
      <c r="C887" s="208"/>
      <c r="D887" s="209" t="s">
        <v>284</v>
      </c>
      <c r="E887" s="210" t="s">
        <v>1</v>
      </c>
      <c r="F887" s="211" t="s">
        <v>998</v>
      </c>
      <c r="G887" s="208"/>
      <c r="H887" s="212">
        <v>0.76900000000000002</v>
      </c>
      <c r="I887" s="213"/>
      <c r="J887" s="208"/>
      <c r="K887" s="208"/>
      <c r="L887" s="214"/>
      <c r="M887" s="215"/>
      <c r="N887" s="216"/>
      <c r="O887" s="216"/>
      <c r="P887" s="216"/>
      <c r="Q887" s="216"/>
      <c r="R887" s="216"/>
      <c r="S887" s="216"/>
      <c r="T887" s="217"/>
      <c r="AT887" s="218" t="s">
        <v>284</v>
      </c>
      <c r="AU887" s="218" t="s">
        <v>85</v>
      </c>
      <c r="AV887" s="13" t="s">
        <v>85</v>
      </c>
      <c r="AW887" s="13" t="s">
        <v>32</v>
      </c>
      <c r="AX887" s="13" t="s">
        <v>76</v>
      </c>
      <c r="AY887" s="218" t="s">
        <v>275</v>
      </c>
    </row>
    <row r="888" spans="1:65" s="13" customFormat="1" ht="10">
      <c r="B888" s="207"/>
      <c r="C888" s="208"/>
      <c r="D888" s="209" t="s">
        <v>284</v>
      </c>
      <c r="E888" s="210" t="s">
        <v>1</v>
      </c>
      <c r="F888" s="211" t="s">
        <v>999</v>
      </c>
      <c r="G888" s="208"/>
      <c r="H888" s="212">
        <v>3.7629999999999999</v>
      </c>
      <c r="I888" s="213"/>
      <c r="J888" s="208"/>
      <c r="K888" s="208"/>
      <c r="L888" s="214"/>
      <c r="M888" s="215"/>
      <c r="N888" s="216"/>
      <c r="O888" s="216"/>
      <c r="P888" s="216"/>
      <c r="Q888" s="216"/>
      <c r="R888" s="216"/>
      <c r="S888" s="216"/>
      <c r="T888" s="217"/>
      <c r="AT888" s="218" t="s">
        <v>284</v>
      </c>
      <c r="AU888" s="218" t="s">
        <v>85</v>
      </c>
      <c r="AV888" s="13" t="s">
        <v>85</v>
      </c>
      <c r="AW888" s="13" t="s">
        <v>32</v>
      </c>
      <c r="AX888" s="13" t="s">
        <v>76</v>
      </c>
      <c r="AY888" s="218" t="s">
        <v>275</v>
      </c>
    </row>
    <row r="889" spans="1:65" s="14" customFormat="1" ht="10">
      <c r="B889" s="219"/>
      <c r="C889" s="220"/>
      <c r="D889" s="209" t="s">
        <v>284</v>
      </c>
      <c r="E889" s="221" t="s">
        <v>1</v>
      </c>
      <c r="F889" s="222" t="s">
        <v>286</v>
      </c>
      <c r="G889" s="220"/>
      <c r="H889" s="223">
        <v>4.532</v>
      </c>
      <c r="I889" s="224"/>
      <c r="J889" s="220"/>
      <c r="K889" s="220"/>
      <c r="L889" s="225"/>
      <c r="M889" s="226"/>
      <c r="N889" s="227"/>
      <c r="O889" s="227"/>
      <c r="P889" s="227"/>
      <c r="Q889" s="227"/>
      <c r="R889" s="227"/>
      <c r="S889" s="227"/>
      <c r="T889" s="228"/>
      <c r="AT889" s="229" t="s">
        <v>284</v>
      </c>
      <c r="AU889" s="229" t="s">
        <v>85</v>
      </c>
      <c r="AV889" s="14" t="s">
        <v>106</v>
      </c>
      <c r="AW889" s="14" t="s">
        <v>32</v>
      </c>
      <c r="AX889" s="14" t="s">
        <v>76</v>
      </c>
      <c r="AY889" s="229" t="s">
        <v>275</v>
      </c>
    </row>
    <row r="890" spans="1:65" s="15" customFormat="1" ht="10">
      <c r="B890" s="230"/>
      <c r="C890" s="231"/>
      <c r="D890" s="209" t="s">
        <v>284</v>
      </c>
      <c r="E890" s="232" t="s">
        <v>1</v>
      </c>
      <c r="F890" s="233" t="s">
        <v>287</v>
      </c>
      <c r="G890" s="231"/>
      <c r="H890" s="234">
        <v>4.532</v>
      </c>
      <c r="I890" s="235"/>
      <c r="J890" s="231"/>
      <c r="K890" s="231"/>
      <c r="L890" s="236"/>
      <c r="M890" s="237"/>
      <c r="N890" s="238"/>
      <c r="O890" s="238"/>
      <c r="P890" s="238"/>
      <c r="Q890" s="238"/>
      <c r="R890" s="238"/>
      <c r="S890" s="238"/>
      <c r="T890" s="239"/>
      <c r="AT890" s="240" t="s">
        <v>284</v>
      </c>
      <c r="AU890" s="240" t="s">
        <v>85</v>
      </c>
      <c r="AV890" s="15" t="s">
        <v>282</v>
      </c>
      <c r="AW890" s="15" t="s">
        <v>32</v>
      </c>
      <c r="AX890" s="15" t="s">
        <v>83</v>
      </c>
      <c r="AY890" s="240" t="s">
        <v>275</v>
      </c>
    </row>
    <row r="891" spans="1:65" s="2" customFormat="1" ht="24.15" customHeight="1">
      <c r="A891" s="35"/>
      <c r="B891" s="36"/>
      <c r="C891" s="194" t="s">
        <v>1000</v>
      </c>
      <c r="D891" s="194" t="s">
        <v>277</v>
      </c>
      <c r="E891" s="195" t="s">
        <v>1001</v>
      </c>
      <c r="F891" s="196" t="s">
        <v>1002</v>
      </c>
      <c r="G891" s="197" t="s">
        <v>280</v>
      </c>
      <c r="H891" s="198">
        <v>17.100000000000001</v>
      </c>
      <c r="I891" s="199"/>
      <c r="J891" s="200">
        <f>ROUND(I891*H891,2)</f>
        <v>0</v>
      </c>
      <c r="K891" s="196" t="s">
        <v>281</v>
      </c>
      <c r="L891" s="40"/>
      <c r="M891" s="201" t="s">
        <v>1</v>
      </c>
      <c r="N891" s="202" t="s">
        <v>41</v>
      </c>
      <c r="O891" s="72"/>
      <c r="P891" s="203">
        <f>O891*H891</f>
        <v>0</v>
      </c>
      <c r="Q891" s="203">
        <v>5.5199999999999997E-3</v>
      </c>
      <c r="R891" s="203">
        <f>Q891*H891</f>
        <v>9.4392000000000004E-2</v>
      </c>
      <c r="S891" s="203">
        <v>0</v>
      </c>
      <c r="T891" s="204">
        <f>S891*H891</f>
        <v>0</v>
      </c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R891" s="205" t="s">
        <v>282</v>
      </c>
      <c r="AT891" s="205" t="s">
        <v>277</v>
      </c>
      <c r="AU891" s="205" t="s">
        <v>85</v>
      </c>
      <c r="AY891" s="18" t="s">
        <v>275</v>
      </c>
      <c r="BE891" s="206">
        <f>IF(N891="základní",J891,0)</f>
        <v>0</v>
      </c>
      <c r="BF891" s="206">
        <f>IF(N891="snížená",J891,0)</f>
        <v>0</v>
      </c>
      <c r="BG891" s="206">
        <f>IF(N891="zákl. přenesená",J891,0)</f>
        <v>0</v>
      </c>
      <c r="BH891" s="206">
        <f>IF(N891="sníž. přenesená",J891,0)</f>
        <v>0</v>
      </c>
      <c r="BI891" s="206">
        <f>IF(N891="nulová",J891,0)</f>
        <v>0</v>
      </c>
      <c r="BJ891" s="18" t="s">
        <v>83</v>
      </c>
      <c r="BK891" s="206">
        <f>ROUND(I891*H891,2)</f>
        <v>0</v>
      </c>
      <c r="BL891" s="18" t="s">
        <v>282</v>
      </c>
      <c r="BM891" s="205" t="s">
        <v>1003</v>
      </c>
    </row>
    <row r="892" spans="1:65" s="16" customFormat="1" ht="10">
      <c r="B892" s="241"/>
      <c r="C892" s="242"/>
      <c r="D892" s="209" t="s">
        <v>284</v>
      </c>
      <c r="E892" s="243" t="s">
        <v>1</v>
      </c>
      <c r="F892" s="244" t="s">
        <v>997</v>
      </c>
      <c r="G892" s="242"/>
      <c r="H892" s="243" t="s">
        <v>1</v>
      </c>
      <c r="I892" s="245"/>
      <c r="J892" s="242"/>
      <c r="K892" s="242"/>
      <c r="L892" s="246"/>
      <c r="M892" s="247"/>
      <c r="N892" s="248"/>
      <c r="O892" s="248"/>
      <c r="P892" s="248"/>
      <c r="Q892" s="248"/>
      <c r="R892" s="248"/>
      <c r="S892" s="248"/>
      <c r="T892" s="249"/>
      <c r="AT892" s="250" t="s">
        <v>284</v>
      </c>
      <c r="AU892" s="250" t="s">
        <v>85</v>
      </c>
      <c r="AV892" s="16" t="s">
        <v>83</v>
      </c>
      <c r="AW892" s="16" t="s">
        <v>32</v>
      </c>
      <c r="AX892" s="16" t="s">
        <v>76</v>
      </c>
      <c r="AY892" s="250" t="s">
        <v>275</v>
      </c>
    </row>
    <row r="893" spans="1:65" s="13" customFormat="1" ht="10">
      <c r="B893" s="207"/>
      <c r="C893" s="208"/>
      <c r="D893" s="209" t="s">
        <v>284</v>
      </c>
      <c r="E893" s="210" t="s">
        <v>1</v>
      </c>
      <c r="F893" s="211" t="s">
        <v>1004</v>
      </c>
      <c r="G893" s="208"/>
      <c r="H893" s="212">
        <v>2.9</v>
      </c>
      <c r="I893" s="213"/>
      <c r="J893" s="208"/>
      <c r="K893" s="208"/>
      <c r="L893" s="214"/>
      <c r="M893" s="215"/>
      <c r="N893" s="216"/>
      <c r="O893" s="216"/>
      <c r="P893" s="216"/>
      <c r="Q893" s="216"/>
      <c r="R893" s="216"/>
      <c r="S893" s="216"/>
      <c r="T893" s="217"/>
      <c r="AT893" s="218" t="s">
        <v>284</v>
      </c>
      <c r="AU893" s="218" t="s">
        <v>85</v>
      </c>
      <c r="AV893" s="13" t="s">
        <v>85</v>
      </c>
      <c r="AW893" s="13" t="s">
        <v>32</v>
      </c>
      <c r="AX893" s="13" t="s">
        <v>76</v>
      </c>
      <c r="AY893" s="218" t="s">
        <v>275</v>
      </c>
    </row>
    <row r="894" spans="1:65" s="13" customFormat="1" ht="10">
      <c r="B894" s="207"/>
      <c r="C894" s="208"/>
      <c r="D894" s="209" t="s">
        <v>284</v>
      </c>
      <c r="E894" s="210" t="s">
        <v>1</v>
      </c>
      <c r="F894" s="211" t="s">
        <v>1005</v>
      </c>
      <c r="G894" s="208"/>
      <c r="H894" s="212">
        <v>14.2</v>
      </c>
      <c r="I894" s="213"/>
      <c r="J894" s="208"/>
      <c r="K894" s="208"/>
      <c r="L894" s="214"/>
      <c r="M894" s="215"/>
      <c r="N894" s="216"/>
      <c r="O894" s="216"/>
      <c r="P894" s="216"/>
      <c r="Q894" s="216"/>
      <c r="R894" s="216"/>
      <c r="S894" s="216"/>
      <c r="T894" s="217"/>
      <c r="AT894" s="218" t="s">
        <v>284</v>
      </c>
      <c r="AU894" s="218" t="s">
        <v>85</v>
      </c>
      <c r="AV894" s="13" t="s">
        <v>85</v>
      </c>
      <c r="AW894" s="13" t="s">
        <v>32</v>
      </c>
      <c r="AX894" s="13" t="s">
        <v>76</v>
      </c>
      <c r="AY894" s="218" t="s">
        <v>275</v>
      </c>
    </row>
    <row r="895" spans="1:65" s="14" customFormat="1" ht="10">
      <c r="B895" s="219"/>
      <c r="C895" s="220"/>
      <c r="D895" s="209" t="s">
        <v>284</v>
      </c>
      <c r="E895" s="221" t="s">
        <v>1</v>
      </c>
      <c r="F895" s="222" t="s">
        <v>286</v>
      </c>
      <c r="G895" s="220"/>
      <c r="H895" s="223">
        <v>17.100000000000001</v>
      </c>
      <c r="I895" s="224"/>
      <c r="J895" s="220"/>
      <c r="K895" s="220"/>
      <c r="L895" s="225"/>
      <c r="M895" s="226"/>
      <c r="N895" s="227"/>
      <c r="O895" s="227"/>
      <c r="P895" s="227"/>
      <c r="Q895" s="227"/>
      <c r="R895" s="227"/>
      <c r="S895" s="227"/>
      <c r="T895" s="228"/>
      <c r="AT895" s="229" t="s">
        <v>284</v>
      </c>
      <c r="AU895" s="229" t="s">
        <v>85</v>
      </c>
      <c r="AV895" s="14" t="s">
        <v>106</v>
      </c>
      <c r="AW895" s="14" t="s">
        <v>32</v>
      </c>
      <c r="AX895" s="14" t="s">
        <v>76</v>
      </c>
      <c r="AY895" s="229" t="s">
        <v>275</v>
      </c>
    </row>
    <row r="896" spans="1:65" s="15" customFormat="1" ht="10">
      <c r="B896" s="230"/>
      <c r="C896" s="231"/>
      <c r="D896" s="209" t="s">
        <v>284</v>
      </c>
      <c r="E896" s="232" t="s">
        <v>1</v>
      </c>
      <c r="F896" s="233" t="s">
        <v>287</v>
      </c>
      <c r="G896" s="231"/>
      <c r="H896" s="234">
        <v>17.100000000000001</v>
      </c>
      <c r="I896" s="235"/>
      <c r="J896" s="231"/>
      <c r="K896" s="231"/>
      <c r="L896" s="236"/>
      <c r="M896" s="237"/>
      <c r="N896" s="238"/>
      <c r="O896" s="238"/>
      <c r="P896" s="238"/>
      <c r="Q896" s="238"/>
      <c r="R896" s="238"/>
      <c r="S896" s="238"/>
      <c r="T896" s="239"/>
      <c r="AT896" s="240" t="s">
        <v>284</v>
      </c>
      <c r="AU896" s="240" t="s">
        <v>85</v>
      </c>
      <c r="AV896" s="15" t="s">
        <v>282</v>
      </c>
      <c r="AW896" s="15" t="s">
        <v>32</v>
      </c>
      <c r="AX896" s="15" t="s">
        <v>83</v>
      </c>
      <c r="AY896" s="240" t="s">
        <v>275</v>
      </c>
    </row>
    <row r="897" spans="1:65" s="2" customFormat="1" ht="24.15" customHeight="1">
      <c r="A897" s="35"/>
      <c r="B897" s="36"/>
      <c r="C897" s="194" t="s">
        <v>1006</v>
      </c>
      <c r="D897" s="194" t="s">
        <v>277</v>
      </c>
      <c r="E897" s="195" t="s">
        <v>1007</v>
      </c>
      <c r="F897" s="196" t="s">
        <v>1008</v>
      </c>
      <c r="G897" s="197" t="s">
        <v>280</v>
      </c>
      <c r="H897" s="198">
        <v>17.100000000000001</v>
      </c>
      <c r="I897" s="199"/>
      <c r="J897" s="200">
        <f>ROUND(I897*H897,2)</f>
        <v>0</v>
      </c>
      <c r="K897" s="196" t="s">
        <v>281</v>
      </c>
      <c r="L897" s="40"/>
      <c r="M897" s="201" t="s">
        <v>1</v>
      </c>
      <c r="N897" s="202" t="s">
        <v>41</v>
      </c>
      <c r="O897" s="72"/>
      <c r="P897" s="203">
        <f>O897*H897</f>
        <v>0</v>
      </c>
      <c r="Q897" s="203">
        <v>0</v>
      </c>
      <c r="R897" s="203">
        <f>Q897*H897</f>
        <v>0</v>
      </c>
      <c r="S897" s="203">
        <v>0</v>
      </c>
      <c r="T897" s="204">
        <f>S897*H897</f>
        <v>0</v>
      </c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R897" s="205" t="s">
        <v>282</v>
      </c>
      <c r="AT897" s="205" t="s">
        <v>277</v>
      </c>
      <c r="AU897" s="205" t="s">
        <v>85</v>
      </c>
      <c r="AY897" s="18" t="s">
        <v>275</v>
      </c>
      <c r="BE897" s="206">
        <f>IF(N897="základní",J897,0)</f>
        <v>0</v>
      </c>
      <c r="BF897" s="206">
        <f>IF(N897="snížená",J897,0)</f>
        <v>0</v>
      </c>
      <c r="BG897" s="206">
        <f>IF(N897="zákl. přenesená",J897,0)</f>
        <v>0</v>
      </c>
      <c r="BH897" s="206">
        <f>IF(N897="sníž. přenesená",J897,0)</f>
        <v>0</v>
      </c>
      <c r="BI897" s="206">
        <f>IF(N897="nulová",J897,0)</f>
        <v>0</v>
      </c>
      <c r="BJ897" s="18" t="s">
        <v>83</v>
      </c>
      <c r="BK897" s="206">
        <f>ROUND(I897*H897,2)</f>
        <v>0</v>
      </c>
      <c r="BL897" s="18" t="s">
        <v>282</v>
      </c>
      <c r="BM897" s="205" t="s">
        <v>1009</v>
      </c>
    </row>
    <row r="898" spans="1:65" s="2" customFormat="1" ht="24.15" customHeight="1">
      <c r="A898" s="35"/>
      <c r="B898" s="36"/>
      <c r="C898" s="194" t="s">
        <v>1010</v>
      </c>
      <c r="D898" s="194" t="s">
        <v>277</v>
      </c>
      <c r="E898" s="195" t="s">
        <v>1011</v>
      </c>
      <c r="F898" s="196" t="s">
        <v>1012</v>
      </c>
      <c r="G898" s="197" t="s">
        <v>280</v>
      </c>
      <c r="H898" s="198">
        <v>17.100000000000001</v>
      </c>
      <c r="I898" s="199"/>
      <c r="J898" s="200">
        <f>ROUND(I898*H898,2)</f>
        <v>0</v>
      </c>
      <c r="K898" s="196" t="s">
        <v>281</v>
      </c>
      <c r="L898" s="40"/>
      <c r="M898" s="201" t="s">
        <v>1</v>
      </c>
      <c r="N898" s="202" t="s">
        <v>41</v>
      </c>
      <c r="O898" s="72"/>
      <c r="P898" s="203">
        <f>O898*H898</f>
        <v>0</v>
      </c>
      <c r="Q898" s="203">
        <v>1E-3</v>
      </c>
      <c r="R898" s="203">
        <f>Q898*H898</f>
        <v>1.7100000000000001E-2</v>
      </c>
      <c r="S898" s="203">
        <v>0</v>
      </c>
      <c r="T898" s="204">
        <f>S898*H898</f>
        <v>0</v>
      </c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R898" s="205" t="s">
        <v>282</v>
      </c>
      <c r="AT898" s="205" t="s">
        <v>277</v>
      </c>
      <c r="AU898" s="205" t="s">
        <v>85</v>
      </c>
      <c r="AY898" s="18" t="s">
        <v>275</v>
      </c>
      <c r="BE898" s="206">
        <f>IF(N898="základní",J898,0)</f>
        <v>0</v>
      </c>
      <c r="BF898" s="206">
        <f>IF(N898="snížená",J898,0)</f>
        <v>0</v>
      </c>
      <c r="BG898" s="206">
        <f>IF(N898="zákl. přenesená",J898,0)</f>
        <v>0</v>
      </c>
      <c r="BH898" s="206">
        <f>IF(N898="sníž. přenesená",J898,0)</f>
        <v>0</v>
      </c>
      <c r="BI898" s="206">
        <f>IF(N898="nulová",J898,0)</f>
        <v>0</v>
      </c>
      <c r="BJ898" s="18" t="s">
        <v>83</v>
      </c>
      <c r="BK898" s="206">
        <f>ROUND(I898*H898,2)</f>
        <v>0</v>
      </c>
      <c r="BL898" s="18" t="s">
        <v>282</v>
      </c>
      <c r="BM898" s="205" t="s">
        <v>1013</v>
      </c>
    </row>
    <row r="899" spans="1:65" s="16" customFormat="1" ht="10">
      <c r="B899" s="241"/>
      <c r="C899" s="242"/>
      <c r="D899" s="209" t="s">
        <v>284</v>
      </c>
      <c r="E899" s="243" t="s">
        <v>1</v>
      </c>
      <c r="F899" s="244" t="s">
        <v>997</v>
      </c>
      <c r="G899" s="242"/>
      <c r="H899" s="243" t="s">
        <v>1</v>
      </c>
      <c r="I899" s="245"/>
      <c r="J899" s="242"/>
      <c r="K899" s="242"/>
      <c r="L899" s="246"/>
      <c r="M899" s="247"/>
      <c r="N899" s="248"/>
      <c r="O899" s="248"/>
      <c r="P899" s="248"/>
      <c r="Q899" s="248"/>
      <c r="R899" s="248"/>
      <c r="S899" s="248"/>
      <c r="T899" s="249"/>
      <c r="AT899" s="250" t="s">
        <v>284</v>
      </c>
      <c r="AU899" s="250" t="s">
        <v>85</v>
      </c>
      <c r="AV899" s="16" t="s">
        <v>83</v>
      </c>
      <c r="AW899" s="16" t="s">
        <v>32</v>
      </c>
      <c r="AX899" s="16" t="s">
        <v>76</v>
      </c>
      <c r="AY899" s="250" t="s">
        <v>275</v>
      </c>
    </row>
    <row r="900" spans="1:65" s="13" customFormat="1" ht="10">
      <c r="B900" s="207"/>
      <c r="C900" s="208"/>
      <c r="D900" s="209" t="s">
        <v>284</v>
      </c>
      <c r="E900" s="210" t="s">
        <v>1</v>
      </c>
      <c r="F900" s="211" t="s">
        <v>1004</v>
      </c>
      <c r="G900" s="208"/>
      <c r="H900" s="212">
        <v>2.9</v>
      </c>
      <c r="I900" s="213"/>
      <c r="J900" s="208"/>
      <c r="K900" s="208"/>
      <c r="L900" s="214"/>
      <c r="M900" s="215"/>
      <c r="N900" s="216"/>
      <c r="O900" s="216"/>
      <c r="P900" s="216"/>
      <c r="Q900" s="216"/>
      <c r="R900" s="216"/>
      <c r="S900" s="216"/>
      <c r="T900" s="217"/>
      <c r="AT900" s="218" t="s">
        <v>284</v>
      </c>
      <c r="AU900" s="218" t="s">
        <v>85</v>
      </c>
      <c r="AV900" s="13" t="s">
        <v>85</v>
      </c>
      <c r="AW900" s="13" t="s">
        <v>32</v>
      </c>
      <c r="AX900" s="13" t="s">
        <v>76</v>
      </c>
      <c r="AY900" s="218" t="s">
        <v>275</v>
      </c>
    </row>
    <row r="901" spans="1:65" s="13" customFormat="1" ht="10">
      <c r="B901" s="207"/>
      <c r="C901" s="208"/>
      <c r="D901" s="209" t="s">
        <v>284</v>
      </c>
      <c r="E901" s="210" t="s">
        <v>1</v>
      </c>
      <c r="F901" s="211" t="s">
        <v>1005</v>
      </c>
      <c r="G901" s="208"/>
      <c r="H901" s="212">
        <v>14.2</v>
      </c>
      <c r="I901" s="213"/>
      <c r="J901" s="208"/>
      <c r="K901" s="208"/>
      <c r="L901" s="214"/>
      <c r="M901" s="215"/>
      <c r="N901" s="216"/>
      <c r="O901" s="216"/>
      <c r="P901" s="216"/>
      <c r="Q901" s="216"/>
      <c r="R901" s="216"/>
      <c r="S901" s="216"/>
      <c r="T901" s="217"/>
      <c r="AT901" s="218" t="s">
        <v>284</v>
      </c>
      <c r="AU901" s="218" t="s">
        <v>85</v>
      </c>
      <c r="AV901" s="13" t="s">
        <v>85</v>
      </c>
      <c r="AW901" s="13" t="s">
        <v>32</v>
      </c>
      <c r="AX901" s="13" t="s">
        <v>76</v>
      </c>
      <c r="AY901" s="218" t="s">
        <v>275</v>
      </c>
    </row>
    <row r="902" spans="1:65" s="14" customFormat="1" ht="10">
      <c r="B902" s="219"/>
      <c r="C902" s="220"/>
      <c r="D902" s="209" t="s">
        <v>284</v>
      </c>
      <c r="E902" s="221" t="s">
        <v>1</v>
      </c>
      <c r="F902" s="222" t="s">
        <v>286</v>
      </c>
      <c r="G902" s="220"/>
      <c r="H902" s="223">
        <v>17.100000000000001</v>
      </c>
      <c r="I902" s="224"/>
      <c r="J902" s="220"/>
      <c r="K902" s="220"/>
      <c r="L902" s="225"/>
      <c r="M902" s="226"/>
      <c r="N902" s="227"/>
      <c r="O902" s="227"/>
      <c r="P902" s="227"/>
      <c r="Q902" s="227"/>
      <c r="R902" s="227"/>
      <c r="S902" s="227"/>
      <c r="T902" s="228"/>
      <c r="AT902" s="229" t="s">
        <v>284</v>
      </c>
      <c r="AU902" s="229" t="s">
        <v>85</v>
      </c>
      <c r="AV902" s="14" t="s">
        <v>106</v>
      </c>
      <c r="AW902" s="14" t="s">
        <v>32</v>
      </c>
      <c r="AX902" s="14" t="s">
        <v>76</v>
      </c>
      <c r="AY902" s="229" t="s">
        <v>275</v>
      </c>
    </row>
    <row r="903" spans="1:65" s="15" customFormat="1" ht="10">
      <c r="B903" s="230"/>
      <c r="C903" s="231"/>
      <c r="D903" s="209" t="s">
        <v>284</v>
      </c>
      <c r="E903" s="232" t="s">
        <v>1</v>
      </c>
      <c r="F903" s="233" t="s">
        <v>287</v>
      </c>
      <c r="G903" s="231"/>
      <c r="H903" s="234">
        <v>17.100000000000001</v>
      </c>
      <c r="I903" s="235"/>
      <c r="J903" s="231"/>
      <c r="K903" s="231"/>
      <c r="L903" s="236"/>
      <c r="M903" s="237"/>
      <c r="N903" s="238"/>
      <c r="O903" s="238"/>
      <c r="P903" s="238"/>
      <c r="Q903" s="238"/>
      <c r="R903" s="238"/>
      <c r="S903" s="238"/>
      <c r="T903" s="239"/>
      <c r="AT903" s="240" t="s">
        <v>284</v>
      </c>
      <c r="AU903" s="240" t="s">
        <v>85</v>
      </c>
      <c r="AV903" s="15" t="s">
        <v>282</v>
      </c>
      <c r="AW903" s="15" t="s">
        <v>32</v>
      </c>
      <c r="AX903" s="15" t="s">
        <v>83</v>
      </c>
      <c r="AY903" s="240" t="s">
        <v>275</v>
      </c>
    </row>
    <row r="904" spans="1:65" s="2" customFormat="1" ht="24.15" customHeight="1">
      <c r="A904" s="35"/>
      <c r="B904" s="36"/>
      <c r="C904" s="194" t="s">
        <v>1014</v>
      </c>
      <c r="D904" s="194" t="s">
        <v>277</v>
      </c>
      <c r="E904" s="195" t="s">
        <v>1015</v>
      </c>
      <c r="F904" s="196" t="s">
        <v>1016</v>
      </c>
      <c r="G904" s="197" t="s">
        <v>280</v>
      </c>
      <c r="H904" s="198">
        <v>17.100000000000001</v>
      </c>
      <c r="I904" s="199"/>
      <c r="J904" s="200">
        <f>ROUND(I904*H904,2)</f>
        <v>0</v>
      </c>
      <c r="K904" s="196" t="s">
        <v>281</v>
      </c>
      <c r="L904" s="40"/>
      <c r="M904" s="201" t="s">
        <v>1</v>
      </c>
      <c r="N904" s="202" t="s">
        <v>41</v>
      </c>
      <c r="O904" s="72"/>
      <c r="P904" s="203">
        <f>O904*H904</f>
        <v>0</v>
      </c>
      <c r="Q904" s="203">
        <v>0</v>
      </c>
      <c r="R904" s="203">
        <f>Q904*H904</f>
        <v>0</v>
      </c>
      <c r="S904" s="203">
        <v>0</v>
      </c>
      <c r="T904" s="204">
        <f>S904*H904</f>
        <v>0</v>
      </c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R904" s="205" t="s">
        <v>282</v>
      </c>
      <c r="AT904" s="205" t="s">
        <v>277</v>
      </c>
      <c r="AU904" s="205" t="s">
        <v>85</v>
      </c>
      <c r="AY904" s="18" t="s">
        <v>275</v>
      </c>
      <c r="BE904" s="206">
        <f>IF(N904="základní",J904,0)</f>
        <v>0</v>
      </c>
      <c r="BF904" s="206">
        <f>IF(N904="snížená",J904,0)</f>
        <v>0</v>
      </c>
      <c r="BG904" s="206">
        <f>IF(N904="zákl. přenesená",J904,0)</f>
        <v>0</v>
      </c>
      <c r="BH904" s="206">
        <f>IF(N904="sníž. přenesená",J904,0)</f>
        <v>0</v>
      </c>
      <c r="BI904" s="206">
        <f>IF(N904="nulová",J904,0)</f>
        <v>0</v>
      </c>
      <c r="BJ904" s="18" t="s">
        <v>83</v>
      </c>
      <c r="BK904" s="206">
        <f>ROUND(I904*H904,2)</f>
        <v>0</v>
      </c>
      <c r="BL904" s="18" t="s">
        <v>282</v>
      </c>
      <c r="BM904" s="205" t="s">
        <v>1017</v>
      </c>
    </row>
    <row r="905" spans="1:65" s="2" customFormat="1" ht="16.5" customHeight="1">
      <c r="A905" s="35"/>
      <c r="B905" s="36"/>
      <c r="C905" s="194" t="s">
        <v>1018</v>
      </c>
      <c r="D905" s="194" t="s">
        <v>277</v>
      </c>
      <c r="E905" s="195" t="s">
        <v>1019</v>
      </c>
      <c r="F905" s="196" t="s">
        <v>1020</v>
      </c>
      <c r="G905" s="197" t="s">
        <v>342</v>
      </c>
      <c r="H905" s="198">
        <v>0.67900000000000005</v>
      </c>
      <c r="I905" s="199"/>
      <c r="J905" s="200">
        <f>ROUND(I905*H905,2)</f>
        <v>0</v>
      </c>
      <c r="K905" s="196" t="s">
        <v>281</v>
      </c>
      <c r="L905" s="40"/>
      <c r="M905" s="201" t="s">
        <v>1</v>
      </c>
      <c r="N905" s="202" t="s">
        <v>41</v>
      </c>
      <c r="O905" s="72"/>
      <c r="P905" s="203">
        <f>O905*H905</f>
        <v>0</v>
      </c>
      <c r="Q905" s="203">
        <v>1.05555</v>
      </c>
      <c r="R905" s="203">
        <f>Q905*H905</f>
        <v>0.71671845000000001</v>
      </c>
      <c r="S905" s="203">
        <v>0</v>
      </c>
      <c r="T905" s="204">
        <f>S905*H905</f>
        <v>0</v>
      </c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R905" s="205" t="s">
        <v>282</v>
      </c>
      <c r="AT905" s="205" t="s">
        <v>277</v>
      </c>
      <c r="AU905" s="205" t="s">
        <v>85</v>
      </c>
      <c r="AY905" s="18" t="s">
        <v>275</v>
      </c>
      <c r="BE905" s="206">
        <f>IF(N905="základní",J905,0)</f>
        <v>0</v>
      </c>
      <c r="BF905" s="206">
        <f>IF(N905="snížená",J905,0)</f>
        <v>0</v>
      </c>
      <c r="BG905" s="206">
        <f>IF(N905="zákl. přenesená",J905,0)</f>
        <v>0</v>
      </c>
      <c r="BH905" s="206">
        <f>IF(N905="sníž. přenesená",J905,0)</f>
        <v>0</v>
      </c>
      <c r="BI905" s="206">
        <f>IF(N905="nulová",J905,0)</f>
        <v>0</v>
      </c>
      <c r="BJ905" s="18" t="s">
        <v>83</v>
      </c>
      <c r="BK905" s="206">
        <f>ROUND(I905*H905,2)</f>
        <v>0</v>
      </c>
      <c r="BL905" s="18" t="s">
        <v>282</v>
      </c>
      <c r="BM905" s="205" t="s">
        <v>1021</v>
      </c>
    </row>
    <row r="906" spans="1:65" s="16" customFormat="1" ht="10">
      <c r="B906" s="241"/>
      <c r="C906" s="242"/>
      <c r="D906" s="209" t="s">
        <v>284</v>
      </c>
      <c r="E906" s="243" t="s">
        <v>1</v>
      </c>
      <c r="F906" s="244" t="s">
        <v>997</v>
      </c>
      <c r="G906" s="242"/>
      <c r="H906" s="243" t="s">
        <v>1</v>
      </c>
      <c r="I906" s="245"/>
      <c r="J906" s="242"/>
      <c r="K906" s="242"/>
      <c r="L906" s="246"/>
      <c r="M906" s="247"/>
      <c r="N906" s="248"/>
      <c r="O906" s="248"/>
      <c r="P906" s="248"/>
      <c r="Q906" s="248"/>
      <c r="R906" s="248"/>
      <c r="S906" s="248"/>
      <c r="T906" s="249"/>
      <c r="AT906" s="250" t="s">
        <v>284</v>
      </c>
      <c r="AU906" s="250" t="s">
        <v>85</v>
      </c>
      <c r="AV906" s="16" t="s">
        <v>83</v>
      </c>
      <c r="AW906" s="16" t="s">
        <v>32</v>
      </c>
      <c r="AX906" s="16" t="s">
        <v>76</v>
      </c>
      <c r="AY906" s="250" t="s">
        <v>275</v>
      </c>
    </row>
    <row r="907" spans="1:65" s="13" customFormat="1" ht="10">
      <c r="B907" s="207"/>
      <c r="C907" s="208"/>
      <c r="D907" s="209" t="s">
        <v>284</v>
      </c>
      <c r="E907" s="210" t="s">
        <v>1</v>
      </c>
      <c r="F907" s="211" t="s">
        <v>1022</v>
      </c>
      <c r="G907" s="208"/>
      <c r="H907" s="212">
        <v>0.115</v>
      </c>
      <c r="I907" s="213"/>
      <c r="J907" s="208"/>
      <c r="K907" s="208"/>
      <c r="L907" s="214"/>
      <c r="M907" s="215"/>
      <c r="N907" s="216"/>
      <c r="O907" s="216"/>
      <c r="P907" s="216"/>
      <c r="Q907" s="216"/>
      <c r="R907" s="216"/>
      <c r="S907" s="216"/>
      <c r="T907" s="217"/>
      <c r="AT907" s="218" t="s">
        <v>284</v>
      </c>
      <c r="AU907" s="218" t="s">
        <v>85</v>
      </c>
      <c r="AV907" s="13" t="s">
        <v>85</v>
      </c>
      <c r="AW907" s="13" t="s">
        <v>32</v>
      </c>
      <c r="AX907" s="13" t="s">
        <v>76</v>
      </c>
      <c r="AY907" s="218" t="s">
        <v>275</v>
      </c>
    </row>
    <row r="908" spans="1:65" s="13" customFormat="1" ht="10">
      <c r="B908" s="207"/>
      <c r="C908" s="208"/>
      <c r="D908" s="209" t="s">
        <v>284</v>
      </c>
      <c r="E908" s="210" t="s">
        <v>1</v>
      </c>
      <c r="F908" s="211" t="s">
        <v>1023</v>
      </c>
      <c r="G908" s="208"/>
      <c r="H908" s="212">
        <v>0.56399999999999995</v>
      </c>
      <c r="I908" s="213"/>
      <c r="J908" s="208"/>
      <c r="K908" s="208"/>
      <c r="L908" s="214"/>
      <c r="M908" s="215"/>
      <c r="N908" s="216"/>
      <c r="O908" s="216"/>
      <c r="P908" s="216"/>
      <c r="Q908" s="216"/>
      <c r="R908" s="216"/>
      <c r="S908" s="216"/>
      <c r="T908" s="217"/>
      <c r="AT908" s="218" t="s">
        <v>284</v>
      </c>
      <c r="AU908" s="218" t="s">
        <v>85</v>
      </c>
      <c r="AV908" s="13" t="s">
        <v>85</v>
      </c>
      <c r="AW908" s="13" t="s">
        <v>32</v>
      </c>
      <c r="AX908" s="13" t="s">
        <v>76</v>
      </c>
      <c r="AY908" s="218" t="s">
        <v>275</v>
      </c>
    </row>
    <row r="909" spans="1:65" s="14" customFormat="1" ht="10">
      <c r="B909" s="219"/>
      <c r="C909" s="220"/>
      <c r="D909" s="209" t="s">
        <v>284</v>
      </c>
      <c r="E909" s="221" t="s">
        <v>1</v>
      </c>
      <c r="F909" s="222" t="s">
        <v>286</v>
      </c>
      <c r="G909" s="220"/>
      <c r="H909" s="223">
        <v>0.67900000000000005</v>
      </c>
      <c r="I909" s="224"/>
      <c r="J909" s="220"/>
      <c r="K909" s="220"/>
      <c r="L909" s="225"/>
      <c r="M909" s="226"/>
      <c r="N909" s="227"/>
      <c r="O909" s="227"/>
      <c r="P909" s="227"/>
      <c r="Q909" s="227"/>
      <c r="R909" s="227"/>
      <c r="S909" s="227"/>
      <c r="T909" s="228"/>
      <c r="AT909" s="229" t="s">
        <v>284</v>
      </c>
      <c r="AU909" s="229" t="s">
        <v>85</v>
      </c>
      <c r="AV909" s="14" t="s">
        <v>106</v>
      </c>
      <c r="AW909" s="14" t="s">
        <v>32</v>
      </c>
      <c r="AX909" s="14" t="s">
        <v>76</v>
      </c>
      <c r="AY909" s="229" t="s">
        <v>275</v>
      </c>
    </row>
    <row r="910" spans="1:65" s="15" customFormat="1" ht="10">
      <c r="B910" s="230"/>
      <c r="C910" s="231"/>
      <c r="D910" s="209" t="s">
        <v>284</v>
      </c>
      <c r="E910" s="232" t="s">
        <v>1</v>
      </c>
      <c r="F910" s="233" t="s">
        <v>287</v>
      </c>
      <c r="G910" s="231"/>
      <c r="H910" s="234">
        <v>0.67900000000000005</v>
      </c>
      <c r="I910" s="235"/>
      <c r="J910" s="231"/>
      <c r="K910" s="231"/>
      <c r="L910" s="236"/>
      <c r="M910" s="237"/>
      <c r="N910" s="238"/>
      <c r="O910" s="238"/>
      <c r="P910" s="238"/>
      <c r="Q910" s="238"/>
      <c r="R910" s="238"/>
      <c r="S910" s="238"/>
      <c r="T910" s="239"/>
      <c r="AT910" s="240" t="s">
        <v>284</v>
      </c>
      <c r="AU910" s="240" t="s">
        <v>85</v>
      </c>
      <c r="AV910" s="15" t="s">
        <v>282</v>
      </c>
      <c r="AW910" s="15" t="s">
        <v>32</v>
      </c>
      <c r="AX910" s="15" t="s">
        <v>83</v>
      </c>
      <c r="AY910" s="240" t="s">
        <v>275</v>
      </c>
    </row>
    <row r="911" spans="1:65" s="2" customFormat="1" ht="16.5" customHeight="1">
      <c r="A911" s="35"/>
      <c r="B911" s="36"/>
      <c r="C911" s="194" t="s">
        <v>1024</v>
      </c>
      <c r="D911" s="194" t="s">
        <v>277</v>
      </c>
      <c r="E911" s="195" t="s">
        <v>1025</v>
      </c>
      <c r="F911" s="196" t="s">
        <v>1026</v>
      </c>
      <c r="G911" s="197" t="s">
        <v>290</v>
      </c>
      <c r="H911" s="198">
        <v>13.77</v>
      </c>
      <c r="I911" s="199"/>
      <c r="J911" s="200">
        <f>ROUND(I911*H911,2)</f>
        <v>0</v>
      </c>
      <c r="K911" s="196" t="s">
        <v>281</v>
      </c>
      <c r="L911" s="40"/>
      <c r="M911" s="201" t="s">
        <v>1</v>
      </c>
      <c r="N911" s="202" t="s">
        <v>41</v>
      </c>
      <c r="O911" s="72"/>
      <c r="P911" s="203">
        <f>O911*H911</f>
        <v>0</v>
      </c>
      <c r="Q911" s="203">
        <v>2.5019399999999998</v>
      </c>
      <c r="R911" s="203">
        <f>Q911*H911</f>
        <v>34.451713799999993</v>
      </c>
      <c r="S911" s="203">
        <v>0</v>
      </c>
      <c r="T911" s="204">
        <f>S911*H911</f>
        <v>0</v>
      </c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R911" s="205" t="s">
        <v>282</v>
      </c>
      <c r="AT911" s="205" t="s">
        <v>277</v>
      </c>
      <c r="AU911" s="205" t="s">
        <v>85</v>
      </c>
      <c r="AY911" s="18" t="s">
        <v>275</v>
      </c>
      <c r="BE911" s="206">
        <f>IF(N911="základní",J911,0)</f>
        <v>0</v>
      </c>
      <c r="BF911" s="206">
        <f>IF(N911="snížená",J911,0)</f>
        <v>0</v>
      </c>
      <c r="BG911" s="206">
        <f>IF(N911="zákl. přenesená",J911,0)</f>
        <v>0</v>
      </c>
      <c r="BH911" s="206">
        <f>IF(N911="sníž. přenesená",J911,0)</f>
        <v>0</v>
      </c>
      <c r="BI911" s="206">
        <f>IF(N911="nulová",J911,0)</f>
        <v>0</v>
      </c>
      <c r="BJ911" s="18" t="s">
        <v>83</v>
      </c>
      <c r="BK911" s="206">
        <f>ROUND(I911*H911,2)</f>
        <v>0</v>
      </c>
      <c r="BL911" s="18" t="s">
        <v>282</v>
      </c>
      <c r="BM911" s="205" t="s">
        <v>1027</v>
      </c>
    </row>
    <row r="912" spans="1:65" s="13" customFormat="1" ht="10">
      <c r="B912" s="207"/>
      <c r="C912" s="208"/>
      <c r="D912" s="209" t="s">
        <v>284</v>
      </c>
      <c r="E912" s="210" t="s">
        <v>1</v>
      </c>
      <c r="F912" s="211" t="s">
        <v>1028</v>
      </c>
      <c r="G912" s="208"/>
      <c r="H912" s="212">
        <v>1.431</v>
      </c>
      <c r="I912" s="213"/>
      <c r="J912" s="208"/>
      <c r="K912" s="208"/>
      <c r="L912" s="214"/>
      <c r="M912" s="215"/>
      <c r="N912" s="216"/>
      <c r="O912" s="216"/>
      <c r="P912" s="216"/>
      <c r="Q912" s="216"/>
      <c r="R912" s="216"/>
      <c r="S912" s="216"/>
      <c r="T912" s="217"/>
      <c r="AT912" s="218" t="s">
        <v>284</v>
      </c>
      <c r="AU912" s="218" t="s">
        <v>85</v>
      </c>
      <c r="AV912" s="13" t="s">
        <v>85</v>
      </c>
      <c r="AW912" s="13" t="s">
        <v>32</v>
      </c>
      <c r="AX912" s="13" t="s">
        <v>76</v>
      </c>
      <c r="AY912" s="218" t="s">
        <v>275</v>
      </c>
    </row>
    <row r="913" spans="2:51" s="13" customFormat="1" ht="10">
      <c r="B913" s="207"/>
      <c r="C913" s="208"/>
      <c r="D913" s="209" t="s">
        <v>284</v>
      </c>
      <c r="E913" s="210" t="s">
        <v>1</v>
      </c>
      <c r="F913" s="211" t="s">
        <v>1029</v>
      </c>
      <c r="G913" s="208"/>
      <c r="H913" s="212">
        <v>0.27100000000000002</v>
      </c>
      <c r="I913" s="213"/>
      <c r="J913" s="208"/>
      <c r="K913" s="208"/>
      <c r="L913" s="214"/>
      <c r="M913" s="215"/>
      <c r="N913" s="216"/>
      <c r="O913" s="216"/>
      <c r="P913" s="216"/>
      <c r="Q913" s="216"/>
      <c r="R913" s="216"/>
      <c r="S913" s="216"/>
      <c r="T913" s="217"/>
      <c r="AT913" s="218" t="s">
        <v>284</v>
      </c>
      <c r="AU913" s="218" t="s">
        <v>85</v>
      </c>
      <c r="AV913" s="13" t="s">
        <v>85</v>
      </c>
      <c r="AW913" s="13" t="s">
        <v>32</v>
      </c>
      <c r="AX913" s="13" t="s">
        <v>76</v>
      </c>
      <c r="AY913" s="218" t="s">
        <v>275</v>
      </c>
    </row>
    <row r="914" spans="2:51" s="13" customFormat="1" ht="10">
      <c r="B914" s="207"/>
      <c r="C914" s="208"/>
      <c r="D914" s="209" t="s">
        <v>284</v>
      </c>
      <c r="E914" s="210" t="s">
        <v>1</v>
      </c>
      <c r="F914" s="211" t="s">
        <v>1030</v>
      </c>
      <c r="G914" s="208"/>
      <c r="H914" s="212">
        <v>0.54200000000000004</v>
      </c>
      <c r="I914" s="213"/>
      <c r="J914" s="208"/>
      <c r="K914" s="208"/>
      <c r="L914" s="214"/>
      <c r="M914" s="215"/>
      <c r="N914" s="216"/>
      <c r="O914" s="216"/>
      <c r="P914" s="216"/>
      <c r="Q914" s="216"/>
      <c r="R914" s="216"/>
      <c r="S914" s="216"/>
      <c r="T914" s="217"/>
      <c r="AT914" s="218" t="s">
        <v>284</v>
      </c>
      <c r="AU914" s="218" t="s">
        <v>85</v>
      </c>
      <c r="AV914" s="13" t="s">
        <v>85</v>
      </c>
      <c r="AW914" s="13" t="s">
        <v>32</v>
      </c>
      <c r="AX914" s="13" t="s">
        <v>76</v>
      </c>
      <c r="AY914" s="218" t="s">
        <v>275</v>
      </c>
    </row>
    <row r="915" spans="2:51" s="13" customFormat="1" ht="10">
      <c r="B915" s="207"/>
      <c r="C915" s="208"/>
      <c r="D915" s="209" t="s">
        <v>284</v>
      </c>
      <c r="E915" s="210" t="s">
        <v>1</v>
      </c>
      <c r="F915" s="211" t="s">
        <v>1031</v>
      </c>
      <c r="G915" s="208"/>
      <c r="H915" s="212">
        <v>0.313</v>
      </c>
      <c r="I915" s="213"/>
      <c r="J915" s="208"/>
      <c r="K915" s="208"/>
      <c r="L915" s="214"/>
      <c r="M915" s="215"/>
      <c r="N915" s="216"/>
      <c r="O915" s="216"/>
      <c r="P915" s="216"/>
      <c r="Q915" s="216"/>
      <c r="R915" s="216"/>
      <c r="S915" s="216"/>
      <c r="T915" s="217"/>
      <c r="AT915" s="218" t="s">
        <v>284</v>
      </c>
      <c r="AU915" s="218" t="s">
        <v>85</v>
      </c>
      <c r="AV915" s="13" t="s">
        <v>85</v>
      </c>
      <c r="AW915" s="13" t="s">
        <v>32</v>
      </c>
      <c r="AX915" s="13" t="s">
        <v>76</v>
      </c>
      <c r="AY915" s="218" t="s">
        <v>275</v>
      </c>
    </row>
    <row r="916" spans="2:51" s="13" customFormat="1" ht="10">
      <c r="B916" s="207"/>
      <c r="C916" s="208"/>
      <c r="D916" s="209" t="s">
        <v>284</v>
      </c>
      <c r="E916" s="210" t="s">
        <v>1</v>
      </c>
      <c r="F916" s="211" t="s">
        <v>1032</v>
      </c>
      <c r="G916" s="208"/>
      <c r="H916" s="212">
        <v>0.192</v>
      </c>
      <c r="I916" s="213"/>
      <c r="J916" s="208"/>
      <c r="K916" s="208"/>
      <c r="L916" s="214"/>
      <c r="M916" s="215"/>
      <c r="N916" s="216"/>
      <c r="O916" s="216"/>
      <c r="P916" s="216"/>
      <c r="Q916" s="216"/>
      <c r="R916" s="216"/>
      <c r="S916" s="216"/>
      <c r="T916" s="217"/>
      <c r="AT916" s="218" t="s">
        <v>284</v>
      </c>
      <c r="AU916" s="218" t="s">
        <v>85</v>
      </c>
      <c r="AV916" s="13" t="s">
        <v>85</v>
      </c>
      <c r="AW916" s="13" t="s">
        <v>32</v>
      </c>
      <c r="AX916" s="13" t="s">
        <v>76</v>
      </c>
      <c r="AY916" s="218" t="s">
        <v>275</v>
      </c>
    </row>
    <row r="917" spans="2:51" s="13" customFormat="1" ht="10">
      <c r="B917" s="207"/>
      <c r="C917" s="208"/>
      <c r="D917" s="209" t="s">
        <v>284</v>
      </c>
      <c r="E917" s="210" t="s">
        <v>1</v>
      </c>
      <c r="F917" s="211" t="s">
        <v>1033</v>
      </c>
      <c r="G917" s="208"/>
      <c r="H917" s="212">
        <v>0.92600000000000005</v>
      </c>
      <c r="I917" s="213"/>
      <c r="J917" s="208"/>
      <c r="K917" s="208"/>
      <c r="L917" s="214"/>
      <c r="M917" s="215"/>
      <c r="N917" s="216"/>
      <c r="O917" s="216"/>
      <c r="P917" s="216"/>
      <c r="Q917" s="216"/>
      <c r="R917" s="216"/>
      <c r="S917" s="216"/>
      <c r="T917" s="217"/>
      <c r="AT917" s="218" t="s">
        <v>284</v>
      </c>
      <c r="AU917" s="218" t="s">
        <v>85</v>
      </c>
      <c r="AV917" s="13" t="s">
        <v>85</v>
      </c>
      <c r="AW917" s="13" t="s">
        <v>32</v>
      </c>
      <c r="AX917" s="13" t="s">
        <v>76</v>
      </c>
      <c r="AY917" s="218" t="s">
        <v>275</v>
      </c>
    </row>
    <row r="918" spans="2:51" s="13" customFormat="1" ht="10">
      <c r="B918" s="207"/>
      <c r="C918" s="208"/>
      <c r="D918" s="209" t="s">
        <v>284</v>
      </c>
      <c r="E918" s="210" t="s">
        <v>1</v>
      </c>
      <c r="F918" s="211" t="s">
        <v>1034</v>
      </c>
      <c r="G918" s="208"/>
      <c r="H918" s="212">
        <v>0.318</v>
      </c>
      <c r="I918" s="213"/>
      <c r="J918" s="208"/>
      <c r="K918" s="208"/>
      <c r="L918" s="214"/>
      <c r="M918" s="215"/>
      <c r="N918" s="216"/>
      <c r="O918" s="216"/>
      <c r="P918" s="216"/>
      <c r="Q918" s="216"/>
      <c r="R918" s="216"/>
      <c r="S918" s="216"/>
      <c r="T918" s="217"/>
      <c r="AT918" s="218" t="s">
        <v>284</v>
      </c>
      <c r="AU918" s="218" t="s">
        <v>85</v>
      </c>
      <c r="AV918" s="13" t="s">
        <v>85</v>
      </c>
      <c r="AW918" s="13" t="s">
        <v>32</v>
      </c>
      <c r="AX918" s="13" t="s">
        <v>76</v>
      </c>
      <c r="AY918" s="218" t="s">
        <v>275</v>
      </c>
    </row>
    <row r="919" spans="2:51" s="13" customFormat="1" ht="10">
      <c r="B919" s="207"/>
      <c r="C919" s="208"/>
      <c r="D919" s="209" t="s">
        <v>284</v>
      </c>
      <c r="E919" s="210" t="s">
        <v>1</v>
      </c>
      <c r="F919" s="211" t="s">
        <v>1035</v>
      </c>
      <c r="G919" s="208"/>
      <c r="H919" s="212">
        <v>0.224</v>
      </c>
      <c r="I919" s="213"/>
      <c r="J919" s="208"/>
      <c r="K919" s="208"/>
      <c r="L919" s="214"/>
      <c r="M919" s="215"/>
      <c r="N919" s="216"/>
      <c r="O919" s="216"/>
      <c r="P919" s="216"/>
      <c r="Q919" s="216"/>
      <c r="R919" s="216"/>
      <c r="S919" s="216"/>
      <c r="T919" s="217"/>
      <c r="AT919" s="218" t="s">
        <v>284</v>
      </c>
      <c r="AU919" s="218" t="s">
        <v>85</v>
      </c>
      <c r="AV919" s="13" t="s">
        <v>85</v>
      </c>
      <c r="AW919" s="13" t="s">
        <v>32</v>
      </c>
      <c r="AX919" s="13" t="s">
        <v>76</v>
      </c>
      <c r="AY919" s="218" t="s">
        <v>275</v>
      </c>
    </row>
    <row r="920" spans="2:51" s="13" customFormat="1" ht="10">
      <c r="B920" s="207"/>
      <c r="C920" s="208"/>
      <c r="D920" s="209" t="s">
        <v>284</v>
      </c>
      <c r="E920" s="210" t="s">
        <v>1</v>
      </c>
      <c r="F920" s="211" t="s">
        <v>1036</v>
      </c>
      <c r="G920" s="208"/>
      <c r="H920" s="212">
        <v>0.22500000000000001</v>
      </c>
      <c r="I920" s="213"/>
      <c r="J920" s="208"/>
      <c r="K920" s="208"/>
      <c r="L920" s="214"/>
      <c r="M920" s="215"/>
      <c r="N920" s="216"/>
      <c r="O920" s="216"/>
      <c r="P920" s="216"/>
      <c r="Q920" s="216"/>
      <c r="R920" s="216"/>
      <c r="S920" s="216"/>
      <c r="T920" s="217"/>
      <c r="AT920" s="218" t="s">
        <v>284</v>
      </c>
      <c r="AU920" s="218" t="s">
        <v>85</v>
      </c>
      <c r="AV920" s="13" t="s">
        <v>85</v>
      </c>
      <c r="AW920" s="13" t="s">
        <v>32</v>
      </c>
      <c r="AX920" s="13" t="s">
        <v>76</v>
      </c>
      <c r="AY920" s="218" t="s">
        <v>275</v>
      </c>
    </row>
    <row r="921" spans="2:51" s="13" customFormat="1" ht="10">
      <c r="B921" s="207"/>
      <c r="C921" s="208"/>
      <c r="D921" s="209" t="s">
        <v>284</v>
      </c>
      <c r="E921" s="210" t="s">
        <v>1</v>
      </c>
      <c r="F921" s="211" t="s">
        <v>1037</v>
      </c>
      <c r="G921" s="208"/>
      <c r="H921" s="212">
        <v>0.191</v>
      </c>
      <c r="I921" s="213"/>
      <c r="J921" s="208"/>
      <c r="K921" s="208"/>
      <c r="L921" s="214"/>
      <c r="M921" s="215"/>
      <c r="N921" s="216"/>
      <c r="O921" s="216"/>
      <c r="P921" s="216"/>
      <c r="Q921" s="216"/>
      <c r="R921" s="216"/>
      <c r="S921" s="216"/>
      <c r="T921" s="217"/>
      <c r="AT921" s="218" t="s">
        <v>284</v>
      </c>
      <c r="AU921" s="218" t="s">
        <v>85</v>
      </c>
      <c r="AV921" s="13" t="s">
        <v>85</v>
      </c>
      <c r="AW921" s="13" t="s">
        <v>32</v>
      </c>
      <c r="AX921" s="13" t="s">
        <v>76</v>
      </c>
      <c r="AY921" s="218" t="s">
        <v>275</v>
      </c>
    </row>
    <row r="922" spans="2:51" s="13" customFormat="1" ht="10">
      <c r="B922" s="207"/>
      <c r="C922" s="208"/>
      <c r="D922" s="209" t="s">
        <v>284</v>
      </c>
      <c r="E922" s="210" t="s">
        <v>1</v>
      </c>
      <c r="F922" s="211" t="s">
        <v>1038</v>
      </c>
      <c r="G922" s="208"/>
      <c r="H922" s="212">
        <v>0.191</v>
      </c>
      <c r="I922" s="213"/>
      <c r="J922" s="208"/>
      <c r="K922" s="208"/>
      <c r="L922" s="214"/>
      <c r="M922" s="215"/>
      <c r="N922" s="216"/>
      <c r="O922" s="216"/>
      <c r="P922" s="216"/>
      <c r="Q922" s="216"/>
      <c r="R922" s="216"/>
      <c r="S922" s="216"/>
      <c r="T922" s="217"/>
      <c r="AT922" s="218" t="s">
        <v>284</v>
      </c>
      <c r="AU922" s="218" t="s">
        <v>85</v>
      </c>
      <c r="AV922" s="13" t="s">
        <v>85</v>
      </c>
      <c r="AW922" s="13" t="s">
        <v>32</v>
      </c>
      <c r="AX922" s="13" t="s">
        <v>76</v>
      </c>
      <c r="AY922" s="218" t="s">
        <v>275</v>
      </c>
    </row>
    <row r="923" spans="2:51" s="13" customFormat="1" ht="10">
      <c r="B923" s="207"/>
      <c r="C923" s="208"/>
      <c r="D923" s="209" t="s">
        <v>284</v>
      </c>
      <c r="E923" s="210" t="s">
        <v>1</v>
      </c>
      <c r="F923" s="211" t="s">
        <v>1039</v>
      </c>
      <c r="G923" s="208"/>
      <c r="H923" s="212">
        <v>0.45</v>
      </c>
      <c r="I923" s="213"/>
      <c r="J923" s="208"/>
      <c r="K923" s="208"/>
      <c r="L923" s="214"/>
      <c r="M923" s="215"/>
      <c r="N923" s="216"/>
      <c r="O923" s="216"/>
      <c r="P923" s="216"/>
      <c r="Q923" s="216"/>
      <c r="R923" s="216"/>
      <c r="S923" s="216"/>
      <c r="T923" s="217"/>
      <c r="AT923" s="218" t="s">
        <v>284</v>
      </c>
      <c r="AU923" s="218" t="s">
        <v>85</v>
      </c>
      <c r="AV923" s="13" t="s">
        <v>85</v>
      </c>
      <c r="AW923" s="13" t="s">
        <v>32</v>
      </c>
      <c r="AX923" s="13" t="s">
        <v>76</v>
      </c>
      <c r="AY923" s="218" t="s">
        <v>275</v>
      </c>
    </row>
    <row r="924" spans="2:51" s="13" customFormat="1" ht="10">
      <c r="B924" s="207"/>
      <c r="C924" s="208"/>
      <c r="D924" s="209" t="s">
        <v>284</v>
      </c>
      <c r="E924" s="210" t="s">
        <v>1</v>
      </c>
      <c r="F924" s="211" t="s">
        <v>1040</v>
      </c>
      <c r="G924" s="208"/>
      <c r="H924" s="212">
        <v>0.27500000000000002</v>
      </c>
      <c r="I924" s="213"/>
      <c r="J924" s="208"/>
      <c r="K924" s="208"/>
      <c r="L924" s="214"/>
      <c r="M924" s="215"/>
      <c r="N924" s="216"/>
      <c r="O924" s="216"/>
      <c r="P924" s="216"/>
      <c r="Q924" s="216"/>
      <c r="R924" s="216"/>
      <c r="S924" s="216"/>
      <c r="T924" s="217"/>
      <c r="AT924" s="218" t="s">
        <v>284</v>
      </c>
      <c r="AU924" s="218" t="s">
        <v>85</v>
      </c>
      <c r="AV924" s="13" t="s">
        <v>85</v>
      </c>
      <c r="AW924" s="13" t="s">
        <v>32</v>
      </c>
      <c r="AX924" s="13" t="s">
        <v>76</v>
      </c>
      <c r="AY924" s="218" t="s">
        <v>275</v>
      </c>
    </row>
    <row r="925" spans="2:51" s="13" customFormat="1" ht="10">
      <c r="B925" s="207"/>
      <c r="C925" s="208"/>
      <c r="D925" s="209" t="s">
        <v>284</v>
      </c>
      <c r="E925" s="210" t="s">
        <v>1</v>
      </c>
      <c r="F925" s="211" t="s">
        <v>1041</v>
      </c>
      <c r="G925" s="208"/>
      <c r="H925" s="212">
        <v>0.21</v>
      </c>
      <c r="I925" s="213"/>
      <c r="J925" s="208"/>
      <c r="K925" s="208"/>
      <c r="L925" s="214"/>
      <c r="M925" s="215"/>
      <c r="N925" s="216"/>
      <c r="O925" s="216"/>
      <c r="P925" s="216"/>
      <c r="Q925" s="216"/>
      <c r="R925" s="216"/>
      <c r="S925" s="216"/>
      <c r="T925" s="217"/>
      <c r="AT925" s="218" t="s">
        <v>284</v>
      </c>
      <c r="AU925" s="218" t="s">
        <v>85</v>
      </c>
      <c r="AV925" s="13" t="s">
        <v>85</v>
      </c>
      <c r="AW925" s="13" t="s">
        <v>32</v>
      </c>
      <c r="AX925" s="13" t="s">
        <v>76</v>
      </c>
      <c r="AY925" s="218" t="s">
        <v>275</v>
      </c>
    </row>
    <row r="926" spans="2:51" s="13" customFormat="1" ht="10">
      <c r="B926" s="207"/>
      <c r="C926" s="208"/>
      <c r="D926" s="209" t="s">
        <v>284</v>
      </c>
      <c r="E926" s="210" t="s">
        <v>1</v>
      </c>
      <c r="F926" s="211" t="s">
        <v>1042</v>
      </c>
      <c r="G926" s="208"/>
      <c r="H926" s="212">
        <v>0.39</v>
      </c>
      <c r="I926" s="213"/>
      <c r="J926" s="208"/>
      <c r="K926" s="208"/>
      <c r="L926" s="214"/>
      <c r="M926" s="215"/>
      <c r="N926" s="216"/>
      <c r="O926" s="216"/>
      <c r="P926" s="216"/>
      <c r="Q926" s="216"/>
      <c r="R926" s="216"/>
      <c r="S926" s="216"/>
      <c r="T926" s="217"/>
      <c r="AT926" s="218" t="s">
        <v>284</v>
      </c>
      <c r="AU926" s="218" t="s">
        <v>85</v>
      </c>
      <c r="AV926" s="13" t="s">
        <v>85</v>
      </c>
      <c r="AW926" s="13" t="s">
        <v>32</v>
      </c>
      <c r="AX926" s="13" t="s">
        <v>76</v>
      </c>
      <c r="AY926" s="218" t="s">
        <v>275</v>
      </c>
    </row>
    <row r="927" spans="2:51" s="13" customFormat="1" ht="10">
      <c r="B927" s="207"/>
      <c r="C927" s="208"/>
      <c r="D927" s="209" t="s">
        <v>284</v>
      </c>
      <c r="E927" s="210" t="s">
        <v>1</v>
      </c>
      <c r="F927" s="211" t="s">
        <v>1043</v>
      </c>
      <c r="G927" s="208"/>
      <c r="H927" s="212">
        <v>0.124</v>
      </c>
      <c r="I927" s="213"/>
      <c r="J927" s="208"/>
      <c r="K927" s="208"/>
      <c r="L927" s="214"/>
      <c r="M927" s="215"/>
      <c r="N927" s="216"/>
      <c r="O927" s="216"/>
      <c r="P927" s="216"/>
      <c r="Q927" s="216"/>
      <c r="R927" s="216"/>
      <c r="S927" s="216"/>
      <c r="T927" s="217"/>
      <c r="AT927" s="218" t="s">
        <v>284</v>
      </c>
      <c r="AU927" s="218" t="s">
        <v>85</v>
      </c>
      <c r="AV927" s="13" t="s">
        <v>85</v>
      </c>
      <c r="AW927" s="13" t="s">
        <v>32</v>
      </c>
      <c r="AX927" s="13" t="s">
        <v>76</v>
      </c>
      <c r="AY927" s="218" t="s">
        <v>275</v>
      </c>
    </row>
    <row r="928" spans="2:51" s="13" customFormat="1" ht="10">
      <c r="B928" s="207"/>
      <c r="C928" s="208"/>
      <c r="D928" s="209" t="s">
        <v>284</v>
      </c>
      <c r="E928" s="210" t="s">
        <v>1</v>
      </c>
      <c r="F928" s="211" t="s">
        <v>1044</v>
      </c>
      <c r="G928" s="208"/>
      <c r="H928" s="212">
        <v>7.4969999999999999</v>
      </c>
      <c r="I928" s="213"/>
      <c r="J928" s="208"/>
      <c r="K928" s="208"/>
      <c r="L928" s="214"/>
      <c r="M928" s="215"/>
      <c r="N928" s="216"/>
      <c r="O928" s="216"/>
      <c r="P928" s="216"/>
      <c r="Q928" s="216"/>
      <c r="R928" s="216"/>
      <c r="S928" s="216"/>
      <c r="T928" s="217"/>
      <c r="AT928" s="218" t="s">
        <v>284</v>
      </c>
      <c r="AU928" s="218" t="s">
        <v>85</v>
      </c>
      <c r="AV928" s="13" t="s">
        <v>85</v>
      </c>
      <c r="AW928" s="13" t="s">
        <v>32</v>
      </c>
      <c r="AX928" s="13" t="s">
        <v>76</v>
      </c>
      <c r="AY928" s="218" t="s">
        <v>275</v>
      </c>
    </row>
    <row r="929" spans="1:65" s="14" customFormat="1" ht="10">
      <c r="B929" s="219"/>
      <c r="C929" s="220"/>
      <c r="D929" s="209" t="s">
        <v>284</v>
      </c>
      <c r="E929" s="221" t="s">
        <v>1</v>
      </c>
      <c r="F929" s="222" t="s">
        <v>286</v>
      </c>
      <c r="G929" s="220"/>
      <c r="H929" s="223">
        <v>13.77</v>
      </c>
      <c r="I929" s="224"/>
      <c r="J929" s="220"/>
      <c r="K929" s="220"/>
      <c r="L929" s="225"/>
      <c r="M929" s="226"/>
      <c r="N929" s="227"/>
      <c r="O929" s="227"/>
      <c r="P929" s="227"/>
      <c r="Q929" s="227"/>
      <c r="R929" s="227"/>
      <c r="S929" s="227"/>
      <c r="T929" s="228"/>
      <c r="AT929" s="229" t="s">
        <v>284</v>
      </c>
      <c r="AU929" s="229" t="s">
        <v>85</v>
      </c>
      <c r="AV929" s="14" t="s">
        <v>106</v>
      </c>
      <c r="AW929" s="14" t="s">
        <v>32</v>
      </c>
      <c r="AX929" s="14" t="s">
        <v>76</v>
      </c>
      <c r="AY929" s="229" t="s">
        <v>275</v>
      </c>
    </row>
    <row r="930" spans="1:65" s="15" customFormat="1" ht="10">
      <c r="B930" s="230"/>
      <c r="C930" s="231"/>
      <c r="D930" s="209" t="s">
        <v>284</v>
      </c>
      <c r="E930" s="232" t="s">
        <v>1045</v>
      </c>
      <c r="F930" s="233" t="s">
        <v>287</v>
      </c>
      <c r="G930" s="231"/>
      <c r="H930" s="234">
        <v>13.77</v>
      </c>
      <c r="I930" s="235"/>
      <c r="J930" s="231"/>
      <c r="K930" s="231"/>
      <c r="L930" s="236"/>
      <c r="M930" s="237"/>
      <c r="N930" s="238"/>
      <c r="O930" s="238"/>
      <c r="P930" s="238"/>
      <c r="Q930" s="238"/>
      <c r="R930" s="238"/>
      <c r="S930" s="238"/>
      <c r="T930" s="239"/>
      <c r="AT930" s="240" t="s">
        <v>284</v>
      </c>
      <c r="AU930" s="240" t="s">
        <v>85</v>
      </c>
      <c r="AV930" s="15" t="s">
        <v>282</v>
      </c>
      <c r="AW930" s="15" t="s">
        <v>32</v>
      </c>
      <c r="AX930" s="15" t="s">
        <v>83</v>
      </c>
      <c r="AY930" s="240" t="s">
        <v>275</v>
      </c>
    </row>
    <row r="931" spans="1:65" s="2" customFormat="1" ht="24.15" customHeight="1">
      <c r="A931" s="35"/>
      <c r="B931" s="36"/>
      <c r="C931" s="194" t="s">
        <v>1046</v>
      </c>
      <c r="D931" s="194" t="s">
        <v>277</v>
      </c>
      <c r="E931" s="195" t="s">
        <v>1047</v>
      </c>
      <c r="F931" s="196" t="s">
        <v>1048</v>
      </c>
      <c r="G931" s="197" t="s">
        <v>280</v>
      </c>
      <c r="H931" s="198">
        <v>130.95400000000001</v>
      </c>
      <c r="I931" s="199"/>
      <c r="J931" s="200">
        <f>ROUND(I931*H931,2)</f>
        <v>0</v>
      </c>
      <c r="K931" s="196" t="s">
        <v>281</v>
      </c>
      <c r="L931" s="40"/>
      <c r="M931" s="201" t="s">
        <v>1</v>
      </c>
      <c r="N931" s="202" t="s">
        <v>41</v>
      </c>
      <c r="O931" s="72"/>
      <c r="P931" s="203">
        <f>O931*H931</f>
        <v>0</v>
      </c>
      <c r="Q931" s="203">
        <v>4.6499999999999996E-3</v>
      </c>
      <c r="R931" s="203">
        <f>Q931*H931</f>
        <v>0.60893609999999998</v>
      </c>
      <c r="S931" s="203">
        <v>0</v>
      </c>
      <c r="T931" s="204">
        <f>S931*H931</f>
        <v>0</v>
      </c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R931" s="205" t="s">
        <v>282</v>
      </c>
      <c r="AT931" s="205" t="s">
        <v>277</v>
      </c>
      <c r="AU931" s="205" t="s">
        <v>85</v>
      </c>
      <c r="AY931" s="18" t="s">
        <v>275</v>
      </c>
      <c r="BE931" s="206">
        <f>IF(N931="základní",J931,0)</f>
        <v>0</v>
      </c>
      <c r="BF931" s="206">
        <f>IF(N931="snížená",J931,0)</f>
        <v>0</v>
      </c>
      <c r="BG931" s="206">
        <f>IF(N931="zákl. přenesená",J931,0)</f>
        <v>0</v>
      </c>
      <c r="BH931" s="206">
        <f>IF(N931="sníž. přenesená",J931,0)</f>
        <v>0</v>
      </c>
      <c r="BI931" s="206">
        <f>IF(N931="nulová",J931,0)</f>
        <v>0</v>
      </c>
      <c r="BJ931" s="18" t="s">
        <v>83</v>
      </c>
      <c r="BK931" s="206">
        <f>ROUND(I931*H931,2)</f>
        <v>0</v>
      </c>
      <c r="BL931" s="18" t="s">
        <v>282</v>
      </c>
      <c r="BM931" s="205" t="s">
        <v>1049</v>
      </c>
    </row>
    <row r="932" spans="1:65" s="13" customFormat="1" ht="10">
      <c r="B932" s="207"/>
      <c r="C932" s="208"/>
      <c r="D932" s="209" t="s">
        <v>284</v>
      </c>
      <c r="E932" s="210" t="s">
        <v>1</v>
      </c>
      <c r="F932" s="211" t="s">
        <v>1050</v>
      </c>
      <c r="G932" s="208"/>
      <c r="H932" s="212">
        <v>15.263999999999999</v>
      </c>
      <c r="I932" s="213"/>
      <c r="J932" s="208"/>
      <c r="K932" s="208"/>
      <c r="L932" s="214"/>
      <c r="M932" s="215"/>
      <c r="N932" s="216"/>
      <c r="O932" s="216"/>
      <c r="P932" s="216"/>
      <c r="Q932" s="216"/>
      <c r="R932" s="216"/>
      <c r="S932" s="216"/>
      <c r="T932" s="217"/>
      <c r="AT932" s="218" t="s">
        <v>284</v>
      </c>
      <c r="AU932" s="218" t="s">
        <v>85</v>
      </c>
      <c r="AV932" s="13" t="s">
        <v>85</v>
      </c>
      <c r="AW932" s="13" t="s">
        <v>32</v>
      </c>
      <c r="AX932" s="13" t="s">
        <v>76</v>
      </c>
      <c r="AY932" s="218" t="s">
        <v>275</v>
      </c>
    </row>
    <row r="933" spans="1:65" s="13" customFormat="1" ht="10">
      <c r="B933" s="207"/>
      <c r="C933" s="208"/>
      <c r="D933" s="209" t="s">
        <v>284</v>
      </c>
      <c r="E933" s="210" t="s">
        <v>1</v>
      </c>
      <c r="F933" s="211" t="s">
        <v>1051</v>
      </c>
      <c r="G933" s="208"/>
      <c r="H933" s="212">
        <v>2.8879999999999999</v>
      </c>
      <c r="I933" s="213"/>
      <c r="J933" s="208"/>
      <c r="K933" s="208"/>
      <c r="L933" s="214"/>
      <c r="M933" s="215"/>
      <c r="N933" s="216"/>
      <c r="O933" s="216"/>
      <c r="P933" s="216"/>
      <c r="Q933" s="216"/>
      <c r="R933" s="216"/>
      <c r="S933" s="216"/>
      <c r="T933" s="217"/>
      <c r="AT933" s="218" t="s">
        <v>284</v>
      </c>
      <c r="AU933" s="218" t="s">
        <v>85</v>
      </c>
      <c r="AV933" s="13" t="s">
        <v>85</v>
      </c>
      <c r="AW933" s="13" t="s">
        <v>32</v>
      </c>
      <c r="AX933" s="13" t="s">
        <v>76</v>
      </c>
      <c r="AY933" s="218" t="s">
        <v>275</v>
      </c>
    </row>
    <row r="934" spans="1:65" s="13" customFormat="1" ht="10">
      <c r="B934" s="207"/>
      <c r="C934" s="208"/>
      <c r="D934" s="209" t="s">
        <v>284</v>
      </c>
      <c r="E934" s="210" t="s">
        <v>1</v>
      </c>
      <c r="F934" s="211" t="s">
        <v>1052</v>
      </c>
      <c r="G934" s="208"/>
      <c r="H934" s="212">
        <v>5.7759999999999998</v>
      </c>
      <c r="I934" s="213"/>
      <c r="J934" s="208"/>
      <c r="K934" s="208"/>
      <c r="L934" s="214"/>
      <c r="M934" s="215"/>
      <c r="N934" s="216"/>
      <c r="O934" s="216"/>
      <c r="P934" s="216"/>
      <c r="Q934" s="216"/>
      <c r="R934" s="216"/>
      <c r="S934" s="216"/>
      <c r="T934" s="217"/>
      <c r="AT934" s="218" t="s">
        <v>284</v>
      </c>
      <c r="AU934" s="218" t="s">
        <v>85</v>
      </c>
      <c r="AV934" s="13" t="s">
        <v>85</v>
      </c>
      <c r="AW934" s="13" t="s">
        <v>32</v>
      </c>
      <c r="AX934" s="13" t="s">
        <v>76</v>
      </c>
      <c r="AY934" s="218" t="s">
        <v>275</v>
      </c>
    </row>
    <row r="935" spans="1:65" s="13" customFormat="1" ht="10">
      <c r="B935" s="207"/>
      <c r="C935" s="208"/>
      <c r="D935" s="209" t="s">
        <v>284</v>
      </c>
      <c r="E935" s="210" t="s">
        <v>1</v>
      </c>
      <c r="F935" s="211" t="s">
        <v>1053</v>
      </c>
      <c r="G935" s="208"/>
      <c r="H935" s="212">
        <v>3.3359999999999999</v>
      </c>
      <c r="I935" s="213"/>
      <c r="J935" s="208"/>
      <c r="K935" s="208"/>
      <c r="L935" s="214"/>
      <c r="M935" s="215"/>
      <c r="N935" s="216"/>
      <c r="O935" s="216"/>
      <c r="P935" s="216"/>
      <c r="Q935" s="216"/>
      <c r="R935" s="216"/>
      <c r="S935" s="216"/>
      <c r="T935" s="217"/>
      <c r="AT935" s="218" t="s">
        <v>284</v>
      </c>
      <c r="AU935" s="218" t="s">
        <v>85</v>
      </c>
      <c r="AV935" s="13" t="s">
        <v>85</v>
      </c>
      <c r="AW935" s="13" t="s">
        <v>32</v>
      </c>
      <c r="AX935" s="13" t="s">
        <v>76</v>
      </c>
      <c r="AY935" s="218" t="s">
        <v>275</v>
      </c>
    </row>
    <row r="936" spans="1:65" s="13" customFormat="1" ht="10">
      <c r="B936" s="207"/>
      <c r="C936" s="208"/>
      <c r="D936" s="209" t="s">
        <v>284</v>
      </c>
      <c r="E936" s="210" t="s">
        <v>1</v>
      </c>
      <c r="F936" s="211" t="s">
        <v>1054</v>
      </c>
      <c r="G936" s="208"/>
      <c r="H936" s="212">
        <v>2.048</v>
      </c>
      <c r="I936" s="213"/>
      <c r="J936" s="208"/>
      <c r="K936" s="208"/>
      <c r="L936" s="214"/>
      <c r="M936" s="215"/>
      <c r="N936" s="216"/>
      <c r="O936" s="216"/>
      <c r="P936" s="216"/>
      <c r="Q936" s="216"/>
      <c r="R936" s="216"/>
      <c r="S936" s="216"/>
      <c r="T936" s="217"/>
      <c r="AT936" s="218" t="s">
        <v>284</v>
      </c>
      <c r="AU936" s="218" t="s">
        <v>85</v>
      </c>
      <c r="AV936" s="13" t="s">
        <v>85</v>
      </c>
      <c r="AW936" s="13" t="s">
        <v>32</v>
      </c>
      <c r="AX936" s="13" t="s">
        <v>76</v>
      </c>
      <c r="AY936" s="218" t="s">
        <v>275</v>
      </c>
    </row>
    <row r="937" spans="1:65" s="13" customFormat="1" ht="10">
      <c r="B937" s="207"/>
      <c r="C937" s="208"/>
      <c r="D937" s="209" t="s">
        <v>284</v>
      </c>
      <c r="E937" s="210" t="s">
        <v>1</v>
      </c>
      <c r="F937" s="211" t="s">
        <v>1055</v>
      </c>
      <c r="G937" s="208"/>
      <c r="H937" s="212">
        <v>9.8800000000000008</v>
      </c>
      <c r="I937" s="213"/>
      <c r="J937" s="208"/>
      <c r="K937" s="208"/>
      <c r="L937" s="214"/>
      <c r="M937" s="215"/>
      <c r="N937" s="216"/>
      <c r="O937" s="216"/>
      <c r="P937" s="216"/>
      <c r="Q937" s="216"/>
      <c r="R937" s="216"/>
      <c r="S937" s="216"/>
      <c r="T937" s="217"/>
      <c r="AT937" s="218" t="s">
        <v>284</v>
      </c>
      <c r="AU937" s="218" t="s">
        <v>85</v>
      </c>
      <c r="AV937" s="13" t="s">
        <v>85</v>
      </c>
      <c r="AW937" s="13" t="s">
        <v>32</v>
      </c>
      <c r="AX937" s="13" t="s">
        <v>76</v>
      </c>
      <c r="AY937" s="218" t="s">
        <v>275</v>
      </c>
    </row>
    <row r="938" spans="1:65" s="13" customFormat="1" ht="10">
      <c r="B938" s="207"/>
      <c r="C938" s="208"/>
      <c r="D938" s="209" t="s">
        <v>284</v>
      </c>
      <c r="E938" s="210" t="s">
        <v>1</v>
      </c>
      <c r="F938" s="211" t="s">
        <v>1056</v>
      </c>
      <c r="G938" s="208"/>
      <c r="H938" s="212">
        <v>3.3959999999999999</v>
      </c>
      <c r="I938" s="213"/>
      <c r="J938" s="208"/>
      <c r="K938" s="208"/>
      <c r="L938" s="214"/>
      <c r="M938" s="215"/>
      <c r="N938" s="216"/>
      <c r="O938" s="216"/>
      <c r="P938" s="216"/>
      <c r="Q938" s="216"/>
      <c r="R938" s="216"/>
      <c r="S938" s="216"/>
      <c r="T938" s="217"/>
      <c r="AT938" s="218" t="s">
        <v>284</v>
      </c>
      <c r="AU938" s="218" t="s">
        <v>85</v>
      </c>
      <c r="AV938" s="13" t="s">
        <v>85</v>
      </c>
      <c r="AW938" s="13" t="s">
        <v>32</v>
      </c>
      <c r="AX938" s="13" t="s">
        <v>76</v>
      </c>
      <c r="AY938" s="218" t="s">
        <v>275</v>
      </c>
    </row>
    <row r="939" spans="1:65" s="13" customFormat="1" ht="10">
      <c r="B939" s="207"/>
      <c r="C939" s="208"/>
      <c r="D939" s="209" t="s">
        <v>284</v>
      </c>
      <c r="E939" s="210" t="s">
        <v>1</v>
      </c>
      <c r="F939" s="211" t="s">
        <v>1057</v>
      </c>
      <c r="G939" s="208"/>
      <c r="H939" s="212">
        <v>2.3919999999999999</v>
      </c>
      <c r="I939" s="213"/>
      <c r="J939" s="208"/>
      <c r="K939" s="208"/>
      <c r="L939" s="214"/>
      <c r="M939" s="215"/>
      <c r="N939" s="216"/>
      <c r="O939" s="216"/>
      <c r="P939" s="216"/>
      <c r="Q939" s="216"/>
      <c r="R939" s="216"/>
      <c r="S939" s="216"/>
      <c r="T939" s="217"/>
      <c r="AT939" s="218" t="s">
        <v>284</v>
      </c>
      <c r="AU939" s="218" t="s">
        <v>85</v>
      </c>
      <c r="AV939" s="13" t="s">
        <v>85</v>
      </c>
      <c r="AW939" s="13" t="s">
        <v>32</v>
      </c>
      <c r="AX939" s="13" t="s">
        <v>76</v>
      </c>
      <c r="AY939" s="218" t="s">
        <v>275</v>
      </c>
    </row>
    <row r="940" spans="1:65" s="13" customFormat="1" ht="10">
      <c r="B940" s="207"/>
      <c r="C940" s="208"/>
      <c r="D940" s="209" t="s">
        <v>284</v>
      </c>
      <c r="E940" s="210" t="s">
        <v>1</v>
      </c>
      <c r="F940" s="211" t="s">
        <v>1058</v>
      </c>
      <c r="G940" s="208"/>
      <c r="H940" s="212">
        <v>2.4</v>
      </c>
      <c r="I940" s="213"/>
      <c r="J940" s="208"/>
      <c r="K940" s="208"/>
      <c r="L940" s="214"/>
      <c r="M940" s="215"/>
      <c r="N940" s="216"/>
      <c r="O940" s="216"/>
      <c r="P940" s="216"/>
      <c r="Q940" s="216"/>
      <c r="R940" s="216"/>
      <c r="S940" s="216"/>
      <c r="T940" s="217"/>
      <c r="AT940" s="218" t="s">
        <v>284</v>
      </c>
      <c r="AU940" s="218" t="s">
        <v>85</v>
      </c>
      <c r="AV940" s="13" t="s">
        <v>85</v>
      </c>
      <c r="AW940" s="13" t="s">
        <v>32</v>
      </c>
      <c r="AX940" s="13" t="s">
        <v>76</v>
      </c>
      <c r="AY940" s="218" t="s">
        <v>275</v>
      </c>
    </row>
    <row r="941" spans="1:65" s="13" customFormat="1" ht="10">
      <c r="B941" s="207"/>
      <c r="C941" s="208"/>
      <c r="D941" s="209" t="s">
        <v>284</v>
      </c>
      <c r="E941" s="210" t="s">
        <v>1</v>
      </c>
      <c r="F941" s="211" t="s">
        <v>1059</v>
      </c>
      <c r="G941" s="208"/>
      <c r="H941" s="212">
        <v>2.2949999999999999</v>
      </c>
      <c r="I941" s="213"/>
      <c r="J941" s="208"/>
      <c r="K941" s="208"/>
      <c r="L941" s="214"/>
      <c r="M941" s="215"/>
      <c r="N941" s="216"/>
      <c r="O941" s="216"/>
      <c r="P941" s="216"/>
      <c r="Q941" s="216"/>
      <c r="R941" s="216"/>
      <c r="S941" s="216"/>
      <c r="T941" s="217"/>
      <c r="AT941" s="218" t="s">
        <v>284</v>
      </c>
      <c r="AU941" s="218" t="s">
        <v>85</v>
      </c>
      <c r="AV941" s="13" t="s">
        <v>85</v>
      </c>
      <c r="AW941" s="13" t="s">
        <v>32</v>
      </c>
      <c r="AX941" s="13" t="s">
        <v>76</v>
      </c>
      <c r="AY941" s="218" t="s">
        <v>275</v>
      </c>
    </row>
    <row r="942" spans="1:65" s="13" customFormat="1" ht="10">
      <c r="B942" s="207"/>
      <c r="C942" s="208"/>
      <c r="D942" s="209" t="s">
        <v>284</v>
      </c>
      <c r="E942" s="210" t="s">
        <v>1</v>
      </c>
      <c r="F942" s="211" t="s">
        <v>1060</v>
      </c>
      <c r="G942" s="208"/>
      <c r="H942" s="212">
        <v>2.2949999999999999</v>
      </c>
      <c r="I942" s="213"/>
      <c r="J942" s="208"/>
      <c r="K942" s="208"/>
      <c r="L942" s="214"/>
      <c r="M942" s="215"/>
      <c r="N942" s="216"/>
      <c r="O942" s="216"/>
      <c r="P942" s="216"/>
      <c r="Q942" s="216"/>
      <c r="R942" s="216"/>
      <c r="S942" s="216"/>
      <c r="T942" s="217"/>
      <c r="AT942" s="218" t="s">
        <v>284</v>
      </c>
      <c r="AU942" s="218" t="s">
        <v>85</v>
      </c>
      <c r="AV942" s="13" t="s">
        <v>85</v>
      </c>
      <c r="AW942" s="13" t="s">
        <v>32</v>
      </c>
      <c r="AX942" s="13" t="s">
        <v>76</v>
      </c>
      <c r="AY942" s="218" t="s">
        <v>275</v>
      </c>
    </row>
    <row r="943" spans="1:65" s="13" customFormat="1" ht="10">
      <c r="B943" s="207"/>
      <c r="C943" s="208"/>
      <c r="D943" s="209" t="s">
        <v>284</v>
      </c>
      <c r="E943" s="210" t="s">
        <v>1</v>
      </c>
      <c r="F943" s="211" t="s">
        <v>1061</v>
      </c>
      <c r="G943" s="208"/>
      <c r="H943" s="212">
        <v>4.125</v>
      </c>
      <c r="I943" s="213"/>
      <c r="J943" s="208"/>
      <c r="K943" s="208"/>
      <c r="L943" s="214"/>
      <c r="M943" s="215"/>
      <c r="N943" s="216"/>
      <c r="O943" s="216"/>
      <c r="P943" s="216"/>
      <c r="Q943" s="216"/>
      <c r="R943" s="216"/>
      <c r="S943" s="216"/>
      <c r="T943" s="217"/>
      <c r="AT943" s="218" t="s">
        <v>284</v>
      </c>
      <c r="AU943" s="218" t="s">
        <v>85</v>
      </c>
      <c r="AV943" s="13" t="s">
        <v>85</v>
      </c>
      <c r="AW943" s="13" t="s">
        <v>32</v>
      </c>
      <c r="AX943" s="13" t="s">
        <v>76</v>
      </c>
      <c r="AY943" s="218" t="s">
        <v>275</v>
      </c>
    </row>
    <row r="944" spans="1:65" s="13" customFormat="1" ht="10">
      <c r="B944" s="207"/>
      <c r="C944" s="208"/>
      <c r="D944" s="209" t="s">
        <v>284</v>
      </c>
      <c r="E944" s="210" t="s">
        <v>1</v>
      </c>
      <c r="F944" s="211" t="s">
        <v>1062</v>
      </c>
      <c r="G944" s="208"/>
      <c r="H944" s="212">
        <v>2.9279999999999999</v>
      </c>
      <c r="I944" s="213"/>
      <c r="J944" s="208"/>
      <c r="K944" s="208"/>
      <c r="L944" s="214"/>
      <c r="M944" s="215"/>
      <c r="N944" s="216"/>
      <c r="O944" s="216"/>
      <c r="P944" s="216"/>
      <c r="Q944" s="216"/>
      <c r="R944" s="216"/>
      <c r="S944" s="216"/>
      <c r="T944" s="217"/>
      <c r="AT944" s="218" t="s">
        <v>284</v>
      </c>
      <c r="AU944" s="218" t="s">
        <v>85</v>
      </c>
      <c r="AV944" s="13" t="s">
        <v>85</v>
      </c>
      <c r="AW944" s="13" t="s">
        <v>32</v>
      </c>
      <c r="AX944" s="13" t="s">
        <v>76</v>
      </c>
      <c r="AY944" s="218" t="s">
        <v>275</v>
      </c>
    </row>
    <row r="945" spans="1:65" s="13" customFormat="1" ht="10">
      <c r="B945" s="207"/>
      <c r="C945" s="208"/>
      <c r="D945" s="209" t="s">
        <v>284</v>
      </c>
      <c r="E945" s="210" t="s">
        <v>1</v>
      </c>
      <c r="F945" s="211" t="s">
        <v>1063</v>
      </c>
      <c r="G945" s="208"/>
      <c r="H945" s="212">
        <v>1.925</v>
      </c>
      <c r="I945" s="213"/>
      <c r="J945" s="208"/>
      <c r="K945" s="208"/>
      <c r="L945" s="214"/>
      <c r="M945" s="215"/>
      <c r="N945" s="216"/>
      <c r="O945" s="216"/>
      <c r="P945" s="216"/>
      <c r="Q945" s="216"/>
      <c r="R945" s="216"/>
      <c r="S945" s="216"/>
      <c r="T945" s="217"/>
      <c r="AT945" s="218" t="s">
        <v>284</v>
      </c>
      <c r="AU945" s="218" t="s">
        <v>85</v>
      </c>
      <c r="AV945" s="13" t="s">
        <v>85</v>
      </c>
      <c r="AW945" s="13" t="s">
        <v>32</v>
      </c>
      <c r="AX945" s="13" t="s">
        <v>76</v>
      </c>
      <c r="AY945" s="218" t="s">
        <v>275</v>
      </c>
    </row>
    <row r="946" spans="1:65" s="13" customFormat="1" ht="10">
      <c r="B946" s="207"/>
      <c r="C946" s="208"/>
      <c r="D946" s="209" t="s">
        <v>284</v>
      </c>
      <c r="E946" s="210" t="s">
        <v>1</v>
      </c>
      <c r="F946" s="211" t="s">
        <v>1064</v>
      </c>
      <c r="G946" s="208"/>
      <c r="H946" s="212">
        <v>3.5750000000000002</v>
      </c>
      <c r="I946" s="213"/>
      <c r="J946" s="208"/>
      <c r="K946" s="208"/>
      <c r="L946" s="214"/>
      <c r="M946" s="215"/>
      <c r="N946" s="216"/>
      <c r="O946" s="216"/>
      <c r="P946" s="216"/>
      <c r="Q946" s="216"/>
      <c r="R946" s="216"/>
      <c r="S946" s="216"/>
      <c r="T946" s="217"/>
      <c r="AT946" s="218" t="s">
        <v>284</v>
      </c>
      <c r="AU946" s="218" t="s">
        <v>85</v>
      </c>
      <c r="AV946" s="13" t="s">
        <v>85</v>
      </c>
      <c r="AW946" s="13" t="s">
        <v>32</v>
      </c>
      <c r="AX946" s="13" t="s">
        <v>76</v>
      </c>
      <c r="AY946" s="218" t="s">
        <v>275</v>
      </c>
    </row>
    <row r="947" spans="1:65" s="13" customFormat="1" ht="10">
      <c r="B947" s="207"/>
      <c r="C947" s="208"/>
      <c r="D947" s="209" t="s">
        <v>284</v>
      </c>
      <c r="E947" s="210" t="s">
        <v>1</v>
      </c>
      <c r="F947" s="211" t="s">
        <v>1065</v>
      </c>
      <c r="G947" s="208"/>
      <c r="H947" s="212">
        <v>1.32</v>
      </c>
      <c r="I947" s="213"/>
      <c r="J947" s="208"/>
      <c r="K947" s="208"/>
      <c r="L947" s="214"/>
      <c r="M947" s="215"/>
      <c r="N947" s="216"/>
      <c r="O947" s="216"/>
      <c r="P947" s="216"/>
      <c r="Q947" s="216"/>
      <c r="R947" s="216"/>
      <c r="S947" s="216"/>
      <c r="T947" s="217"/>
      <c r="AT947" s="218" t="s">
        <v>284</v>
      </c>
      <c r="AU947" s="218" t="s">
        <v>85</v>
      </c>
      <c r="AV947" s="13" t="s">
        <v>85</v>
      </c>
      <c r="AW947" s="13" t="s">
        <v>32</v>
      </c>
      <c r="AX947" s="13" t="s">
        <v>76</v>
      </c>
      <c r="AY947" s="218" t="s">
        <v>275</v>
      </c>
    </row>
    <row r="948" spans="1:65" s="13" customFormat="1" ht="10">
      <c r="B948" s="207"/>
      <c r="C948" s="208"/>
      <c r="D948" s="209" t="s">
        <v>284</v>
      </c>
      <c r="E948" s="210" t="s">
        <v>1</v>
      </c>
      <c r="F948" s="211" t="s">
        <v>1066</v>
      </c>
      <c r="G948" s="208"/>
      <c r="H948" s="212">
        <v>6.6340000000000003</v>
      </c>
      <c r="I948" s="213"/>
      <c r="J948" s="208"/>
      <c r="K948" s="208"/>
      <c r="L948" s="214"/>
      <c r="M948" s="215"/>
      <c r="N948" s="216"/>
      <c r="O948" s="216"/>
      <c r="P948" s="216"/>
      <c r="Q948" s="216"/>
      <c r="R948" s="216"/>
      <c r="S948" s="216"/>
      <c r="T948" s="217"/>
      <c r="AT948" s="218" t="s">
        <v>284</v>
      </c>
      <c r="AU948" s="218" t="s">
        <v>85</v>
      </c>
      <c r="AV948" s="13" t="s">
        <v>85</v>
      </c>
      <c r="AW948" s="13" t="s">
        <v>32</v>
      </c>
      <c r="AX948" s="13" t="s">
        <v>76</v>
      </c>
      <c r="AY948" s="218" t="s">
        <v>275</v>
      </c>
    </row>
    <row r="949" spans="1:65" s="13" customFormat="1" ht="10">
      <c r="B949" s="207"/>
      <c r="C949" s="208"/>
      <c r="D949" s="209" t="s">
        <v>284</v>
      </c>
      <c r="E949" s="210" t="s">
        <v>1</v>
      </c>
      <c r="F949" s="211" t="s">
        <v>1067</v>
      </c>
      <c r="G949" s="208"/>
      <c r="H949" s="212">
        <v>5.407</v>
      </c>
      <c r="I949" s="213"/>
      <c r="J949" s="208"/>
      <c r="K949" s="208"/>
      <c r="L949" s="214"/>
      <c r="M949" s="215"/>
      <c r="N949" s="216"/>
      <c r="O949" s="216"/>
      <c r="P949" s="216"/>
      <c r="Q949" s="216"/>
      <c r="R949" s="216"/>
      <c r="S949" s="216"/>
      <c r="T949" s="217"/>
      <c r="AT949" s="218" t="s">
        <v>284</v>
      </c>
      <c r="AU949" s="218" t="s">
        <v>85</v>
      </c>
      <c r="AV949" s="13" t="s">
        <v>85</v>
      </c>
      <c r="AW949" s="13" t="s">
        <v>32</v>
      </c>
      <c r="AX949" s="13" t="s">
        <v>76</v>
      </c>
      <c r="AY949" s="218" t="s">
        <v>275</v>
      </c>
    </row>
    <row r="950" spans="1:65" s="13" customFormat="1" ht="10">
      <c r="B950" s="207"/>
      <c r="C950" s="208"/>
      <c r="D950" s="209" t="s">
        <v>284</v>
      </c>
      <c r="E950" s="210" t="s">
        <v>1</v>
      </c>
      <c r="F950" s="211" t="s">
        <v>1068</v>
      </c>
      <c r="G950" s="208"/>
      <c r="H950" s="212">
        <v>53.07</v>
      </c>
      <c r="I950" s="213"/>
      <c r="J950" s="208"/>
      <c r="K950" s="208"/>
      <c r="L950" s="214"/>
      <c r="M950" s="215"/>
      <c r="N950" s="216"/>
      <c r="O950" s="216"/>
      <c r="P950" s="216"/>
      <c r="Q950" s="216"/>
      <c r="R950" s="216"/>
      <c r="S950" s="216"/>
      <c r="T950" s="217"/>
      <c r="AT950" s="218" t="s">
        <v>284</v>
      </c>
      <c r="AU950" s="218" t="s">
        <v>85</v>
      </c>
      <c r="AV950" s="13" t="s">
        <v>85</v>
      </c>
      <c r="AW950" s="13" t="s">
        <v>32</v>
      </c>
      <c r="AX950" s="13" t="s">
        <v>76</v>
      </c>
      <c r="AY950" s="218" t="s">
        <v>275</v>
      </c>
    </row>
    <row r="951" spans="1:65" s="14" customFormat="1" ht="10">
      <c r="B951" s="219"/>
      <c r="C951" s="220"/>
      <c r="D951" s="209" t="s">
        <v>284</v>
      </c>
      <c r="E951" s="221" t="s">
        <v>1</v>
      </c>
      <c r="F951" s="222" t="s">
        <v>286</v>
      </c>
      <c r="G951" s="220"/>
      <c r="H951" s="223">
        <v>130.95400000000001</v>
      </c>
      <c r="I951" s="224"/>
      <c r="J951" s="220"/>
      <c r="K951" s="220"/>
      <c r="L951" s="225"/>
      <c r="M951" s="226"/>
      <c r="N951" s="227"/>
      <c r="O951" s="227"/>
      <c r="P951" s="227"/>
      <c r="Q951" s="227"/>
      <c r="R951" s="227"/>
      <c r="S951" s="227"/>
      <c r="T951" s="228"/>
      <c r="AT951" s="229" t="s">
        <v>284</v>
      </c>
      <c r="AU951" s="229" t="s">
        <v>85</v>
      </c>
      <c r="AV951" s="14" t="s">
        <v>106</v>
      </c>
      <c r="AW951" s="14" t="s">
        <v>32</v>
      </c>
      <c r="AX951" s="14" t="s">
        <v>76</v>
      </c>
      <c r="AY951" s="229" t="s">
        <v>275</v>
      </c>
    </row>
    <row r="952" spans="1:65" s="15" customFormat="1" ht="10">
      <c r="B952" s="230"/>
      <c r="C952" s="231"/>
      <c r="D952" s="209" t="s">
        <v>284</v>
      </c>
      <c r="E952" s="232" t="s">
        <v>1</v>
      </c>
      <c r="F952" s="233" t="s">
        <v>287</v>
      </c>
      <c r="G952" s="231"/>
      <c r="H952" s="234">
        <v>130.95400000000001</v>
      </c>
      <c r="I952" s="235"/>
      <c r="J952" s="231"/>
      <c r="K952" s="231"/>
      <c r="L952" s="236"/>
      <c r="M952" s="237"/>
      <c r="N952" s="238"/>
      <c r="O952" s="238"/>
      <c r="P952" s="238"/>
      <c r="Q952" s="238"/>
      <c r="R952" s="238"/>
      <c r="S952" s="238"/>
      <c r="T952" s="239"/>
      <c r="AT952" s="240" t="s">
        <v>284</v>
      </c>
      <c r="AU952" s="240" t="s">
        <v>85</v>
      </c>
      <c r="AV952" s="15" t="s">
        <v>282</v>
      </c>
      <c r="AW952" s="15" t="s">
        <v>32</v>
      </c>
      <c r="AX952" s="15" t="s">
        <v>83</v>
      </c>
      <c r="AY952" s="240" t="s">
        <v>275</v>
      </c>
    </row>
    <row r="953" spans="1:65" s="2" customFormat="1" ht="24.15" customHeight="1">
      <c r="A953" s="35"/>
      <c r="B953" s="36"/>
      <c r="C953" s="194" t="s">
        <v>1069</v>
      </c>
      <c r="D953" s="194" t="s">
        <v>277</v>
      </c>
      <c r="E953" s="195" t="s">
        <v>1070</v>
      </c>
      <c r="F953" s="196" t="s">
        <v>1071</v>
      </c>
      <c r="G953" s="197" t="s">
        <v>280</v>
      </c>
      <c r="H953" s="198">
        <v>130.95400000000001</v>
      </c>
      <c r="I953" s="199"/>
      <c r="J953" s="200">
        <f>ROUND(I953*H953,2)</f>
        <v>0</v>
      </c>
      <c r="K953" s="196" t="s">
        <v>281</v>
      </c>
      <c r="L953" s="40"/>
      <c r="M953" s="201" t="s">
        <v>1</v>
      </c>
      <c r="N953" s="202" t="s">
        <v>41</v>
      </c>
      <c r="O953" s="72"/>
      <c r="P953" s="203">
        <f>O953*H953</f>
        <v>0</v>
      </c>
      <c r="Q953" s="203">
        <v>0</v>
      </c>
      <c r="R953" s="203">
        <f>Q953*H953</f>
        <v>0</v>
      </c>
      <c r="S953" s="203">
        <v>0</v>
      </c>
      <c r="T953" s="204">
        <f>S953*H953</f>
        <v>0</v>
      </c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R953" s="205" t="s">
        <v>282</v>
      </c>
      <c r="AT953" s="205" t="s">
        <v>277</v>
      </c>
      <c r="AU953" s="205" t="s">
        <v>85</v>
      </c>
      <c r="AY953" s="18" t="s">
        <v>275</v>
      </c>
      <c r="BE953" s="206">
        <f>IF(N953="základní",J953,0)</f>
        <v>0</v>
      </c>
      <c r="BF953" s="206">
        <f>IF(N953="snížená",J953,0)</f>
        <v>0</v>
      </c>
      <c r="BG953" s="206">
        <f>IF(N953="zákl. přenesená",J953,0)</f>
        <v>0</v>
      </c>
      <c r="BH953" s="206">
        <f>IF(N953="sníž. přenesená",J953,0)</f>
        <v>0</v>
      </c>
      <c r="BI953" s="206">
        <f>IF(N953="nulová",J953,0)</f>
        <v>0</v>
      </c>
      <c r="BJ953" s="18" t="s">
        <v>83</v>
      </c>
      <c r="BK953" s="206">
        <f>ROUND(I953*H953,2)</f>
        <v>0</v>
      </c>
      <c r="BL953" s="18" t="s">
        <v>282</v>
      </c>
      <c r="BM953" s="205" t="s">
        <v>1072</v>
      </c>
    </row>
    <row r="954" spans="1:65" s="2" customFormat="1" ht="33" customHeight="1">
      <c r="A954" s="35"/>
      <c r="B954" s="36"/>
      <c r="C954" s="194" t="s">
        <v>1073</v>
      </c>
      <c r="D954" s="194" t="s">
        <v>277</v>
      </c>
      <c r="E954" s="195" t="s">
        <v>1074</v>
      </c>
      <c r="F954" s="196" t="s">
        <v>1075</v>
      </c>
      <c r="G954" s="197" t="s">
        <v>280</v>
      </c>
      <c r="H954" s="198">
        <v>76.585999999999999</v>
      </c>
      <c r="I954" s="199"/>
      <c r="J954" s="200">
        <f>ROUND(I954*H954,2)</f>
        <v>0</v>
      </c>
      <c r="K954" s="196" t="s">
        <v>281</v>
      </c>
      <c r="L954" s="40"/>
      <c r="M954" s="201" t="s">
        <v>1</v>
      </c>
      <c r="N954" s="202" t="s">
        <v>41</v>
      </c>
      <c r="O954" s="72"/>
      <c r="P954" s="203">
        <f>O954*H954</f>
        <v>0</v>
      </c>
      <c r="Q954" s="203">
        <v>1.6100000000000001E-3</v>
      </c>
      <c r="R954" s="203">
        <f>Q954*H954</f>
        <v>0.12330346</v>
      </c>
      <c r="S954" s="203">
        <v>0</v>
      </c>
      <c r="T954" s="204">
        <f>S954*H954</f>
        <v>0</v>
      </c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R954" s="205" t="s">
        <v>282</v>
      </c>
      <c r="AT954" s="205" t="s">
        <v>277</v>
      </c>
      <c r="AU954" s="205" t="s">
        <v>85</v>
      </c>
      <c r="AY954" s="18" t="s">
        <v>275</v>
      </c>
      <c r="BE954" s="206">
        <f>IF(N954="základní",J954,0)</f>
        <v>0</v>
      </c>
      <c r="BF954" s="206">
        <f>IF(N954="snížená",J954,0)</f>
        <v>0</v>
      </c>
      <c r="BG954" s="206">
        <f>IF(N954="zákl. přenesená",J954,0)</f>
        <v>0</v>
      </c>
      <c r="BH954" s="206">
        <f>IF(N954="sníž. přenesená",J954,0)</f>
        <v>0</v>
      </c>
      <c r="BI954" s="206">
        <f>IF(N954="nulová",J954,0)</f>
        <v>0</v>
      </c>
      <c r="BJ954" s="18" t="s">
        <v>83</v>
      </c>
      <c r="BK954" s="206">
        <f>ROUND(I954*H954,2)</f>
        <v>0</v>
      </c>
      <c r="BL954" s="18" t="s">
        <v>282</v>
      </c>
      <c r="BM954" s="205" t="s">
        <v>1076</v>
      </c>
    </row>
    <row r="955" spans="1:65" s="13" customFormat="1" ht="10">
      <c r="B955" s="207"/>
      <c r="C955" s="208"/>
      <c r="D955" s="209" t="s">
        <v>284</v>
      </c>
      <c r="E955" s="210" t="s">
        <v>1</v>
      </c>
      <c r="F955" s="211" t="s">
        <v>1077</v>
      </c>
      <c r="G955" s="208"/>
      <c r="H955" s="212">
        <v>5.7240000000000002</v>
      </c>
      <c r="I955" s="213"/>
      <c r="J955" s="208"/>
      <c r="K955" s="208"/>
      <c r="L955" s="214"/>
      <c r="M955" s="215"/>
      <c r="N955" s="216"/>
      <c r="O955" s="216"/>
      <c r="P955" s="216"/>
      <c r="Q955" s="216"/>
      <c r="R955" s="216"/>
      <c r="S955" s="216"/>
      <c r="T955" s="217"/>
      <c r="AT955" s="218" t="s">
        <v>284</v>
      </c>
      <c r="AU955" s="218" t="s">
        <v>85</v>
      </c>
      <c r="AV955" s="13" t="s">
        <v>85</v>
      </c>
      <c r="AW955" s="13" t="s">
        <v>32</v>
      </c>
      <c r="AX955" s="13" t="s">
        <v>76</v>
      </c>
      <c r="AY955" s="218" t="s">
        <v>275</v>
      </c>
    </row>
    <row r="956" spans="1:65" s="13" customFormat="1" ht="10">
      <c r="B956" s="207"/>
      <c r="C956" s="208"/>
      <c r="D956" s="209" t="s">
        <v>284</v>
      </c>
      <c r="E956" s="210" t="s">
        <v>1</v>
      </c>
      <c r="F956" s="211" t="s">
        <v>1078</v>
      </c>
      <c r="G956" s="208"/>
      <c r="H956" s="212">
        <v>1.083</v>
      </c>
      <c r="I956" s="213"/>
      <c r="J956" s="208"/>
      <c r="K956" s="208"/>
      <c r="L956" s="214"/>
      <c r="M956" s="215"/>
      <c r="N956" s="216"/>
      <c r="O956" s="216"/>
      <c r="P956" s="216"/>
      <c r="Q956" s="216"/>
      <c r="R956" s="216"/>
      <c r="S956" s="216"/>
      <c r="T956" s="217"/>
      <c r="AT956" s="218" t="s">
        <v>284</v>
      </c>
      <c r="AU956" s="218" t="s">
        <v>85</v>
      </c>
      <c r="AV956" s="13" t="s">
        <v>85</v>
      </c>
      <c r="AW956" s="13" t="s">
        <v>32</v>
      </c>
      <c r="AX956" s="13" t="s">
        <v>76</v>
      </c>
      <c r="AY956" s="218" t="s">
        <v>275</v>
      </c>
    </row>
    <row r="957" spans="1:65" s="13" customFormat="1" ht="10">
      <c r="B957" s="207"/>
      <c r="C957" s="208"/>
      <c r="D957" s="209" t="s">
        <v>284</v>
      </c>
      <c r="E957" s="210" t="s">
        <v>1</v>
      </c>
      <c r="F957" s="211" t="s">
        <v>1079</v>
      </c>
      <c r="G957" s="208"/>
      <c r="H957" s="212">
        <v>2.1659999999999999</v>
      </c>
      <c r="I957" s="213"/>
      <c r="J957" s="208"/>
      <c r="K957" s="208"/>
      <c r="L957" s="214"/>
      <c r="M957" s="215"/>
      <c r="N957" s="216"/>
      <c r="O957" s="216"/>
      <c r="P957" s="216"/>
      <c r="Q957" s="216"/>
      <c r="R957" s="216"/>
      <c r="S957" s="216"/>
      <c r="T957" s="217"/>
      <c r="AT957" s="218" t="s">
        <v>284</v>
      </c>
      <c r="AU957" s="218" t="s">
        <v>85</v>
      </c>
      <c r="AV957" s="13" t="s">
        <v>85</v>
      </c>
      <c r="AW957" s="13" t="s">
        <v>32</v>
      </c>
      <c r="AX957" s="13" t="s">
        <v>76</v>
      </c>
      <c r="AY957" s="218" t="s">
        <v>275</v>
      </c>
    </row>
    <row r="958" spans="1:65" s="13" customFormat="1" ht="10">
      <c r="B958" s="207"/>
      <c r="C958" s="208"/>
      <c r="D958" s="209" t="s">
        <v>284</v>
      </c>
      <c r="E958" s="210" t="s">
        <v>1</v>
      </c>
      <c r="F958" s="211" t="s">
        <v>1080</v>
      </c>
      <c r="G958" s="208"/>
      <c r="H958" s="212">
        <v>1.2509999999999999</v>
      </c>
      <c r="I958" s="213"/>
      <c r="J958" s="208"/>
      <c r="K958" s="208"/>
      <c r="L958" s="214"/>
      <c r="M958" s="215"/>
      <c r="N958" s="216"/>
      <c r="O958" s="216"/>
      <c r="P958" s="216"/>
      <c r="Q958" s="216"/>
      <c r="R958" s="216"/>
      <c r="S958" s="216"/>
      <c r="T958" s="217"/>
      <c r="AT958" s="218" t="s">
        <v>284</v>
      </c>
      <c r="AU958" s="218" t="s">
        <v>85</v>
      </c>
      <c r="AV958" s="13" t="s">
        <v>85</v>
      </c>
      <c r="AW958" s="13" t="s">
        <v>32</v>
      </c>
      <c r="AX958" s="13" t="s">
        <v>76</v>
      </c>
      <c r="AY958" s="218" t="s">
        <v>275</v>
      </c>
    </row>
    <row r="959" spans="1:65" s="13" customFormat="1" ht="10">
      <c r="B959" s="207"/>
      <c r="C959" s="208"/>
      <c r="D959" s="209" t="s">
        <v>284</v>
      </c>
      <c r="E959" s="210" t="s">
        <v>1</v>
      </c>
      <c r="F959" s="211" t="s">
        <v>1081</v>
      </c>
      <c r="G959" s="208"/>
      <c r="H959" s="212">
        <v>0.76800000000000002</v>
      </c>
      <c r="I959" s="213"/>
      <c r="J959" s="208"/>
      <c r="K959" s="208"/>
      <c r="L959" s="214"/>
      <c r="M959" s="215"/>
      <c r="N959" s="216"/>
      <c r="O959" s="216"/>
      <c r="P959" s="216"/>
      <c r="Q959" s="216"/>
      <c r="R959" s="216"/>
      <c r="S959" s="216"/>
      <c r="T959" s="217"/>
      <c r="AT959" s="218" t="s">
        <v>284</v>
      </c>
      <c r="AU959" s="218" t="s">
        <v>85</v>
      </c>
      <c r="AV959" s="13" t="s">
        <v>85</v>
      </c>
      <c r="AW959" s="13" t="s">
        <v>32</v>
      </c>
      <c r="AX959" s="13" t="s">
        <v>76</v>
      </c>
      <c r="AY959" s="218" t="s">
        <v>275</v>
      </c>
    </row>
    <row r="960" spans="1:65" s="13" customFormat="1" ht="10">
      <c r="B960" s="207"/>
      <c r="C960" s="208"/>
      <c r="D960" s="209" t="s">
        <v>284</v>
      </c>
      <c r="E960" s="210" t="s">
        <v>1</v>
      </c>
      <c r="F960" s="211" t="s">
        <v>1082</v>
      </c>
      <c r="G960" s="208"/>
      <c r="H960" s="212">
        <v>3.7050000000000001</v>
      </c>
      <c r="I960" s="213"/>
      <c r="J960" s="208"/>
      <c r="K960" s="208"/>
      <c r="L960" s="214"/>
      <c r="M960" s="215"/>
      <c r="N960" s="216"/>
      <c r="O960" s="216"/>
      <c r="P960" s="216"/>
      <c r="Q960" s="216"/>
      <c r="R960" s="216"/>
      <c r="S960" s="216"/>
      <c r="T960" s="217"/>
      <c r="AT960" s="218" t="s">
        <v>284</v>
      </c>
      <c r="AU960" s="218" t="s">
        <v>85</v>
      </c>
      <c r="AV960" s="13" t="s">
        <v>85</v>
      </c>
      <c r="AW960" s="13" t="s">
        <v>32</v>
      </c>
      <c r="AX960" s="13" t="s">
        <v>76</v>
      </c>
      <c r="AY960" s="218" t="s">
        <v>275</v>
      </c>
    </row>
    <row r="961" spans="1:65" s="13" customFormat="1" ht="10">
      <c r="B961" s="207"/>
      <c r="C961" s="208"/>
      <c r="D961" s="209" t="s">
        <v>284</v>
      </c>
      <c r="E961" s="210" t="s">
        <v>1</v>
      </c>
      <c r="F961" s="211" t="s">
        <v>1083</v>
      </c>
      <c r="G961" s="208"/>
      <c r="H961" s="212">
        <v>1.274</v>
      </c>
      <c r="I961" s="213"/>
      <c r="J961" s="208"/>
      <c r="K961" s="208"/>
      <c r="L961" s="214"/>
      <c r="M961" s="215"/>
      <c r="N961" s="216"/>
      <c r="O961" s="216"/>
      <c r="P961" s="216"/>
      <c r="Q961" s="216"/>
      <c r="R961" s="216"/>
      <c r="S961" s="216"/>
      <c r="T961" s="217"/>
      <c r="AT961" s="218" t="s">
        <v>284</v>
      </c>
      <c r="AU961" s="218" t="s">
        <v>85</v>
      </c>
      <c r="AV961" s="13" t="s">
        <v>85</v>
      </c>
      <c r="AW961" s="13" t="s">
        <v>32</v>
      </c>
      <c r="AX961" s="13" t="s">
        <v>76</v>
      </c>
      <c r="AY961" s="218" t="s">
        <v>275</v>
      </c>
    </row>
    <row r="962" spans="1:65" s="13" customFormat="1" ht="10">
      <c r="B962" s="207"/>
      <c r="C962" s="208"/>
      <c r="D962" s="209" t="s">
        <v>284</v>
      </c>
      <c r="E962" s="210" t="s">
        <v>1</v>
      </c>
      <c r="F962" s="211" t="s">
        <v>1084</v>
      </c>
      <c r="G962" s="208"/>
      <c r="H962" s="212">
        <v>0.89700000000000002</v>
      </c>
      <c r="I962" s="213"/>
      <c r="J962" s="208"/>
      <c r="K962" s="208"/>
      <c r="L962" s="214"/>
      <c r="M962" s="215"/>
      <c r="N962" s="216"/>
      <c r="O962" s="216"/>
      <c r="P962" s="216"/>
      <c r="Q962" s="216"/>
      <c r="R962" s="216"/>
      <c r="S962" s="216"/>
      <c r="T962" s="217"/>
      <c r="AT962" s="218" t="s">
        <v>284</v>
      </c>
      <c r="AU962" s="218" t="s">
        <v>85</v>
      </c>
      <c r="AV962" s="13" t="s">
        <v>85</v>
      </c>
      <c r="AW962" s="13" t="s">
        <v>32</v>
      </c>
      <c r="AX962" s="13" t="s">
        <v>76</v>
      </c>
      <c r="AY962" s="218" t="s">
        <v>275</v>
      </c>
    </row>
    <row r="963" spans="1:65" s="13" customFormat="1" ht="10">
      <c r="B963" s="207"/>
      <c r="C963" s="208"/>
      <c r="D963" s="209" t="s">
        <v>284</v>
      </c>
      <c r="E963" s="210" t="s">
        <v>1</v>
      </c>
      <c r="F963" s="211" t="s">
        <v>1085</v>
      </c>
      <c r="G963" s="208"/>
      <c r="H963" s="212">
        <v>0.9</v>
      </c>
      <c r="I963" s="213"/>
      <c r="J963" s="208"/>
      <c r="K963" s="208"/>
      <c r="L963" s="214"/>
      <c r="M963" s="215"/>
      <c r="N963" s="216"/>
      <c r="O963" s="216"/>
      <c r="P963" s="216"/>
      <c r="Q963" s="216"/>
      <c r="R963" s="216"/>
      <c r="S963" s="216"/>
      <c r="T963" s="217"/>
      <c r="AT963" s="218" t="s">
        <v>284</v>
      </c>
      <c r="AU963" s="218" t="s">
        <v>85</v>
      </c>
      <c r="AV963" s="13" t="s">
        <v>85</v>
      </c>
      <c r="AW963" s="13" t="s">
        <v>32</v>
      </c>
      <c r="AX963" s="13" t="s">
        <v>76</v>
      </c>
      <c r="AY963" s="218" t="s">
        <v>275</v>
      </c>
    </row>
    <row r="964" spans="1:65" s="13" customFormat="1" ht="10">
      <c r="B964" s="207"/>
      <c r="C964" s="208"/>
      <c r="D964" s="209" t="s">
        <v>284</v>
      </c>
      <c r="E964" s="210" t="s">
        <v>1</v>
      </c>
      <c r="F964" s="211" t="s">
        <v>1086</v>
      </c>
      <c r="G964" s="208"/>
      <c r="H964" s="212">
        <v>0.76500000000000001</v>
      </c>
      <c r="I964" s="213"/>
      <c r="J964" s="208"/>
      <c r="K964" s="208"/>
      <c r="L964" s="214"/>
      <c r="M964" s="215"/>
      <c r="N964" s="216"/>
      <c r="O964" s="216"/>
      <c r="P964" s="216"/>
      <c r="Q964" s="216"/>
      <c r="R964" s="216"/>
      <c r="S964" s="216"/>
      <c r="T964" s="217"/>
      <c r="AT964" s="218" t="s">
        <v>284</v>
      </c>
      <c r="AU964" s="218" t="s">
        <v>85</v>
      </c>
      <c r="AV964" s="13" t="s">
        <v>85</v>
      </c>
      <c r="AW964" s="13" t="s">
        <v>32</v>
      </c>
      <c r="AX964" s="13" t="s">
        <v>76</v>
      </c>
      <c r="AY964" s="218" t="s">
        <v>275</v>
      </c>
    </row>
    <row r="965" spans="1:65" s="13" customFormat="1" ht="10">
      <c r="B965" s="207"/>
      <c r="C965" s="208"/>
      <c r="D965" s="209" t="s">
        <v>284</v>
      </c>
      <c r="E965" s="210" t="s">
        <v>1</v>
      </c>
      <c r="F965" s="211" t="s">
        <v>1087</v>
      </c>
      <c r="G965" s="208"/>
      <c r="H965" s="212">
        <v>0.76500000000000001</v>
      </c>
      <c r="I965" s="213"/>
      <c r="J965" s="208"/>
      <c r="K965" s="208"/>
      <c r="L965" s="214"/>
      <c r="M965" s="215"/>
      <c r="N965" s="216"/>
      <c r="O965" s="216"/>
      <c r="P965" s="216"/>
      <c r="Q965" s="216"/>
      <c r="R965" s="216"/>
      <c r="S965" s="216"/>
      <c r="T965" s="217"/>
      <c r="AT965" s="218" t="s">
        <v>284</v>
      </c>
      <c r="AU965" s="218" t="s">
        <v>85</v>
      </c>
      <c r="AV965" s="13" t="s">
        <v>85</v>
      </c>
      <c r="AW965" s="13" t="s">
        <v>32</v>
      </c>
      <c r="AX965" s="13" t="s">
        <v>76</v>
      </c>
      <c r="AY965" s="218" t="s">
        <v>275</v>
      </c>
    </row>
    <row r="966" spans="1:65" s="13" customFormat="1" ht="10">
      <c r="B966" s="207"/>
      <c r="C966" s="208"/>
      <c r="D966" s="209" t="s">
        <v>284</v>
      </c>
      <c r="E966" s="210" t="s">
        <v>1</v>
      </c>
      <c r="F966" s="211" t="s">
        <v>1088</v>
      </c>
      <c r="G966" s="208"/>
      <c r="H966" s="212">
        <v>1.125</v>
      </c>
      <c r="I966" s="213"/>
      <c r="J966" s="208"/>
      <c r="K966" s="208"/>
      <c r="L966" s="214"/>
      <c r="M966" s="215"/>
      <c r="N966" s="216"/>
      <c r="O966" s="216"/>
      <c r="P966" s="216"/>
      <c r="Q966" s="216"/>
      <c r="R966" s="216"/>
      <c r="S966" s="216"/>
      <c r="T966" s="217"/>
      <c r="AT966" s="218" t="s">
        <v>284</v>
      </c>
      <c r="AU966" s="218" t="s">
        <v>85</v>
      </c>
      <c r="AV966" s="13" t="s">
        <v>85</v>
      </c>
      <c r="AW966" s="13" t="s">
        <v>32</v>
      </c>
      <c r="AX966" s="13" t="s">
        <v>76</v>
      </c>
      <c r="AY966" s="218" t="s">
        <v>275</v>
      </c>
    </row>
    <row r="967" spans="1:65" s="13" customFormat="1" ht="10">
      <c r="B967" s="207"/>
      <c r="C967" s="208"/>
      <c r="D967" s="209" t="s">
        <v>284</v>
      </c>
      <c r="E967" s="210" t="s">
        <v>1</v>
      </c>
      <c r="F967" s="211" t="s">
        <v>1089</v>
      </c>
      <c r="G967" s="208"/>
      <c r="H967" s="212">
        <v>1.0980000000000001</v>
      </c>
      <c r="I967" s="213"/>
      <c r="J967" s="208"/>
      <c r="K967" s="208"/>
      <c r="L967" s="214"/>
      <c r="M967" s="215"/>
      <c r="N967" s="216"/>
      <c r="O967" s="216"/>
      <c r="P967" s="216"/>
      <c r="Q967" s="216"/>
      <c r="R967" s="216"/>
      <c r="S967" s="216"/>
      <c r="T967" s="217"/>
      <c r="AT967" s="218" t="s">
        <v>284</v>
      </c>
      <c r="AU967" s="218" t="s">
        <v>85</v>
      </c>
      <c r="AV967" s="13" t="s">
        <v>85</v>
      </c>
      <c r="AW967" s="13" t="s">
        <v>32</v>
      </c>
      <c r="AX967" s="13" t="s">
        <v>76</v>
      </c>
      <c r="AY967" s="218" t="s">
        <v>275</v>
      </c>
    </row>
    <row r="968" spans="1:65" s="13" customFormat="1" ht="10">
      <c r="B968" s="207"/>
      <c r="C968" s="208"/>
      <c r="D968" s="209" t="s">
        <v>284</v>
      </c>
      <c r="E968" s="210" t="s">
        <v>1</v>
      </c>
      <c r="F968" s="211" t="s">
        <v>1090</v>
      </c>
      <c r="G968" s="208"/>
      <c r="H968" s="212">
        <v>0.52500000000000002</v>
      </c>
      <c r="I968" s="213"/>
      <c r="J968" s="208"/>
      <c r="K968" s="208"/>
      <c r="L968" s="214"/>
      <c r="M968" s="215"/>
      <c r="N968" s="216"/>
      <c r="O968" s="216"/>
      <c r="P968" s="216"/>
      <c r="Q968" s="216"/>
      <c r="R968" s="216"/>
      <c r="S968" s="216"/>
      <c r="T968" s="217"/>
      <c r="AT968" s="218" t="s">
        <v>284</v>
      </c>
      <c r="AU968" s="218" t="s">
        <v>85</v>
      </c>
      <c r="AV968" s="13" t="s">
        <v>85</v>
      </c>
      <c r="AW968" s="13" t="s">
        <v>32</v>
      </c>
      <c r="AX968" s="13" t="s">
        <v>76</v>
      </c>
      <c r="AY968" s="218" t="s">
        <v>275</v>
      </c>
    </row>
    <row r="969" spans="1:65" s="13" customFormat="1" ht="10">
      <c r="B969" s="207"/>
      <c r="C969" s="208"/>
      <c r="D969" s="209" t="s">
        <v>284</v>
      </c>
      <c r="E969" s="210" t="s">
        <v>1</v>
      </c>
      <c r="F969" s="211" t="s">
        <v>1091</v>
      </c>
      <c r="G969" s="208"/>
      <c r="H969" s="212">
        <v>0.97499999999999998</v>
      </c>
      <c r="I969" s="213"/>
      <c r="J969" s="208"/>
      <c r="K969" s="208"/>
      <c r="L969" s="214"/>
      <c r="M969" s="215"/>
      <c r="N969" s="216"/>
      <c r="O969" s="216"/>
      <c r="P969" s="216"/>
      <c r="Q969" s="216"/>
      <c r="R969" s="216"/>
      <c r="S969" s="216"/>
      <c r="T969" s="217"/>
      <c r="AT969" s="218" t="s">
        <v>284</v>
      </c>
      <c r="AU969" s="218" t="s">
        <v>85</v>
      </c>
      <c r="AV969" s="13" t="s">
        <v>85</v>
      </c>
      <c r="AW969" s="13" t="s">
        <v>32</v>
      </c>
      <c r="AX969" s="13" t="s">
        <v>76</v>
      </c>
      <c r="AY969" s="218" t="s">
        <v>275</v>
      </c>
    </row>
    <row r="970" spans="1:65" s="13" customFormat="1" ht="10">
      <c r="B970" s="207"/>
      <c r="C970" s="208"/>
      <c r="D970" s="209" t="s">
        <v>284</v>
      </c>
      <c r="E970" s="210" t="s">
        <v>1</v>
      </c>
      <c r="F970" s="211" t="s">
        <v>1092</v>
      </c>
      <c r="G970" s="208"/>
      <c r="H970" s="212">
        <v>0.495</v>
      </c>
      <c r="I970" s="213"/>
      <c r="J970" s="208"/>
      <c r="K970" s="208"/>
      <c r="L970" s="214"/>
      <c r="M970" s="215"/>
      <c r="N970" s="216"/>
      <c r="O970" s="216"/>
      <c r="P970" s="216"/>
      <c r="Q970" s="216"/>
      <c r="R970" s="216"/>
      <c r="S970" s="216"/>
      <c r="T970" s="217"/>
      <c r="AT970" s="218" t="s">
        <v>284</v>
      </c>
      <c r="AU970" s="218" t="s">
        <v>85</v>
      </c>
      <c r="AV970" s="13" t="s">
        <v>85</v>
      </c>
      <c r="AW970" s="13" t="s">
        <v>32</v>
      </c>
      <c r="AX970" s="13" t="s">
        <v>76</v>
      </c>
      <c r="AY970" s="218" t="s">
        <v>275</v>
      </c>
    </row>
    <row r="971" spans="1:65" s="13" customFormat="1" ht="10">
      <c r="B971" s="207"/>
      <c r="C971" s="208"/>
      <c r="D971" s="209" t="s">
        <v>284</v>
      </c>
      <c r="E971" s="210" t="s">
        <v>1</v>
      </c>
      <c r="F971" s="211" t="s">
        <v>1068</v>
      </c>
      <c r="G971" s="208"/>
      <c r="H971" s="212">
        <v>53.07</v>
      </c>
      <c r="I971" s="213"/>
      <c r="J971" s="208"/>
      <c r="K971" s="208"/>
      <c r="L971" s="214"/>
      <c r="M971" s="215"/>
      <c r="N971" s="216"/>
      <c r="O971" s="216"/>
      <c r="P971" s="216"/>
      <c r="Q971" s="216"/>
      <c r="R971" s="216"/>
      <c r="S971" s="216"/>
      <c r="T971" s="217"/>
      <c r="AT971" s="218" t="s">
        <v>284</v>
      </c>
      <c r="AU971" s="218" t="s">
        <v>85</v>
      </c>
      <c r="AV971" s="13" t="s">
        <v>85</v>
      </c>
      <c r="AW971" s="13" t="s">
        <v>32</v>
      </c>
      <c r="AX971" s="13" t="s">
        <v>76</v>
      </c>
      <c r="AY971" s="218" t="s">
        <v>275</v>
      </c>
    </row>
    <row r="972" spans="1:65" s="14" customFormat="1" ht="10">
      <c r="B972" s="219"/>
      <c r="C972" s="220"/>
      <c r="D972" s="209" t="s">
        <v>284</v>
      </c>
      <c r="E972" s="221" t="s">
        <v>1</v>
      </c>
      <c r="F972" s="222" t="s">
        <v>286</v>
      </c>
      <c r="G972" s="220"/>
      <c r="H972" s="223">
        <v>76.585999999999999</v>
      </c>
      <c r="I972" s="224"/>
      <c r="J972" s="220"/>
      <c r="K972" s="220"/>
      <c r="L972" s="225"/>
      <c r="M972" s="226"/>
      <c r="N972" s="227"/>
      <c r="O972" s="227"/>
      <c r="P972" s="227"/>
      <c r="Q972" s="227"/>
      <c r="R972" s="227"/>
      <c r="S972" s="227"/>
      <c r="T972" s="228"/>
      <c r="AT972" s="229" t="s">
        <v>284</v>
      </c>
      <c r="AU972" s="229" t="s">
        <v>85</v>
      </c>
      <c r="AV972" s="14" t="s">
        <v>106</v>
      </c>
      <c r="AW972" s="14" t="s">
        <v>32</v>
      </c>
      <c r="AX972" s="14" t="s">
        <v>76</v>
      </c>
      <c r="AY972" s="229" t="s">
        <v>275</v>
      </c>
    </row>
    <row r="973" spans="1:65" s="15" customFormat="1" ht="10">
      <c r="B973" s="230"/>
      <c r="C973" s="231"/>
      <c r="D973" s="209" t="s">
        <v>284</v>
      </c>
      <c r="E973" s="232" t="s">
        <v>1</v>
      </c>
      <c r="F973" s="233" t="s">
        <v>287</v>
      </c>
      <c r="G973" s="231"/>
      <c r="H973" s="234">
        <v>76.585999999999999</v>
      </c>
      <c r="I973" s="235"/>
      <c r="J973" s="231"/>
      <c r="K973" s="231"/>
      <c r="L973" s="236"/>
      <c r="M973" s="237"/>
      <c r="N973" s="238"/>
      <c r="O973" s="238"/>
      <c r="P973" s="238"/>
      <c r="Q973" s="238"/>
      <c r="R973" s="238"/>
      <c r="S973" s="238"/>
      <c r="T973" s="239"/>
      <c r="AT973" s="240" t="s">
        <v>284</v>
      </c>
      <c r="AU973" s="240" t="s">
        <v>85</v>
      </c>
      <c r="AV973" s="15" t="s">
        <v>282</v>
      </c>
      <c r="AW973" s="15" t="s">
        <v>32</v>
      </c>
      <c r="AX973" s="15" t="s">
        <v>83</v>
      </c>
      <c r="AY973" s="240" t="s">
        <v>275</v>
      </c>
    </row>
    <row r="974" spans="1:65" s="2" customFormat="1" ht="33" customHeight="1">
      <c r="A974" s="35"/>
      <c r="B974" s="36"/>
      <c r="C974" s="194" t="s">
        <v>1093</v>
      </c>
      <c r="D974" s="194" t="s">
        <v>277</v>
      </c>
      <c r="E974" s="195" t="s">
        <v>1094</v>
      </c>
      <c r="F974" s="196" t="s">
        <v>1095</v>
      </c>
      <c r="G974" s="197" t="s">
        <v>280</v>
      </c>
      <c r="H974" s="198">
        <v>76.585999999999999</v>
      </c>
      <c r="I974" s="199"/>
      <c r="J974" s="200">
        <f>ROUND(I974*H974,2)</f>
        <v>0</v>
      </c>
      <c r="K974" s="196" t="s">
        <v>281</v>
      </c>
      <c r="L974" s="40"/>
      <c r="M974" s="201" t="s">
        <v>1</v>
      </c>
      <c r="N974" s="202" t="s">
        <v>41</v>
      </c>
      <c r="O974" s="72"/>
      <c r="P974" s="203">
        <f>O974*H974</f>
        <v>0</v>
      </c>
      <c r="Q974" s="203">
        <v>0</v>
      </c>
      <c r="R974" s="203">
        <f>Q974*H974</f>
        <v>0</v>
      </c>
      <c r="S974" s="203">
        <v>0</v>
      </c>
      <c r="T974" s="204">
        <f>S974*H974</f>
        <v>0</v>
      </c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R974" s="205" t="s">
        <v>282</v>
      </c>
      <c r="AT974" s="205" t="s">
        <v>277</v>
      </c>
      <c r="AU974" s="205" t="s">
        <v>85</v>
      </c>
      <c r="AY974" s="18" t="s">
        <v>275</v>
      </c>
      <c r="BE974" s="206">
        <f>IF(N974="základní",J974,0)</f>
        <v>0</v>
      </c>
      <c r="BF974" s="206">
        <f>IF(N974="snížená",J974,0)</f>
        <v>0</v>
      </c>
      <c r="BG974" s="206">
        <f>IF(N974="zákl. přenesená",J974,0)</f>
        <v>0</v>
      </c>
      <c r="BH974" s="206">
        <f>IF(N974="sníž. přenesená",J974,0)</f>
        <v>0</v>
      </c>
      <c r="BI974" s="206">
        <f>IF(N974="nulová",J974,0)</f>
        <v>0</v>
      </c>
      <c r="BJ974" s="18" t="s">
        <v>83</v>
      </c>
      <c r="BK974" s="206">
        <f>ROUND(I974*H974,2)</f>
        <v>0</v>
      </c>
      <c r="BL974" s="18" t="s">
        <v>282</v>
      </c>
      <c r="BM974" s="205" t="s">
        <v>1096</v>
      </c>
    </row>
    <row r="975" spans="1:65" s="2" customFormat="1" ht="24.15" customHeight="1">
      <c r="A975" s="35"/>
      <c r="B975" s="36"/>
      <c r="C975" s="194" t="s">
        <v>1097</v>
      </c>
      <c r="D975" s="194" t="s">
        <v>277</v>
      </c>
      <c r="E975" s="195" t="s">
        <v>1098</v>
      </c>
      <c r="F975" s="196" t="s">
        <v>1099</v>
      </c>
      <c r="G975" s="197" t="s">
        <v>342</v>
      </c>
      <c r="H975" s="198">
        <v>1.641</v>
      </c>
      <c r="I975" s="199"/>
      <c r="J975" s="200">
        <f>ROUND(I975*H975,2)</f>
        <v>0</v>
      </c>
      <c r="K975" s="196" t="s">
        <v>281</v>
      </c>
      <c r="L975" s="40"/>
      <c r="M975" s="201" t="s">
        <v>1</v>
      </c>
      <c r="N975" s="202" t="s">
        <v>41</v>
      </c>
      <c r="O975" s="72"/>
      <c r="P975" s="203">
        <f>O975*H975</f>
        <v>0</v>
      </c>
      <c r="Q975" s="203">
        <v>1.0551200000000001</v>
      </c>
      <c r="R975" s="203">
        <f>Q975*H975</f>
        <v>1.73145192</v>
      </c>
      <c r="S975" s="203">
        <v>0</v>
      </c>
      <c r="T975" s="204">
        <f>S975*H975</f>
        <v>0</v>
      </c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R975" s="205" t="s">
        <v>282</v>
      </c>
      <c r="AT975" s="205" t="s">
        <v>277</v>
      </c>
      <c r="AU975" s="205" t="s">
        <v>85</v>
      </c>
      <c r="AY975" s="18" t="s">
        <v>275</v>
      </c>
      <c r="BE975" s="206">
        <f>IF(N975="základní",J975,0)</f>
        <v>0</v>
      </c>
      <c r="BF975" s="206">
        <f>IF(N975="snížená",J975,0)</f>
        <v>0</v>
      </c>
      <c r="BG975" s="206">
        <f>IF(N975="zákl. přenesená",J975,0)</f>
        <v>0</v>
      </c>
      <c r="BH975" s="206">
        <f>IF(N975="sníž. přenesená",J975,0)</f>
        <v>0</v>
      </c>
      <c r="BI975" s="206">
        <f>IF(N975="nulová",J975,0)</f>
        <v>0</v>
      </c>
      <c r="BJ975" s="18" t="s">
        <v>83</v>
      </c>
      <c r="BK975" s="206">
        <f>ROUND(I975*H975,2)</f>
        <v>0</v>
      </c>
      <c r="BL975" s="18" t="s">
        <v>282</v>
      </c>
      <c r="BM975" s="205" t="s">
        <v>1100</v>
      </c>
    </row>
    <row r="976" spans="1:65" s="13" customFormat="1" ht="10">
      <c r="B976" s="207"/>
      <c r="C976" s="208"/>
      <c r="D976" s="209" t="s">
        <v>284</v>
      </c>
      <c r="E976" s="210" t="s">
        <v>1</v>
      </c>
      <c r="F976" s="211" t="s">
        <v>1101</v>
      </c>
      <c r="G976" s="208"/>
      <c r="H976" s="212">
        <v>0.222</v>
      </c>
      <c r="I976" s="213"/>
      <c r="J976" s="208"/>
      <c r="K976" s="208"/>
      <c r="L976" s="214"/>
      <c r="M976" s="215"/>
      <c r="N976" s="216"/>
      <c r="O976" s="216"/>
      <c r="P976" s="216"/>
      <c r="Q976" s="216"/>
      <c r="R976" s="216"/>
      <c r="S976" s="216"/>
      <c r="T976" s="217"/>
      <c r="AT976" s="218" t="s">
        <v>284</v>
      </c>
      <c r="AU976" s="218" t="s">
        <v>85</v>
      </c>
      <c r="AV976" s="13" t="s">
        <v>85</v>
      </c>
      <c r="AW976" s="13" t="s">
        <v>32</v>
      </c>
      <c r="AX976" s="13" t="s">
        <v>76</v>
      </c>
      <c r="AY976" s="218" t="s">
        <v>275</v>
      </c>
    </row>
    <row r="977" spans="2:51" s="13" customFormat="1" ht="10">
      <c r="B977" s="207"/>
      <c r="C977" s="208"/>
      <c r="D977" s="209" t="s">
        <v>284</v>
      </c>
      <c r="E977" s="210" t="s">
        <v>1</v>
      </c>
      <c r="F977" s="211" t="s">
        <v>1102</v>
      </c>
      <c r="G977" s="208"/>
      <c r="H977" s="212">
        <v>3.1E-2</v>
      </c>
      <c r="I977" s="213"/>
      <c r="J977" s="208"/>
      <c r="K977" s="208"/>
      <c r="L977" s="214"/>
      <c r="M977" s="215"/>
      <c r="N977" s="216"/>
      <c r="O977" s="216"/>
      <c r="P977" s="216"/>
      <c r="Q977" s="216"/>
      <c r="R977" s="216"/>
      <c r="S977" s="216"/>
      <c r="T977" s="217"/>
      <c r="AT977" s="218" t="s">
        <v>284</v>
      </c>
      <c r="AU977" s="218" t="s">
        <v>85</v>
      </c>
      <c r="AV977" s="13" t="s">
        <v>85</v>
      </c>
      <c r="AW977" s="13" t="s">
        <v>32</v>
      </c>
      <c r="AX977" s="13" t="s">
        <v>76</v>
      </c>
      <c r="AY977" s="218" t="s">
        <v>275</v>
      </c>
    </row>
    <row r="978" spans="2:51" s="13" customFormat="1" ht="10">
      <c r="B978" s="207"/>
      <c r="C978" s="208"/>
      <c r="D978" s="209" t="s">
        <v>284</v>
      </c>
      <c r="E978" s="210" t="s">
        <v>1</v>
      </c>
      <c r="F978" s="211" t="s">
        <v>1103</v>
      </c>
      <c r="G978" s="208"/>
      <c r="H978" s="212">
        <v>0.152</v>
      </c>
      <c r="I978" s="213"/>
      <c r="J978" s="208"/>
      <c r="K978" s="208"/>
      <c r="L978" s="214"/>
      <c r="M978" s="215"/>
      <c r="N978" s="216"/>
      <c r="O978" s="216"/>
      <c r="P978" s="216"/>
      <c r="Q978" s="216"/>
      <c r="R978" s="216"/>
      <c r="S978" s="216"/>
      <c r="T978" s="217"/>
      <c r="AT978" s="218" t="s">
        <v>284</v>
      </c>
      <c r="AU978" s="218" t="s">
        <v>85</v>
      </c>
      <c r="AV978" s="13" t="s">
        <v>85</v>
      </c>
      <c r="AW978" s="13" t="s">
        <v>32</v>
      </c>
      <c r="AX978" s="13" t="s">
        <v>76</v>
      </c>
      <c r="AY978" s="218" t="s">
        <v>275</v>
      </c>
    </row>
    <row r="979" spans="2:51" s="13" customFormat="1" ht="10">
      <c r="B979" s="207"/>
      <c r="C979" s="208"/>
      <c r="D979" s="209" t="s">
        <v>284</v>
      </c>
      <c r="E979" s="210" t="s">
        <v>1</v>
      </c>
      <c r="F979" s="211" t="s">
        <v>1104</v>
      </c>
      <c r="G979" s="208"/>
      <c r="H979" s="212">
        <v>2.7E-2</v>
      </c>
      <c r="I979" s="213"/>
      <c r="J979" s="208"/>
      <c r="K979" s="208"/>
      <c r="L979" s="214"/>
      <c r="M979" s="215"/>
      <c r="N979" s="216"/>
      <c r="O979" s="216"/>
      <c r="P979" s="216"/>
      <c r="Q979" s="216"/>
      <c r="R979" s="216"/>
      <c r="S979" s="216"/>
      <c r="T979" s="217"/>
      <c r="AT979" s="218" t="s">
        <v>284</v>
      </c>
      <c r="AU979" s="218" t="s">
        <v>85</v>
      </c>
      <c r="AV979" s="13" t="s">
        <v>85</v>
      </c>
      <c r="AW979" s="13" t="s">
        <v>32</v>
      </c>
      <c r="AX979" s="13" t="s">
        <v>76</v>
      </c>
      <c r="AY979" s="218" t="s">
        <v>275</v>
      </c>
    </row>
    <row r="980" spans="2:51" s="13" customFormat="1" ht="10">
      <c r="B980" s="207"/>
      <c r="C980" s="208"/>
      <c r="D980" s="209" t="s">
        <v>284</v>
      </c>
      <c r="E980" s="210" t="s">
        <v>1</v>
      </c>
      <c r="F980" s="211" t="s">
        <v>1105</v>
      </c>
      <c r="G980" s="208"/>
      <c r="H980" s="212">
        <v>0.10299999999999999</v>
      </c>
      <c r="I980" s="213"/>
      <c r="J980" s="208"/>
      <c r="K980" s="208"/>
      <c r="L980" s="214"/>
      <c r="M980" s="215"/>
      <c r="N980" s="216"/>
      <c r="O980" s="216"/>
      <c r="P980" s="216"/>
      <c r="Q980" s="216"/>
      <c r="R980" s="216"/>
      <c r="S980" s="216"/>
      <c r="T980" s="217"/>
      <c r="AT980" s="218" t="s">
        <v>284</v>
      </c>
      <c r="AU980" s="218" t="s">
        <v>85</v>
      </c>
      <c r="AV980" s="13" t="s">
        <v>85</v>
      </c>
      <c r="AW980" s="13" t="s">
        <v>32</v>
      </c>
      <c r="AX980" s="13" t="s">
        <v>76</v>
      </c>
      <c r="AY980" s="218" t="s">
        <v>275</v>
      </c>
    </row>
    <row r="981" spans="2:51" s="13" customFormat="1" ht="10">
      <c r="B981" s="207"/>
      <c r="C981" s="208"/>
      <c r="D981" s="209" t="s">
        <v>284</v>
      </c>
      <c r="E981" s="210" t="s">
        <v>1</v>
      </c>
      <c r="F981" s="211" t="s">
        <v>1106</v>
      </c>
      <c r="G981" s="208"/>
      <c r="H981" s="212">
        <v>7.8E-2</v>
      </c>
      <c r="I981" s="213"/>
      <c r="J981" s="208"/>
      <c r="K981" s="208"/>
      <c r="L981" s="214"/>
      <c r="M981" s="215"/>
      <c r="N981" s="216"/>
      <c r="O981" s="216"/>
      <c r="P981" s="216"/>
      <c r="Q981" s="216"/>
      <c r="R981" s="216"/>
      <c r="S981" s="216"/>
      <c r="T981" s="217"/>
      <c r="AT981" s="218" t="s">
        <v>284</v>
      </c>
      <c r="AU981" s="218" t="s">
        <v>85</v>
      </c>
      <c r="AV981" s="13" t="s">
        <v>85</v>
      </c>
      <c r="AW981" s="13" t="s">
        <v>32</v>
      </c>
      <c r="AX981" s="13" t="s">
        <v>76</v>
      </c>
      <c r="AY981" s="218" t="s">
        <v>275</v>
      </c>
    </row>
    <row r="982" spans="2:51" s="13" customFormat="1" ht="10">
      <c r="B982" s="207"/>
      <c r="C982" s="208"/>
      <c r="D982" s="209" t="s">
        <v>284</v>
      </c>
      <c r="E982" s="210" t="s">
        <v>1</v>
      </c>
      <c r="F982" s="211" t="s">
        <v>1107</v>
      </c>
      <c r="G982" s="208"/>
      <c r="H982" s="212">
        <v>0.03</v>
      </c>
      <c r="I982" s="213"/>
      <c r="J982" s="208"/>
      <c r="K982" s="208"/>
      <c r="L982" s="214"/>
      <c r="M982" s="215"/>
      <c r="N982" s="216"/>
      <c r="O982" s="216"/>
      <c r="P982" s="216"/>
      <c r="Q982" s="216"/>
      <c r="R982" s="216"/>
      <c r="S982" s="216"/>
      <c r="T982" s="217"/>
      <c r="AT982" s="218" t="s">
        <v>284</v>
      </c>
      <c r="AU982" s="218" t="s">
        <v>85</v>
      </c>
      <c r="AV982" s="13" t="s">
        <v>85</v>
      </c>
      <c r="AW982" s="13" t="s">
        <v>32</v>
      </c>
      <c r="AX982" s="13" t="s">
        <v>76</v>
      </c>
      <c r="AY982" s="218" t="s">
        <v>275</v>
      </c>
    </row>
    <row r="983" spans="2:51" s="13" customFormat="1" ht="10">
      <c r="B983" s="207"/>
      <c r="C983" s="208"/>
      <c r="D983" s="209" t="s">
        <v>284</v>
      </c>
      <c r="E983" s="210" t="s">
        <v>1</v>
      </c>
      <c r="F983" s="211" t="s">
        <v>1108</v>
      </c>
      <c r="G983" s="208"/>
      <c r="H983" s="212">
        <v>6.2E-2</v>
      </c>
      <c r="I983" s="213"/>
      <c r="J983" s="208"/>
      <c r="K983" s="208"/>
      <c r="L983" s="214"/>
      <c r="M983" s="215"/>
      <c r="N983" s="216"/>
      <c r="O983" s="216"/>
      <c r="P983" s="216"/>
      <c r="Q983" s="216"/>
      <c r="R983" s="216"/>
      <c r="S983" s="216"/>
      <c r="T983" s="217"/>
      <c r="AT983" s="218" t="s">
        <v>284</v>
      </c>
      <c r="AU983" s="218" t="s">
        <v>85</v>
      </c>
      <c r="AV983" s="13" t="s">
        <v>85</v>
      </c>
      <c r="AW983" s="13" t="s">
        <v>32</v>
      </c>
      <c r="AX983" s="13" t="s">
        <v>76</v>
      </c>
      <c r="AY983" s="218" t="s">
        <v>275</v>
      </c>
    </row>
    <row r="984" spans="2:51" s="13" customFormat="1" ht="10">
      <c r="B984" s="207"/>
      <c r="C984" s="208"/>
      <c r="D984" s="209" t="s">
        <v>284</v>
      </c>
      <c r="E984" s="210" t="s">
        <v>1</v>
      </c>
      <c r="F984" s="211" t="s">
        <v>1109</v>
      </c>
      <c r="G984" s="208"/>
      <c r="H984" s="212">
        <v>3.5000000000000003E-2</v>
      </c>
      <c r="I984" s="213"/>
      <c r="J984" s="208"/>
      <c r="K984" s="208"/>
      <c r="L984" s="214"/>
      <c r="M984" s="215"/>
      <c r="N984" s="216"/>
      <c r="O984" s="216"/>
      <c r="P984" s="216"/>
      <c r="Q984" s="216"/>
      <c r="R984" s="216"/>
      <c r="S984" s="216"/>
      <c r="T984" s="217"/>
      <c r="AT984" s="218" t="s">
        <v>284</v>
      </c>
      <c r="AU984" s="218" t="s">
        <v>85</v>
      </c>
      <c r="AV984" s="13" t="s">
        <v>85</v>
      </c>
      <c r="AW984" s="13" t="s">
        <v>32</v>
      </c>
      <c r="AX984" s="13" t="s">
        <v>76</v>
      </c>
      <c r="AY984" s="218" t="s">
        <v>275</v>
      </c>
    </row>
    <row r="985" spans="2:51" s="13" customFormat="1" ht="10">
      <c r="B985" s="207"/>
      <c r="C985" s="208"/>
      <c r="D985" s="209" t="s">
        <v>284</v>
      </c>
      <c r="E985" s="210" t="s">
        <v>1</v>
      </c>
      <c r="F985" s="211" t="s">
        <v>1110</v>
      </c>
      <c r="G985" s="208"/>
      <c r="H985" s="212">
        <v>2.8000000000000001E-2</v>
      </c>
      <c r="I985" s="213"/>
      <c r="J985" s="208"/>
      <c r="K985" s="208"/>
      <c r="L985" s="214"/>
      <c r="M985" s="215"/>
      <c r="N985" s="216"/>
      <c r="O985" s="216"/>
      <c r="P985" s="216"/>
      <c r="Q985" s="216"/>
      <c r="R985" s="216"/>
      <c r="S985" s="216"/>
      <c r="T985" s="217"/>
      <c r="AT985" s="218" t="s">
        <v>284</v>
      </c>
      <c r="AU985" s="218" t="s">
        <v>85</v>
      </c>
      <c r="AV985" s="13" t="s">
        <v>85</v>
      </c>
      <c r="AW985" s="13" t="s">
        <v>32</v>
      </c>
      <c r="AX985" s="13" t="s">
        <v>76</v>
      </c>
      <c r="AY985" s="218" t="s">
        <v>275</v>
      </c>
    </row>
    <row r="986" spans="2:51" s="13" customFormat="1" ht="10">
      <c r="B986" s="207"/>
      <c r="C986" s="208"/>
      <c r="D986" s="209" t="s">
        <v>284</v>
      </c>
      <c r="E986" s="210" t="s">
        <v>1</v>
      </c>
      <c r="F986" s="211" t="s">
        <v>1111</v>
      </c>
      <c r="G986" s="208"/>
      <c r="H986" s="212">
        <v>0.1</v>
      </c>
      <c r="I986" s="213"/>
      <c r="J986" s="208"/>
      <c r="K986" s="208"/>
      <c r="L986" s="214"/>
      <c r="M986" s="215"/>
      <c r="N986" s="216"/>
      <c r="O986" s="216"/>
      <c r="P986" s="216"/>
      <c r="Q986" s="216"/>
      <c r="R986" s="216"/>
      <c r="S986" s="216"/>
      <c r="T986" s="217"/>
      <c r="AT986" s="218" t="s">
        <v>284</v>
      </c>
      <c r="AU986" s="218" t="s">
        <v>85</v>
      </c>
      <c r="AV986" s="13" t="s">
        <v>85</v>
      </c>
      <c r="AW986" s="13" t="s">
        <v>32</v>
      </c>
      <c r="AX986" s="13" t="s">
        <v>76</v>
      </c>
      <c r="AY986" s="218" t="s">
        <v>275</v>
      </c>
    </row>
    <row r="987" spans="2:51" s="13" customFormat="1" ht="10">
      <c r="B987" s="207"/>
      <c r="C987" s="208"/>
      <c r="D987" s="209" t="s">
        <v>284</v>
      </c>
      <c r="E987" s="210" t="s">
        <v>1</v>
      </c>
      <c r="F987" s="211" t="s">
        <v>1112</v>
      </c>
      <c r="G987" s="208"/>
      <c r="H987" s="212">
        <v>6.0999999999999999E-2</v>
      </c>
      <c r="I987" s="213"/>
      <c r="J987" s="208"/>
      <c r="K987" s="208"/>
      <c r="L987" s="214"/>
      <c r="M987" s="215"/>
      <c r="N987" s="216"/>
      <c r="O987" s="216"/>
      <c r="P987" s="216"/>
      <c r="Q987" s="216"/>
      <c r="R987" s="216"/>
      <c r="S987" s="216"/>
      <c r="T987" s="217"/>
      <c r="AT987" s="218" t="s">
        <v>284</v>
      </c>
      <c r="AU987" s="218" t="s">
        <v>85</v>
      </c>
      <c r="AV987" s="13" t="s">
        <v>85</v>
      </c>
      <c r="AW987" s="13" t="s">
        <v>32</v>
      </c>
      <c r="AX987" s="13" t="s">
        <v>76</v>
      </c>
      <c r="AY987" s="218" t="s">
        <v>275</v>
      </c>
    </row>
    <row r="988" spans="2:51" s="13" customFormat="1" ht="10">
      <c r="B988" s="207"/>
      <c r="C988" s="208"/>
      <c r="D988" s="209" t="s">
        <v>284</v>
      </c>
      <c r="E988" s="210" t="s">
        <v>1</v>
      </c>
      <c r="F988" s="211" t="s">
        <v>1113</v>
      </c>
      <c r="G988" s="208"/>
      <c r="H988" s="212">
        <v>6.0999999999999999E-2</v>
      </c>
      <c r="I988" s="213"/>
      <c r="J988" s="208"/>
      <c r="K988" s="208"/>
      <c r="L988" s="214"/>
      <c r="M988" s="215"/>
      <c r="N988" s="216"/>
      <c r="O988" s="216"/>
      <c r="P988" s="216"/>
      <c r="Q988" s="216"/>
      <c r="R988" s="216"/>
      <c r="S988" s="216"/>
      <c r="T988" s="217"/>
      <c r="AT988" s="218" t="s">
        <v>284</v>
      </c>
      <c r="AU988" s="218" t="s">
        <v>85</v>
      </c>
      <c r="AV988" s="13" t="s">
        <v>85</v>
      </c>
      <c r="AW988" s="13" t="s">
        <v>32</v>
      </c>
      <c r="AX988" s="13" t="s">
        <v>76</v>
      </c>
      <c r="AY988" s="218" t="s">
        <v>275</v>
      </c>
    </row>
    <row r="989" spans="2:51" s="13" customFormat="1" ht="10">
      <c r="B989" s="207"/>
      <c r="C989" s="208"/>
      <c r="D989" s="209" t="s">
        <v>284</v>
      </c>
      <c r="E989" s="210" t="s">
        <v>1</v>
      </c>
      <c r="F989" s="211" t="s">
        <v>1114</v>
      </c>
      <c r="G989" s="208"/>
      <c r="H989" s="212">
        <v>0.09</v>
      </c>
      <c r="I989" s="213"/>
      <c r="J989" s="208"/>
      <c r="K989" s="208"/>
      <c r="L989" s="214"/>
      <c r="M989" s="215"/>
      <c r="N989" s="216"/>
      <c r="O989" s="216"/>
      <c r="P989" s="216"/>
      <c r="Q989" s="216"/>
      <c r="R989" s="216"/>
      <c r="S989" s="216"/>
      <c r="T989" s="217"/>
      <c r="AT989" s="218" t="s">
        <v>284</v>
      </c>
      <c r="AU989" s="218" t="s">
        <v>85</v>
      </c>
      <c r="AV989" s="13" t="s">
        <v>85</v>
      </c>
      <c r="AW989" s="13" t="s">
        <v>32</v>
      </c>
      <c r="AX989" s="13" t="s">
        <v>76</v>
      </c>
      <c r="AY989" s="218" t="s">
        <v>275</v>
      </c>
    </row>
    <row r="990" spans="2:51" s="13" customFormat="1" ht="10">
      <c r="B990" s="207"/>
      <c r="C990" s="208"/>
      <c r="D990" s="209" t="s">
        <v>284</v>
      </c>
      <c r="E990" s="210" t="s">
        <v>1</v>
      </c>
      <c r="F990" s="211" t="s">
        <v>1115</v>
      </c>
      <c r="G990" s="208"/>
      <c r="H990" s="212">
        <v>2.8000000000000001E-2</v>
      </c>
      <c r="I990" s="213"/>
      <c r="J990" s="208"/>
      <c r="K990" s="208"/>
      <c r="L990" s="214"/>
      <c r="M990" s="215"/>
      <c r="N990" s="216"/>
      <c r="O990" s="216"/>
      <c r="P990" s="216"/>
      <c r="Q990" s="216"/>
      <c r="R990" s="216"/>
      <c r="S990" s="216"/>
      <c r="T990" s="217"/>
      <c r="AT990" s="218" t="s">
        <v>284</v>
      </c>
      <c r="AU990" s="218" t="s">
        <v>85</v>
      </c>
      <c r="AV990" s="13" t="s">
        <v>85</v>
      </c>
      <c r="AW990" s="13" t="s">
        <v>32</v>
      </c>
      <c r="AX990" s="13" t="s">
        <v>76</v>
      </c>
      <c r="AY990" s="218" t="s">
        <v>275</v>
      </c>
    </row>
    <row r="991" spans="2:51" s="13" customFormat="1" ht="10">
      <c r="B991" s="207"/>
      <c r="C991" s="208"/>
      <c r="D991" s="209" t="s">
        <v>284</v>
      </c>
      <c r="E991" s="210" t="s">
        <v>1</v>
      </c>
      <c r="F991" s="211" t="s">
        <v>1116</v>
      </c>
      <c r="G991" s="208"/>
      <c r="H991" s="212">
        <v>0.53300000000000003</v>
      </c>
      <c r="I991" s="213"/>
      <c r="J991" s="208"/>
      <c r="K991" s="208"/>
      <c r="L991" s="214"/>
      <c r="M991" s="215"/>
      <c r="N991" s="216"/>
      <c r="O991" s="216"/>
      <c r="P991" s="216"/>
      <c r="Q991" s="216"/>
      <c r="R991" s="216"/>
      <c r="S991" s="216"/>
      <c r="T991" s="217"/>
      <c r="AT991" s="218" t="s">
        <v>284</v>
      </c>
      <c r="AU991" s="218" t="s">
        <v>85</v>
      </c>
      <c r="AV991" s="13" t="s">
        <v>85</v>
      </c>
      <c r="AW991" s="13" t="s">
        <v>32</v>
      </c>
      <c r="AX991" s="13" t="s">
        <v>76</v>
      </c>
      <c r="AY991" s="218" t="s">
        <v>275</v>
      </c>
    </row>
    <row r="992" spans="2:51" s="14" customFormat="1" ht="10">
      <c r="B992" s="219"/>
      <c r="C992" s="220"/>
      <c r="D992" s="209" t="s">
        <v>284</v>
      </c>
      <c r="E992" s="221" t="s">
        <v>1</v>
      </c>
      <c r="F992" s="222" t="s">
        <v>286</v>
      </c>
      <c r="G992" s="220"/>
      <c r="H992" s="223">
        <v>1.641</v>
      </c>
      <c r="I992" s="224"/>
      <c r="J992" s="220"/>
      <c r="K992" s="220"/>
      <c r="L992" s="225"/>
      <c r="M992" s="226"/>
      <c r="N992" s="227"/>
      <c r="O992" s="227"/>
      <c r="P992" s="227"/>
      <c r="Q992" s="227"/>
      <c r="R992" s="227"/>
      <c r="S992" s="227"/>
      <c r="T992" s="228"/>
      <c r="AT992" s="229" t="s">
        <v>284</v>
      </c>
      <c r="AU992" s="229" t="s">
        <v>85</v>
      </c>
      <c r="AV992" s="14" t="s">
        <v>106</v>
      </c>
      <c r="AW992" s="14" t="s">
        <v>32</v>
      </c>
      <c r="AX992" s="14" t="s">
        <v>76</v>
      </c>
      <c r="AY992" s="229" t="s">
        <v>275</v>
      </c>
    </row>
    <row r="993" spans="1:65" s="15" customFormat="1" ht="10">
      <c r="B993" s="230"/>
      <c r="C993" s="231"/>
      <c r="D993" s="209" t="s">
        <v>284</v>
      </c>
      <c r="E993" s="232" t="s">
        <v>1</v>
      </c>
      <c r="F993" s="233" t="s">
        <v>287</v>
      </c>
      <c r="G993" s="231"/>
      <c r="H993" s="234">
        <v>1.641</v>
      </c>
      <c r="I993" s="235"/>
      <c r="J993" s="231"/>
      <c r="K993" s="231"/>
      <c r="L993" s="236"/>
      <c r="M993" s="237"/>
      <c r="N993" s="238"/>
      <c r="O993" s="238"/>
      <c r="P993" s="238"/>
      <c r="Q993" s="238"/>
      <c r="R993" s="238"/>
      <c r="S993" s="238"/>
      <c r="T993" s="239"/>
      <c r="AT993" s="240" t="s">
        <v>284</v>
      </c>
      <c r="AU993" s="240" t="s">
        <v>85</v>
      </c>
      <c r="AV993" s="15" t="s">
        <v>282</v>
      </c>
      <c r="AW993" s="15" t="s">
        <v>32</v>
      </c>
      <c r="AX993" s="15" t="s">
        <v>83</v>
      </c>
      <c r="AY993" s="240" t="s">
        <v>275</v>
      </c>
    </row>
    <row r="994" spans="1:65" s="2" customFormat="1" ht="24.15" customHeight="1">
      <c r="A994" s="35"/>
      <c r="B994" s="36"/>
      <c r="C994" s="194" t="s">
        <v>1117</v>
      </c>
      <c r="D994" s="194" t="s">
        <v>277</v>
      </c>
      <c r="E994" s="195" t="s">
        <v>1118</v>
      </c>
      <c r="F994" s="196" t="s">
        <v>1119</v>
      </c>
      <c r="G994" s="197" t="s">
        <v>399</v>
      </c>
      <c r="H994" s="198">
        <v>562.09</v>
      </c>
      <c r="I994" s="199"/>
      <c r="J994" s="200">
        <f>ROUND(I994*H994,2)</f>
        <v>0</v>
      </c>
      <c r="K994" s="196" t="s">
        <v>281</v>
      </c>
      <c r="L994" s="40"/>
      <c r="M994" s="201" t="s">
        <v>1</v>
      </c>
      <c r="N994" s="202" t="s">
        <v>41</v>
      </c>
      <c r="O994" s="72"/>
      <c r="P994" s="203">
        <f>O994*H994</f>
        <v>0</v>
      </c>
      <c r="Q994" s="203">
        <v>1.098E-2</v>
      </c>
      <c r="R994" s="203">
        <f>Q994*H994</f>
        <v>6.1717482000000006</v>
      </c>
      <c r="S994" s="203">
        <v>0</v>
      </c>
      <c r="T994" s="204">
        <f>S994*H994</f>
        <v>0</v>
      </c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R994" s="205" t="s">
        <v>282</v>
      </c>
      <c r="AT994" s="205" t="s">
        <v>277</v>
      </c>
      <c r="AU994" s="205" t="s">
        <v>85</v>
      </c>
      <c r="AY994" s="18" t="s">
        <v>275</v>
      </c>
      <c r="BE994" s="206">
        <f>IF(N994="základní",J994,0)</f>
        <v>0</v>
      </c>
      <c r="BF994" s="206">
        <f>IF(N994="snížená",J994,0)</f>
        <v>0</v>
      </c>
      <c r="BG994" s="206">
        <f>IF(N994="zákl. přenesená",J994,0)</f>
        <v>0</v>
      </c>
      <c r="BH994" s="206">
        <f>IF(N994="sníž. přenesená",J994,0)</f>
        <v>0</v>
      </c>
      <c r="BI994" s="206">
        <f>IF(N994="nulová",J994,0)</f>
        <v>0</v>
      </c>
      <c r="BJ994" s="18" t="s">
        <v>83</v>
      </c>
      <c r="BK994" s="206">
        <f>ROUND(I994*H994,2)</f>
        <v>0</v>
      </c>
      <c r="BL994" s="18" t="s">
        <v>282</v>
      </c>
      <c r="BM994" s="205" t="s">
        <v>1120</v>
      </c>
    </row>
    <row r="995" spans="1:65" s="13" customFormat="1" ht="10">
      <c r="B995" s="207"/>
      <c r="C995" s="208"/>
      <c r="D995" s="209" t="s">
        <v>284</v>
      </c>
      <c r="E995" s="210" t="s">
        <v>1</v>
      </c>
      <c r="F995" s="211" t="s">
        <v>774</v>
      </c>
      <c r="G995" s="208"/>
      <c r="H995" s="212">
        <v>6</v>
      </c>
      <c r="I995" s="213"/>
      <c r="J995" s="208"/>
      <c r="K995" s="208"/>
      <c r="L995" s="214"/>
      <c r="M995" s="215"/>
      <c r="N995" s="216"/>
      <c r="O995" s="216"/>
      <c r="P995" s="216"/>
      <c r="Q995" s="216"/>
      <c r="R995" s="216"/>
      <c r="S995" s="216"/>
      <c r="T995" s="217"/>
      <c r="AT995" s="218" t="s">
        <v>284</v>
      </c>
      <c r="AU995" s="218" t="s">
        <v>85</v>
      </c>
      <c r="AV995" s="13" t="s">
        <v>85</v>
      </c>
      <c r="AW995" s="13" t="s">
        <v>32</v>
      </c>
      <c r="AX995" s="13" t="s">
        <v>76</v>
      </c>
      <c r="AY995" s="218" t="s">
        <v>275</v>
      </c>
    </row>
    <row r="996" spans="1:65" s="13" customFormat="1" ht="10">
      <c r="B996" s="207"/>
      <c r="C996" s="208"/>
      <c r="D996" s="209" t="s">
        <v>284</v>
      </c>
      <c r="E996" s="210" t="s">
        <v>1</v>
      </c>
      <c r="F996" s="211" t="s">
        <v>775</v>
      </c>
      <c r="G996" s="208"/>
      <c r="H996" s="212">
        <v>5.0999999999999996</v>
      </c>
      <c r="I996" s="213"/>
      <c r="J996" s="208"/>
      <c r="K996" s="208"/>
      <c r="L996" s="214"/>
      <c r="M996" s="215"/>
      <c r="N996" s="216"/>
      <c r="O996" s="216"/>
      <c r="P996" s="216"/>
      <c r="Q996" s="216"/>
      <c r="R996" s="216"/>
      <c r="S996" s="216"/>
      <c r="T996" s="217"/>
      <c r="AT996" s="218" t="s">
        <v>284</v>
      </c>
      <c r="AU996" s="218" t="s">
        <v>85</v>
      </c>
      <c r="AV996" s="13" t="s">
        <v>85</v>
      </c>
      <c r="AW996" s="13" t="s">
        <v>32</v>
      </c>
      <c r="AX996" s="13" t="s">
        <v>76</v>
      </c>
      <c r="AY996" s="218" t="s">
        <v>275</v>
      </c>
    </row>
    <row r="997" spans="1:65" s="13" customFormat="1" ht="10">
      <c r="B997" s="207"/>
      <c r="C997" s="208"/>
      <c r="D997" s="209" t="s">
        <v>284</v>
      </c>
      <c r="E997" s="210" t="s">
        <v>1</v>
      </c>
      <c r="F997" s="211" t="s">
        <v>901</v>
      </c>
      <c r="G997" s="208"/>
      <c r="H997" s="212">
        <v>21</v>
      </c>
      <c r="I997" s="213"/>
      <c r="J997" s="208"/>
      <c r="K997" s="208"/>
      <c r="L997" s="214"/>
      <c r="M997" s="215"/>
      <c r="N997" s="216"/>
      <c r="O997" s="216"/>
      <c r="P997" s="216"/>
      <c r="Q997" s="216"/>
      <c r="R997" s="216"/>
      <c r="S997" s="216"/>
      <c r="T997" s="217"/>
      <c r="AT997" s="218" t="s">
        <v>284</v>
      </c>
      <c r="AU997" s="218" t="s">
        <v>85</v>
      </c>
      <c r="AV997" s="13" t="s">
        <v>85</v>
      </c>
      <c r="AW997" s="13" t="s">
        <v>32</v>
      </c>
      <c r="AX997" s="13" t="s">
        <v>76</v>
      </c>
      <c r="AY997" s="218" t="s">
        <v>275</v>
      </c>
    </row>
    <row r="998" spans="1:65" s="13" customFormat="1" ht="10">
      <c r="B998" s="207"/>
      <c r="C998" s="208"/>
      <c r="D998" s="209" t="s">
        <v>284</v>
      </c>
      <c r="E998" s="210" t="s">
        <v>1</v>
      </c>
      <c r="F998" s="211" t="s">
        <v>778</v>
      </c>
      <c r="G998" s="208"/>
      <c r="H998" s="212">
        <v>7</v>
      </c>
      <c r="I998" s="213"/>
      <c r="J998" s="208"/>
      <c r="K998" s="208"/>
      <c r="L998" s="214"/>
      <c r="M998" s="215"/>
      <c r="N998" s="216"/>
      <c r="O998" s="216"/>
      <c r="P998" s="216"/>
      <c r="Q998" s="216"/>
      <c r="R998" s="216"/>
      <c r="S998" s="216"/>
      <c r="T998" s="217"/>
      <c r="AT998" s="218" t="s">
        <v>284</v>
      </c>
      <c r="AU998" s="218" t="s">
        <v>85</v>
      </c>
      <c r="AV998" s="13" t="s">
        <v>85</v>
      </c>
      <c r="AW998" s="13" t="s">
        <v>32</v>
      </c>
      <c r="AX998" s="13" t="s">
        <v>76</v>
      </c>
      <c r="AY998" s="218" t="s">
        <v>275</v>
      </c>
    </row>
    <row r="999" spans="1:65" s="13" customFormat="1" ht="10">
      <c r="B999" s="207"/>
      <c r="C999" s="208"/>
      <c r="D999" s="209" t="s">
        <v>284</v>
      </c>
      <c r="E999" s="210" t="s">
        <v>1</v>
      </c>
      <c r="F999" s="211" t="s">
        <v>779</v>
      </c>
      <c r="G999" s="208"/>
      <c r="H999" s="212">
        <v>5.4</v>
      </c>
      <c r="I999" s="213"/>
      <c r="J999" s="208"/>
      <c r="K999" s="208"/>
      <c r="L999" s="214"/>
      <c r="M999" s="215"/>
      <c r="N999" s="216"/>
      <c r="O999" s="216"/>
      <c r="P999" s="216"/>
      <c r="Q999" s="216"/>
      <c r="R999" s="216"/>
      <c r="S999" s="216"/>
      <c r="T999" s="217"/>
      <c r="AT999" s="218" t="s">
        <v>284</v>
      </c>
      <c r="AU999" s="218" t="s">
        <v>85</v>
      </c>
      <c r="AV999" s="13" t="s">
        <v>85</v>
      </c>
      <c r="AW999" s="13" t="s">
        <v>32</v>
      </c>
      <c r="AX999" s="13" t="s">
        <v>76</v>
      </c>
      <c r="AY999" s="218" t="s">
        <v>275</v>
      </c>
    </row>
    <row r="1000" spans="1:65" s="13" customFormat="1" ht="10">
      <c r="B1000" s="207"/>
      <c r="C1000" s="208"/>
      <c r="D1000" s="209" t="s">
        <v>284</v>
      </c>
      <c r="E1000" s="210" t="s">
        <v>1</v>
      </c>
      <c r="F1000" s="211" t="s">
        <v>765</v>
      </c>
      <c r="G1000" s="208"/>
      <c r="H1000" s="212">
        <v>3</v>
      </c>
      <c r="I1000" s="213"/>
      <c r="J1000" s="208"/>
      <c r="K1000" s="208"/>
      <c r="L1000" s="214"/>
      <c r="M1000" s="215"/>
      <c r="N1000" s="216"/>
      <c r="O1000" s="216"/>
      <c r="P1000" s="216"/>
      <c r="Q1000" s="216"/>
      <c r="R1000" s="216"/>
      <c r="S1000" s="216"/>
      <c r="T1000" s="217"/>
      <c r="AT1000" s="218" t="s">
        <v>284</v>
      </c>
      <c r="AU1000" s="218" t="s">
        <v>85</v>
      </c>
      <c r="AV1000" s="13" t="s">
        <v>85</v>
      </c>
      <c r="AW1000" s="13" t="s">
        <v>32</v>
      </c>
      <c r="AX1000" s="13" t="s">
        <v>76</v>
      </c>
      <c r="AY1000" s="218" t="s">
        <v>275</v>
      </c>
    </row>
    <row r="1001" spans="1:65" s="13" customFormat="1" ht="10">
      <c r="B1001" s="207"/>
      <c r="C1001" s="208"/>
      <c r="D1001" s="209" t="s">
        <v>284</v>
      </c>
      <c r="E1001" s="210" t="s">
        <v>1</v>
      </c>
      <c r="F1001" s="211" t="s">
        <v>766</v>
      </c>
      <c r="G1001" s="208"/>
      <c r="H1001" s="212">
        <v>3</v>
      </c>
      <c r="I1001" s="213"/>
      <c r="J1001" s="208"/>
      <c r="K1001" s="208"/>
      <c r="L1001" s="214"/>
      <c r="M1001" s="215"/>
      <c r="N1001" s="216"/>
      <c r="O1001" s="216"/>
      <c r="P1001" s="216"/>
      <c r="Q1001" s="216"/>
      <c r="R1001" s="216"/>
      <c r="S1001" s="216"/>
      <c r="T1001" s="217"/>
      <c r="AT1001" s="218" t="s">
        <v>284</v>
      </c>
      <c r="AU1001" s="218" t="s">
        <v>85</v>
      </c>
      <c r="AV1001" s="13" t="s">
        <v>85</v>
      </c>
      <c r="AW1001" s="13" t="s">
        <v>32</v>
      </c>
      <c r="AX1001" s="13" t="s">
        <v>76</v>
      </c>
      <c r="AY1001" s="218" t="s">
        <v>275</v>
      </c>
    </row>
    <row r="1002" spans="1:65" s="13" customFormat="1" ht="10">
      <c r="B1002" s="207"/>
      <c r="C1002" s="208"/>
      <c r="D1002" s="209" t="s">
        <v>284</v>
      </c>
      <c r="E1002" s="210" t="s">
        <v>1</v>
      </c>
      <c r="F1002" s="211" t="s">
        <v>904</v>
      </c>
      <c r="G1002" s="208"/>
      <c r="H1002" s="212">
        <v>2.5</v>
      </c>
      <c r="I1002" s="213"/>
      <c r="J1002" s="208"/>
      <c r="K1002" s="208"/>
      <c r="L1002" s="214"/>
      <c r="M1002" s="215"/>
      <c r="N1002" s="216"/>
      <c r="O1002" s="216"/>
      <c r="P1002" s="216"/>
      <c r="Q1002" s="216"/>
      <c r="R1002" s="216"/>
      <c r="S1002" s="216"/>
      <c r="T1002" s="217"/>
      <c r="AT1002" s="218" t="s">
        <v>284</v>
      </c>
      <c r="AU1002" s="218" t="s">
        <v>85</v>
      </c>
      <c r="AV1002" s="13" t="s">
        <v>85</v>
      </c>
      <c r="AW1002" s="13" t="s">
        <v>32</v>
      </c>
      <c r="AX1002" s="13" t="s">
        <v>76</v>
      </c>
      <c r="AY1002" s="218" t="s">
        <v>275</v>
      </c>
    </row>
    <row r="1003" spans="1:65" s="13" customFormat="1" ht="10">
      <c r="B1003" s="207"/>
      <c r="C1003" s="208"/>
      <c r="D1003" s="209" t="s">
        <v>284</v>
      </c>
      <c r="E1003" s="210" t="s">
        <v>1</v>
      </c>
      <c r="F1003" s="211" t="s">
        <v>1121</v>
      </c>
      <c r="G1003" s="208"/>
      <c r="H1003" s="212">
        <v>5</v>
      </c>
      <c r="I1003" s="213"/>
      <c r="J1003" s="208"/>
      <c r="K1003" s="208"/>
      <c r="L1003" s="214"/>
      <c r="M1003" s="215"/>
      <c r="N1003" s="216"/>
      <c r="O1003" s="216"/>
      <c r="P1003" s="216"/>
      <c r="Q1003" s="216"/>
      <c r="R1003" s="216"/>
      <c r="S1003" s="216"/>
      <c r="T1003" s="217"/>
      <c r="AT1003" s="218" t="s">
        <v>284</v>
      </c>
      <c r="AU1003" s="218" t="s">
        <v>85</v>
      </c>
      <c r="AV1003" s="13" t="s">
        <v>85</v>
      </c>
      <c r="AW1003" s="13" t="s">
        <v>32</v>
      </c>
      <c r="AX1003" s="13" t="s">
        <v>76</v>
      </c>
      <c r="AY1003" s="218" t="s">
        <v>275</v>
      </c>
    </row>
    <row r="1004" spans="1:65" s="13" customFormat="1" ht="10">
      <c r="B1004" s="207"/>
      <c r="C1004" s="208"/>
      <c r="D1004" s="209" t="s">
        <v>284</v>
      </c>
      <c r="E1004" s="210" t="s">
        <v>1</v>
      </c>
      <c r="F1004" s="211" t="s">
        <v>1122</v>
      </c>
      <c r="G1004" s="208"/>
      <c r="H1004" s="212">
        <v>4.5</v>
      </c>
      <c r="I1004" s="213"/>
      <c r="J1004" s="208"/>
      <c r="K1004" s="208"/>
      <c r="L1004" s="214"/>
      <c r="M1004" s="215"/>
      <c r="N1004" s="216"/>
      <c r="O1004" s="216"/>
      <c r="P1004" s="216"/>
      <c r="Q1004" s="216"/>
      <c r="R1004" s="216"/>
      <c r="S1004" s="216"/>
      <c r="T1004" s="217"/>
      <c r="AT1004" s="218" t="s">
        <v>284</v>
      </c>
      <c r="AU1004" s="218" t="s">
        <v>85</v>
      </c>
      <c r="AV1004" s="13" t="s">
        <v>85</v>
      </c>
      <c r="AW1004" s="13" t="s">
        <v>32</v>
      </c>
      <c r="AX1004" s="13" t="s">
        <v>76</v>
      </c>
      <c r="AY1004" s="218" t="s">
        <v>275</v>
      </c>
    </row>
    <row r="1005" spans="1:65" s="14" customFormat="1" ht="10">
      <c r="B1005" s="219"/>
      <c r="C1005" s="220"/>
      <c r="D1005" s="209" t="s">
        <v>284</v>
      </c>
      <c r="E1005" s="221" t="s">
        <v>1</v>
      </c>
      <c r="F1005" s="222" t="s">
        <v>286</v>
      </c>
      <c r="G1005" s="220"/>
      <c r="H1005" s="223">
        <v>62.5</v>
      </c>
      <c r="I1005" s="224"/>
      <c r="J1005" s="220"/>
      <c r="K1005" s="220"/>
      <c r="L1005" s="225"/>
      <c r="M1005" s="226"/>
      <c r="N1005" s="227"/>
      <c r="O1005" s="227"/>
      <c r="P1005" s="227"/>
      <c r="Q1005" s="227"/>
      <c r="R1005" s="227"/>
      <c r="S1005" s="227"/>
      <c r="T1005" s="228"/>
      <c r="AT1005" s="229" t="s">
        <v>284</v>
      </c>
      <c r="AU1005" s="229" t="s">
        <v>85</v>
      </c>
      <c r="AV1005" s="14" t="s">
        <v>106</v>
      </c>
      <c r="AW1005" s="14" t="s">
        <v>32</v>
      </c>
      <c r="AX1005" s="14" t="s">
        <v>76</v>
      </c>
      <c r="AY1005" s="229" t="s">
        <v>275</v>
      </c>
    </row>
    <row r="1006" spans="1:65" s="13" customFormat="1" ht="10">
      <c r="B1006" s="207"/>
      <c r="C1006" s="208"/>
      <c r="D1006" s="209" t="s">
        <v>284</v>
      </c>
      <c r="E1006" s="210" t="s">
        <v>1</v>
      </c>
      <c r="F1006" s="211" t="s">
        <v>1123</v>
      </c>
      <c r="G1006" s="208"/>
      <c r="H1006" s="212">
        <v>4</v>
      </c>
      <c r="I1006" s="213"/>
      <c r="J1006" s="208"/>
      <c r="K1006" s="208"/>
      <c r="L1006" s="214"/>
      <c r="M1006" s="215"/>
      <c r="N1006" s="216"/>
      <c r="O1006" s="216"/>
      <c r="P1006" s="216"/>
      <c r="Q1006" s="216"/>
      <c r="R1006" s="216"/>
      <c r="S1006" s="216"/>
      <c r="T1006" s="217"/>
      <c r="AT1006" s="218" t="s">
        <v>284</v>
      </c>
      <c r="AU1006" s="218" t="s">
        <v>85</v>
      </c>
      <c r="AV1006" s="13" t="s">
        <v>85</v>
      </c>
      <c r="AW1006" s="13" t="s">
        <v>32</v>
      </c>
      <c r="AX1006" s="13" t="s">
        <v>76</v>
      </c>
      <c r="AY1006" s="218" t="s">
        <v>275</v>
      </c>
    </row>
    <row r="1007" spans="1:65" s="13" customFormat="1" ht="10">
      <c r="B1007" s="207"/>
      <c r="C1007" s="208"/>
      <c r="D1007" s="209" t="s">
        <v>284</v>
      </c>
      <c r="E1007" s="210" t="s">
        <v>1</v>
      </c>
      <c r="F1007" s="211" t="s">
        <v>1124</v>
      </c>
      <c r="G1007" s="208"/>
      <c r="H1007" s="212">
        <v>3</v>
      </c>
      <c r="I1007" s="213"/>
      <c r="J1007" s="208"/>
      <c r="K1007" s="208"/>
      <c r="L1007" s="214"/>
      <c r="M1007" s="215"/>
      <c r="N1007" s="216"/>
      <c r="O1007" s="216"/>
      <c r="P1007" s="216"/>
      <c r="Q1007" s="216"/>
      <c r="R1007" s="216"/>
      <c r="S1007" s="216"/>
      <c r="T1007" s="217"/>
      <c r="AT1007" s="218" t="s">
        <v>284</v>
      </c>
      <c r="AU1007" s="218" t="s">
        <v>85</v>
      </c>
      <c r="AV1007" s="13" t="s">
        <v>85</v>
      </c>
      <c r="AW1007" s="13" t="s">
        <v>32</v>
      </c>
      <c r="AX1007" s="13" t="s">
        <v>76</v>
      </c>
      <c r="AY1007" s="218" t="s">
        <v>275</v>
      </c>
    </row>
    <row r="1008" spans="1:65" s="14" customFormat="1" ht="10">
      <c r="B1008" s="219"/>
      <c r="C1008" s="220"/>
      <c r="D1008" s="209" t="s">
        <v>284</v>
      </c>
      <c r="E1008" s="221" t="s">
        <v>1</v>
      </c>
      <c r="F1008" s="222" t="s">
        <v>286</v>
      </c>
      <c r="G1008" s="220"/>
      <c r="H1008" s="223">
        <v>7</v>
      </c>
      <c r="I1008" s="224"/>
      <c r="J1008" s="220"/>
      <c r="K1008" s="220"/>
      <c r="L1008" s="225"/>
      <c r="M1008" s="226"/>
      <c r="N1008" s="227"/>
      <c r="O1008" s="227"/>
      <c r="P1008" s="227"/>
      <c r="Q1008" s="227"/>
      <c r="R1008" s="227"/>
      <c r="S1008" s="227"/>
      <c r="T1008" s="228"/>
      <c r="AT1008" s="229" t="s">
        <v>284</v>
      </c>
      <c r="AU1008" s="229" t="s">
        <v>85</v>
      </c>
      <c r="AV1008" s="14" t="s">
        <v>106</v>
      </c>
      <c r="AW1008" s="14" t="s">
        <v>32</v>
      </c>
      <c r="AX1008" s="14" t="s">
        <v>76</v>
      </c>
      <c r="AY1008" s="229" t="s">
        <v>275</v>
      </c>
    </row>
    <row r="1009" spans="1:65" s="13" customFormat="1" ht="10">
      <c r="B1009" s="207"/>
      <c r="C1009" s="208"/>
      <c r="D1009" s="209" t="s">
        <v>284</v>
      </c>
      <c r="E1009" s="210" t="s">
        <v>1</v>
      </c>
      <c r="F1009" s="211" t="s">
        <v>1125</v>
      </c>
      <c r="G1009" s="208"/>
      <c r="H1009" s="212">
        <v>210</v>
      </c>
      <c r="I1009" s="213"/>
      <c r="J1009" s="208"/>
      <c r="K1009" s="208"/>
      <c r="L1009" s="214"/>
      <c r="M1009" s="215"/>
      <c r="N1009" s="216"/>
      <c r="O1009" s="216"/>
      <c r="P1009" s="216"/>
      <c r="Q1009" s="216"/>
      <c r="R1009" s="216"/>
      <c r="S1009" s="216"/>
      <c r="T1009" s="217"/>
      <c r="AT1009" s="218" t="s">
        <v>284</v>
      </c>
      <c r="AU1009" s="218" t="s">
        <v>85</v>
      </c>
      <c r="AV1009" s="13" t="s">
        <v>85</v>
      </c>
      <c r="AW1009" s="13" t="s">
        <v>32</v>
      </c>
      <c r="AX1009" s="13" t="s">
        <v>76</v>
      </c>
      <c r="AY1009" s="218" t="s">
        <v>275</v>
      </c>
    </row>
    <row r="1010" spans="1:65" s="13" customFormat="1" ht="10">
      <c r="B1010" s="207"/>
      <c r="C1010" s="208"/>
      <c r="D1010" s="209" t="s">
        <v>284</v>
      </c>
      <c r="E1010" s="210" t="s">
        <v>1</v>
      </c>
      <c r="F1010" s="211" t="s">
        <v>1126</v>
      </c>
      <c r="G1010" s="208"/>
      <c r="H1010" s="212">
        <v>0.49</v>
      </c>
      <c r="I1010" s="213"/>
      <c r="J1010" s="208"/>
      <c r="K1010" s="208"/>
      <c r="L1010" s="214"/>
      <c r="M1010" s="215"/>
      <c r="N1010" s="216"/>
      <c r="O1010" s="216"/>
      <c r="P1010" s="216"/>
      <c r="Q1010" s="216"/>
      <c r="R1010" s="216"/>
      <c r="S1010" s="216"/>
      <c r="T1010" s="217"/>
      <c r="AT1010" s="218" t="s">
        <v>284</v>
      </c>
      <c r="AU1010" s="218" t="s">
        <v>85</v>
      </c>
      <c r="AV1010" s="13" t="s">
        <v>85</v>
      </c>
      <c r="AW1010" s="13" t="s">
        <v>32</v>
      </c>
      <c r="AX1010" s="13" t="s">
        <v>76</v>
      </c>
      <c r="AY1010" s="218" t="s">
        <v>275</v>
      </c>
    </row>
    <row r="1011" spans="1:65" s="13" customFormat="1" ht="10">
      <c r="B1011" s="207"/>
      <c r="C1011" s="208"/>
      <c r="D1011" s="209" t="s">
        <v>284</v>
      </c>
      <c r="E1011" s="210" t="s">
        <v>1</v>
      </c>
      <c r="F1011" s="211" t="s">
        <v>1127</v>
      </c>
      <c r="G1011" s="208"/>
      <c r="H1011" s="212">
        <v>45.3</v>
      </c>
      <c r="I1011" s="213"/>
      <c r="J1011" s="208"/>
      <c r="K1011" s="208"/>
      <c r="L1011" s="214"/>
      <c r="M1011" s="215"/>
      <c r="N1011" s="216"/>
      <c r="O1011" s="216"/>
      <c r="P1011" s="216"/>
      <c r="Q1011" s="216"/>
      <c r="R1011" s="216"/>
      <c r="S1011" s="216"/>
      <c r="T1011" s="217"/>
      <c r="AT1011" s="218" t="s">
        <v>284</v>
      </c>
      <c r="AU1011" s="218" t="s">
        <v>85</v>
      </c>
      <c r="AV1011" s="13" t="s">
        <v>85</v>
      </c>
      <c r="AW1011" s="13" t="s">
        <v>32</v>
      </c>
      <c r="AX1011" s="13" t="s">
        <v>76</v>
      </c>
      <c r="AY1011" s="218" t="s">
        <v>275</v>
      </c>
    </row>
    <row r="1012" spans="1:65" s="13" customFormat="1" ht="10">
      <c r="B1012" s="207"/>
      <c r="C1012" s="208"/>
      <c r="D1012" s="209" t="s">
        <v>284</v>
      </c>
      <c r="E1012" s="210" t="s">
        <v>1</v>
      </c>
      <c r="F1012" s="211" t="s">
        <v>1128</v>
      </c>
      <c r="G1012" s="208"/>
      <c r="H1012" s="212">
        <v>25</v>
      </c>
      <c r="I1012" s="213"/>
      <c r="J1012" s="208"/>
      <c r="K1012" s="208"/>
      <c r="L1012" s="214"/>
      <c r="M1012" s="215"/>
      <c r="N1012" s="216"/>
      <c r="O1012" s="216"/>
      <c r="P1012" s="216"/>
      <c r="Q1012" s="216"/>
      <c r="R1012" s="216"/>
      <c r="S1012" s="216"/>
      <c r="T1012" s="217"/>
      <c r="AT1012" s="218" t="s">
        <v>284</v>
      </c>
      <c r="AU1012" s="218" t="s">
        <v>85</v>
      </c>
      <c r="AV1012" s="13" t="s">
        <v>85</v>
      </c>
      <c r="AW1012" s="13" t="s">
        <v>32</v>
      </c>
      <c r="AX1012" s="13" t="s">
        <v>76</v>
      </c>
      <c r="AY1012" s="218" t="s">
        <v>275</v>
      </c>
    </row>
    <row r="1013" spans="1:65" s="14" customFormat="1" ht="10">
      <c r="B1013" s="219"/>
      <c r="C1013" s="220"/>
      <c r="D1013" s="209" t="s">
        <v>284</v>
      </c>
      <c r="E1013" s="221" t="s">
        <v>1</v>
      </c>
      <c r="F1013" s="222" t="s">
        <v>286</v>
      </c>
      <c r="G1013" s="220"/>
      <c r="H1013" s="223">
        <v>280.79000000000002</v>
      </c>
      <c r="I1013" s="224"/>
      <c r="J1013" s="220"/>
      <c r="K1013" s="220"/>
      <c r="L1013" s="225"/>
      <c r="M1013" s="226"/>
      <c r="N1013" s="227"/>
      <c r="O1013" s="227"/>
      <c r="P1013" s="227"/>
      <c r="Q1013" s="227"/>
      <c r="R1013" s="227"/>
      <c r="S1013" s="227"/>
      <c r="T1013" s="228"/>
      <c r="AT1013" s="229" t="s">
        <v>284</v>
      </c>
      <c r="AU1013" s="229" t="s">
        <v>85</v>
      </c>
      <c r="AV1013" s="14" t="s">
        <v>106</v>
      </c>
      <c r="AW1013" s="14" t="s">
        <v>32</v>
      </c>
      <c r="AX1013" s="14" t="s">
        <v>76</v>
      </c>
      <c r="AY1013" s="229" t="s">
        <v>275</v>
      </c>
    </row>
    <row r="1014" spans="1:65" s="13" customFormat="1" ht="10">
      <c r="B1014" s="207"/>
      <c r="C1014" s="208"/>
      <c r="D1014" s="209" t="s">
        <v>284</v>
      </c>
      <c r="E1014" s="210" t="s">
        <v>1</v>
      </c>
      <c r="F1014" s="211" t="s">
        <v>1129</v>
      </c>
      <c r="G1014" s="208"/>
      <c r="H1014" s="212">
        <v>69.599999999999994</v>
      </c>
      <c r="I1014" s="213"/>
      <c r="J1014" s="208"/>
      <c r="K1014" s="208"/>
      <c r="L1014" s="214"/>
      <c r="M1014" s="215"/>
      <c r="N1014" s="216"/>
      <c r="O1014" s="216"/>
      <c r="P1014" s="216"/>
      <c r="Q1014" s="216"/>
      <c r="R1014" s="216"/>
      <c r="S1014" s="216"/>
      <c r="T1014" s="217"/>
      <c r="AT1014" s="218" t="s">
        <v>284</v>
      </c>
      <c r="AU1014" s="218" t="s">
        <v>85</v>
      </c>
      <c r="AV1014" s="13" t="s">
        <v>85</v>
      </c>
      <c r="AW1014" s="13" t="s">
        <v>32</v>
      </c>
      <c r="AX1014" s="13" t="s">
        <v>76</v>
      </c>
      <c r="AY1014" s="218" t="s">
        <v>275</v>
      </c>
    </row>
    <row r="1015" spans="1:65" s="13" customFormat="1" ht="10">
      <c r="B1015" s="207"/>
      <c r="C1015" s="208"/>
      <c r="D1015" s="209" t="s">
        <v>284</v>
      </c>
      <c r="E1015" s="210" t="s">
        <v>1</v>
      </c>
      <c r="F1015" s="211" t="s">
        <v>1130</v>
      </c>
      <c r="G1015" s="208"/>
      <c r="H1015" s="212">
        <v>87.7</v>
      </c>
      <c r="I1015" s="213"/>
      <c r="J1015" s="208"/>
      <c r="K1015" s="208"/>
      <c r="L1015" s="214"/>
      <c r="M1015" s="215"/>
      <c r="N1015" s="216"/>
      <c r="O1015" s="216"/>
      <c r="P1015" s="216"/>
      <c r="Q1015" s="216"/>
      <c r="R1015" s="216"/>
      <c r="S1015" s="216"/>
      <c r="T1015" s="217"/>
      <c r="AT1015" s="218" t="s">
        <v>284</v>
      </c>
      <c r="AU1015" s="218" t="s">
        <v>85</v>
      </c>
      <c r="AV1015" s="13" t="s">
        <v>85</v>
      </c>
      <c r="AW1015" s="13" t="s">
        <v>32</v>
      </c>
      <c r="AX1015" s="13" t="s">
        <v>76</v>
      </c>
      <c r="AY1015" s="218" t="s">
        <v>275</v>
      </c>
    </row>
    <row r="1016" spans="1:65" s="13" customFormat="1" ht="10">
      <c r="B1016" s="207"/>
      <c r="C1016" s="208"/>
      <c r="D1016" s="209" t="s">
        <v>284</v>
      </c>
      <c r="E1016" s="210" t="s">
        <v>1</v>
      </c>
      <c r="F1016" s="211" t="s">
        <v>1131</v>
      </c>
      <c r="G1016" s="208"/>
      <c r="H1016" s="212">
        <v>54.5</v>
      </c>
      <c r="I1016" s="213"/>
      <c r="J1016" s="208"/>
      <c r="K1016" s="208"/>
      <c r="L1016" s="214"/>
      <c r="M1016" s="215"/>
      <c r="N1016" s="216"/>
      <c r="O1016" s="216"/>
      <c r="P1016" s="216"/>
      <c r="Q1016" s="216"/>
      <c r="R1016" s="216"/>
      <c r="S1016" s="216"/>
      <c r="T1016" s="217"/>
      <c r="AT1016" s="218" t="s">
        <v>284</v>
      </c>
      <c r="AU1016" s="218" t="s">
        <v>85</v>
      </c>
      <c r="AV1016" s="13" t="s">
        <v>85</v>
      </c>
      <c r="AW1016" s="13" t="s">
        <v>32</v>
      </c>
      <c r="AX1016" s="13" t="s">
        <v>76</v>
      </c>
      <c r="AY1016" s="218" t="s">
        <v>275</v>
      </c>
    </row>
    <row r="1017" spans="1:65" s="14" customFormat="1" ht="10">
      <c r="B1017" s="219"/>
      <c r="C1017" s="220"/>
      <c r="D1017" s="209" t="s">
        <v>284</v>
      </c>
      <c r="E1017" s="221" t="s">
        <v>1</v>
      </c>
      <c r="F1017" s="222" t="s">
        <v>286</v>
      </c>
      <c r="G1017" s="220"/>
      <c r="H1017" s="223">
        <v>211.8</v>
      </c>
      <c r="I1017" s="224"/>
      <c r="J1017" s="220"/>
      <c r="K1017" s="220"/>
      <c r="L1017" s="225"/>
      <c r="M1017" s="226"/>
      <c r="N1017" s="227"/>
      <c r="O1017" s="227"/>
      <c r="P1017" s="227"/>
      <c r="Q1017" s="227"/>
      <c r="R1017" s="227"/>
      <c r="S1017" s="227"/>
      <c r="T1017" s="228"/>
      <c r="AT1017" s="229" t="s">
        <v>284</v>
      </c>
      <c r="AU1017" s="229" t="s">
        <v>85</v>
      </c>
      <c r="AV1017" s="14" t="s">
        <v>106</v>
      </c>
      <c r="AW1017" s="14" t="s">
        <v>32</v>
      </c>
      <c r="AX1017" s="14" t="s">
        <v>76</v>
      </c>
      <c r="AY1017" s="229" t="s">
        <v>275</v>
      </c>
    </row>
    <row r="1018" spans="1:65" s="15" customFormat="1" ht="10">
      <c r="B1018" s="230"/>
      <c r="C1018" s="231"/>
      <c r="D1018" s="209" t="s">
        <v>284</v>
      </c>
      <c r="E1018" s="232" t="s">
        <v>1</v>
      </c>
      <c r="F1018" s="233" t="s">
        <v>287</v>
      </c>
      <c r="G1018" s="231"/>
      <c r="H1018" s="234">
        <v>562.09</v>
      </c>
      <c r="I1018" s="235"/>
      <c r="J1018" s="231"/>
      <c r="K1018" s="231"/>
      <c r="L1018" s="236"/>
      <c r="M1018" s="237"/>
      <c r="N1018" s="238"/>
      <c r="O1018" s="238"/>
      <c r="P1018" s="238"/>
      <c r="Q1018" s="238"/>
      <c r="R1018" s="238"/>
      <c r="S1018" s="238"/>
      <c r="T1018" s="239"/>
      <c r="AT1018" s="240" t="s">
        <v>284</v>
      </c>
      <c r="AU1018" s="240" t="s">
        <v>85</v>
      </c>
      <c r="AV1018" s="15" t="s">
        <v>282</v>
      </c>
      <c r="AW1018" s="15" t="s">
        <v>32</v>
      </c>
      <c r="AX1018" s="15" t="s">
        <v>83</v>
      </c>
      <c r="AY1018" s="240" t="s">
        <v>275</v>
      </c>
    </row>
    <row r="1019" spans="1:65" s="2" customFormat="1" ht="16.5" customHeight="1">
      <c r="A1019" s="35"/>
      <c r="B1019" s="36"/>
      <c r="C1019" s="194" t="s">
        <v>1132</v>
      </c>
      <c r="D1019" s="194" t="s">
        <v>277</v>
      </c>
      <c r="E1019" s="195" t="s">
        <v>1133</v>
      </c>
      <c r="F1019" s="196" t="s">
        <v>1134</v>
      </c>
      <c r="G1019" s="197" t="s">
        <v>290</v>
      </c>
      <c r="H1019" s="198">
        <v>94.242999999999995</v>
      </c>
      <c r="I1019" s="199"/>
      <c r="J1019" s="200">
        <f>ROUND(I1019*H1019,2)</f>
        <v>0</v>
      </c>
      <c r="K1019" s="196" t="s">
        <v>281</v>
      </c>
      <c r="L1019" s="40"/>
      <c r="M1019" s="201" t="s">
        <v>1</v>
      </c>
      <c r="N1019" s="202" t="s">
        <v>41</v>
      </c>
      <c r="O1019" s="72"/>
      <c r="P1019" s="203">
        <f>O1019*H1019</f>
        <v>0</v>
      </c>
      <c r="Q1019" s="203">
        <v>2.5019800000000001</v>
      </c>
      <c r="R1019" s="203">
        <f>Q1019*H1019</f>
        <v>235.79410114000001</v>
      </c>
      <c r="S1019" s="203">
        <v>0</v>
      </c>
      <c r="T1019" s="204">
        <f>S1019*H1019</f>
        <v>0</v>
      </c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R1019" s="205" t="s">
        <v>282</v>
      </c>
      <c r="AT1019" s="205" t="s">
        <v>277</v>
      </c>
      <c r="AU1019" s="205" t="s">
        <v>85</v>
      </c>
      <c r="AY1019" s="18" t="s">
        <v>275</v>
      </c>
      <c r="BE1019" s="206">
        <f>IF(N1019="základní",J1019,0)</f>
        <v>0</v>
      </c>
      <c r="BF1019" s="206">
        <f>IF(N1019="snížená",J1019,0)</f>
        <v>0</v>
      </c>
      <c r="BG1019" s="206">
        <f>IF(N1019="zákl. přenesená",J1019,0)</f>
        <v>0</v>
      </c>
      <c r="BH1019" s="206">
        <f>IF(N1019="sníž. přenesená",J1019,0)</f>
        <v>0</v>
      </c>
      <c r="BI1019" s="206">
        <f>IF(N1019="nulová",J1019,0)</f>
        <v>0</v>
      </c>
      <c r="BJ1019" s="18" t="s">
        <v>83</v>
      </c>
      <c r="BK1019" s="206">
        <f>ROUND(I1019*H1019,2)</f>
        <v>0</v>
      </c>
      <c r="BL1019" s="18" t="s">
        <v>282</v>
      </c>
      <c r="BM1019" s="205" t="s">
        <v>1135</v>
      </c>
    </row>
    <row r="1020" spans="1:65" s="13" customFormat="1" ht="10">
      <c r="B1020" s="207"/>
      <c r="C1020" s="208"/>
      <c r="D1020" s="209" t="s">
        <v>284</v>
      </c>
      <c r="E1020" s="210" t="s">
        <v>1</v>
      </c>
      <c r="F1020" s="211" t="s">
        <v>1136</v>
      </c>
      <c r="G1020" s="208"/>
      <c r="H1020" s="212">
        <v>15.488</v>
      </c>
      <c r="I1020" s="213"/>
      <c r="J1020" s="208"/>
      <c r="K1020" s="208"/>
      <c r="L1020" s="214"/>
      <c r="M1020" s="215"/>
      <c r="N1020" s="216"/>
      <c r="O1020" s="216"/>
      <c r="P1020" s="216"/>
      <c r="Q1020" s="216"/>
      <c r="R1020" s="216"/>
      <c r="S1020" s="216"/>
      <c r="T1020" s="217"/>
      <c r="AT1020" s="218" t="s">
        <v>284</v>
      </c>
      <c r="AU1020" s="218" t="s">
        <v>85</v>
      </c>
      <c r="AV1020" s="13" t="s">
        <v>85</v>
      </c>
      <c r="AW1020" s="13" t="s">
        <v>32</v>
      </c>
      <c r="AX1020" s="13" t="s">
        <v>76</v>
      </c>
      <c r="AY1020" s="218" t="s">
        <v>275</v>
      </c>
    </row>
    <row r="1021" spans="1:65" s="13" customFormat="1" ht="10">
      <c r="B1021" s="207"/>
      <c r="C1021" s="208"/>
      <c r="D1021" s="209" t="s">
        <v>284</v>
      </c>
      <c r="E1021" s="210" t="s">
        <v>1</v>
      </c>
      <c r="F1021" s="211" t="s">
        <v>1137</v>
      </c>
      <c r="G1021" s="208"/>
      <c r="H1021" s="212">
        <v>16.425000000000001</v>
      </c>
      <c r="I1021" s="213"/>
      <c r="J1021" s="208"/>
      <c r="K1021" s="208"/>
      <c r="L1021" s="214"/>
      <c r="M1021" s="215"/>
      <c r="N1021" s="216"/>
      <c r="O1021" s="216"/>
      <c r="P1021" s="216"/>
      <c r="Q1021" s="216"/>
      <c r="R1021" s="216"/>
      <c r="S1021" s="216"/>
      <c r="T1021" s="217"/>
      <c r="AT1021" s="218" t="s">
        <v>284</v>
      </c>
      <c r="AU1021" s="218" t="s">
        <v>85</v>
      </c>
      <c r="AV1021" s="13" t="s">
        <v>85</v>
      </c>
      <c r="AW1021" s="13" t="s">
        <v>32</v>
      </c>
      <c r="AX1021" s="13" t="s">
        <v>76</v>
      </c>
      <c r="AY1021" s="218" t="s">
        <v>275</v>
      </c>
    </row>
    <row r="1022" spans="1:65" s="13" customFormat="1" ht="10">
      <c r="B1022" s="207"/>
      <c r="C1022" s="208"/>
      <c r="D1022" s="209" t="s">
        <v>284</v>
      </c>
      <c r="E1022" s="210" t="s">
        <v>1</v>
      </c>
      <c r="F1022" s="211" t="s">
        <v>1138</v>
      </c>
      <c r="G1022" s="208"/>
      <c r="H1022" s="212">
        <v>1.3859999999999999</v>
      </c>
      <c r="I1022" s="213"/>
      <c r="J1022" s="208"/>
      <c r="K1022" s="208"/>
      <c r="L1022" s="214"/>
      <c r="M1022" s="215"/>
      <c r="N1022" s="216"/>
      <c r="O1022" s="216"/>
      <c r="P1022" s="216"/>
      <c r="Q1022" s="216"/>
      <c r="R1022" s="216"/>
      <c r="S1022" s="216"/>
      <c r="T1022" s="217"/>
      <c r="AT1022" s="218" t="s">
        <v>284</v>
      </c>
      <c r="AU1022" s="218" t="s">
        <v>85</v>
      </c>
      <c r="AV1022" s="13" t="s">
        <v>85</v>
      </c>
      <c r="AW1022" s="13" t="s">
        <v>32</v>
      </c>
      <c r="AX1022" s="13" t="s">
        <v>76</v>
      </c>
      <c r="AY1022" s="218" t="s">
        <v>275</v>
      </c>
    </row>
    <row r="1023" spans="1:65" s="13" customFormat="1" ht="10">
      <c r="B1023" s="207"/>
      <c r="C1023" s="208"/>
      <c r="D1023" s="209" t="s">
        <v>284</v>
      </c>
      <c r="E1023" s="210" t="s">
        <v>1</v>
      </c>
      <c r="F1023" s="211" t="s">
        <v>1139</v>
      </c>
      <c r="G1023" s="208"/>
      <c r="H1023" s="212">
        <v>1.3560000000000001</v>
      </c>
      <c r="I1023" s="213"/>
      <c r="J1023" s="208"/>
      <c r="K1023" s="208"/>
      <c r="L1023" s="214"/>
      <c r="M1023" s="215"/>
      <c r="N1023" s="216"/>
      <c r="O1023" s="216"/>
      <c r="P1023" s="216"/>
      <c r="Q1023" s="216"/>
      <c r="R1023" s="216"/>
      <c r="S1023" s="216"/>
      <c r="T1023" s="217"/>
      <c r="AT1023" s="218" t="s">
        <v>284</v>
      </c>
      <c r="AU1023" s="218" t="s">
        <v>85</v>
      </c>
      <c r="AV1023" s="13" t="s">
        <v>85</v>
      </c>
      <c r="AW1023" s="13" t="s">
        <v>32</v>
      </c>
      <c r="AX1023" s="13" t="s">
        <v>76</v>
      </c>
      <c r="AY1023" s="218" t="s">
        <v>275</v>
      </c>
    </row>
    <row r="1024" spans="1:65" s="13" customFormat="1" ht="10">
      <c r="B1024" s="207"/>
      <c r="C1024" s="208"/>
      <c r="D1024" s="209" t="s">
        <v>284</v>
      </c>
      <c r="E1024" s="210" t="s">
        <v>1</v>
      </c>
      <c r="F1024" s="211" t="s">
        <v>1140</v>
      </c>
      <c r="G1024" s="208"/>
      <c r="H1024" s="212">
        <v>0.154</v>
      </c>
      <c r="I1024" s="213"/>
      <c r="J1024" s="208"/>
      <c r="K1024" s="208"/>
      <c r="L1024" s="214"/>
      <c r="M1024" s="215"/>
      <c r="N1024" s="216"/>
      <c r="O1024" s="216"/>
      <c r="P1024" s="216"/>
      <c r="Q1024" s="216"/>
      <c r="R1024" s="216"/>
      <c r="S1024" s="216"/>
      <c r="T1024" s="217"/>
      <c r="AT1024" s="218" t="s">
        <v>284</v>
      </c>
      <c r="AU1024" s="218" t="s">
        <v>85</v>
      </c>
      <c r="AV1024" s="13" t="s">
        <v>85</v>
      </c>
      <c r="AW1024" s="13" t="s">
        <v>32</v>
      </c>
      <c r="AX1024" s="13" t="s">
        <v>76</v>
      </c>
      <c r="AY1024" s="218" t="s">
        <v>275</v>
      </c>
    </row>
    <row r="1025" spans="2:51" s="13" customFormat="1" ht="10">
      <c r="B1025" s="207"/>
      <c r="C1025" s="208"/>
      <c r="D1025" s="209" t="s">
        <v>284</v>
      </c>
      <c r="E1025" s="210" t="s">
        <v>1</v>
      </c>
      <c r="F1025" s="211" t="s">
        <v>1141</v>
      </c>
      <c r="G1025" s="208"/>
      <c r="H1025" s="212">
        <v>2.6360000000000001</v>
      </c>
      <c r="I1025" s="213"/>
      <c r="J1025" s="208"/>
      <c r="K1025" s="208"/>
      <c r="L1025" s="214"/>
      <c r="M1025" s="215"/>
      <c r="N1025" s="216"/>
      <c r="O1025" s="216"/>
      <c r="P1025" s="216"/>
      <c r="Q1025" s="216"/>
      <c r="R1025" s="216"/>
      <c r="S1025" s="216"/>
      <c r="T1025" s="217"/>
      <c r="AT1025" s="218" t="s">
        <v>284</v>
      </c>
      <c r="AU1025" s="218" t="s">
        <v>85</v>
      </c>
      <c r="AV1025" s="13" t="s">
        <v>85</v>
      </c>
      <c r="AW1025" s="13" t="s">
        <v>32</v>
      </c>
      <c r="AX1025" s="13" t="s">
        <v>76</v>
      </c>
      <c r="AY1025" s="218" t="s">
        <v>275</v>
      </c>
    </row>
    <row r="1026" spans="2:51" s="13" customFormat="1" ht="10">
      <c r="B1026" s="207"/>
      <c r="C1026" s="208"/>
      <c r="D1026" s="209" t="s">
        <v>284</v>
      </c>
      <c r="E1026" s="210" t="s">
        <v>1</v>
      </c>
      <c r="F1026" s="211" t="s">
        <v>1142</v>
      </c>
      <c r="G1026" s="208"/>
      <c r="H1026" s="212">
        <v>4.4999999999999998E-2</v>
      </c>
      <c r="I1026" s="213"/>
      <c r="J1026" s="208"/>
      <c r="K1026" s="208"/>
      <c r="L1026" s="214"/>
      <c r="M1026" s="215"/>
      <c r="N1026" s="216"/>
      <c r="O1026" s="216"/>
      <c r="P1026" s="216"/>
      <c r="Q1026" s="216"/>
      <c r="R1026" s="216"/>
      <c r="S1026" s="216"/>
      <c r="T1026" s="217"/>
      <c r="AT1026" s="218" t="s">
        <v>284</v>
      </c>
      <c r="AU1026" s="218" t="s">
        <v>85</v>
      </c>
      <c r="AV1026" s="13" t="s">
        <v>85</v>
      </c>
      <c r="AW1026" s="13" t="s">
        <v>32</v>
      </c>
      <c r="AX1026" s="13" t="s">
        <v>76</v>
      </c>
      <c r="AY1026" s="218" t="s">
        <v>275</v>
      </c>
    </row>
    <row r="1027" spans="2:51" s="13" customFormat="1" ht="10">
      <c r="B1027" s="207"/>
      <c r="C1027" s="208"/>
      <c r="D1027" s="209" t="s">
        <v>284</v>
      </c>
      <c r="E1027" s="210" t="s">
        <v>1</v>
      </c>
      <c r="F1027" s="211" t="s">
        <v>1143</v>
      </c>
      <c r="G1027" s="208"/>
      <c r="H1027" s="212">
        <v>0.125</v>
      </c>
      <c r="I1027" s="213"/>
      <c r="J1027" s="208"/>
      <c r="K1027" s="208"/>
      <c r="L1027" s="214"/>
      <c r="M1027" s="215"/>
      <c r="N1027" s="216"/>
      <c r="O1027" s="216"/>
      <c r="P1027" s="216"/>
      <c r="Q1027" s="216"/>
      <c r="R1027" s="216"/>
      <c r="S1027" s="216"/>
      <c r="T1027" s="217"/>
      <c r="AT1027" s="218" t="s">
        <v>284</v>
      </c>
      <c r="AU1027" s="218" t="s">
        <v>85</v>
      </c>
      <c r="AV1027" s="13" t="s">
        <v>85</v>
      </c>
      <c r="AW1027" s="13" t="s">
        <v>32</v>
      </c>
      <c r="AX1027" s="13" t="s">
        <v>76</v>
      </c>
      <c r="AY1027" s="218" t="s">
        <v>275</v>
      </c>
    </row>
    <row r="1028" spans="2:51" s="13" customFormat="1" ht="10">
      <c r="B1028" s="207"/>
      <c r="C1028" s="208"/>
      <c r="D1028" s="209" t="s">
        <v>284</v>
      </c>
      <c r="E1028" s="210" t="s">
        <v>1</v>
      </c>
      <c r="F1028" s="211" t="s">
        <v>1144</v>
      </c>
      <c r="G1028" s="208"/>
      <c r="H1028" s="212">
        <v>0.44400000000000001</v>
      </c>
      <c r="I1028" s="213"/>
      <c r="J1028" s="208"/>
      <c r="K1028" s="208"/>
      <c r="L1028" s="214"/>
      <c r="M1028" s="215"/>
      <c r="N1028" s="216"/>
      <c r="O1028" s="216"/>
      <c r="P1028" s="216"/>
      <c r="Q1028" s="216"/>
      <c r="R1028" s="216"/>
      <c r="S1028" s="216"/>
      <c r="T1028" s="217"/>
      <c r="AT1028" s="218" t="s">
        <v>284</v>
      </c>
      <c r="AU1028" s="218" t="s">
        <v>85</v>
      </c>
      <c r="AV1028" s="13" t="s">
        <v>85</v>
      </c>
      <c r="AW1028" s="13" t="s">
        <v>32</v>
      </c>
      <c r="AX1028" s="13" t="s">
        <v>76</v>
      </c>
      <c r="AY1028" s="218" t="s">
        <v>275</v>
      </c>
    </row>
    <row r="1029" spans="2:51" s="13" customFormat="1" ht="10">
      <c r="B1029" s="207"/>
      <c r="C1029" s="208"/>
      <c r="D1029" s="209" t="s">
        <v>284</v>
      </c>
      <c r="E1029" s="210" t="s">
        <v>1</v>
      </c>
      <c r="F1029" s="211" t="s">
        <v>1145</v>
      </c>
      <c r="G1029" s="208"/>
      <c r="H1029" s="212">
        <v>3.3410000000000002</v>
      </c>
      <c r="I1029" s="213"/>
      <c r="J1029" s="208"/>
      <c r="K1029" s="208"/>
      <c r="L1029" s="214"/>
      <c r="M1029" s="215"/>
      <c r="N1029" s="216"/>
      <c r="O1029" s="216"/>
      <c r="P1029" s="216"/>
      <c r="Q1029" s="216"/>
      <c r="R1029" s="216"/>
      <c r="S1029" s="216"/>
      <c r="T1029" s="217"/>
      <c r="AT1029" s="218" t="s">
        <v>284</v>
      </c>
      <c r="AU1029" s="218" t="s">
        <v>85</v>
      </c>
      <c r="AV1029" s="13" t="s">
        <v>85</v>
      </c>
      <c r="AW1029" s="13" t="s">
        <v>32</v>
      </c>
      <c r="AX1029" s="13" t="s">
        <v>76</v>
      </c>
      <c r="AY1029" s="218" t="s">
        <v>275</v>
      </c>
    </row>
    <row r="1030" spans="2:51" s="13" customFormat="1" ht="10">
      <c r="B1030" s="207"/>
      <c r="C1030" s="208"/>
      <c r="D1030" s="209" t="s">
        <v>284</v>
      </c>
      <c r="E1030" s="210" t="s">
        <v>1</v>
      </c>
      <c r="F1030" s="211" t="s">
        <v>1146</v>
      </c>
      <c r="G1030" s="208"/>
      <c r="H1030" s="212">
        <v>1.8440000000000001</v>
      </c>
      <c r="I1030" s="213"/>
      <c r="J1030" s="208"/>
      <c r="K1030" s="208"/>
      <c r="L1030" s="214"/>
      <c r="M1030" s="215"/>
      <c r="N1030" s="216"/>
      <c r="O1030" s="216"/>
      <c r="P1030" s="216"/>
      <c r="Q1030" s="216"/>
      <c r="R1030" s="216"/>
      <c r="S1030" s="216"/>
      <c r="T1030" s="217"/>
      <c r="AT1030" s="218" t="s">
        <v>284</v>
      </c>
      <c r="AU1030" s="218" t="s">
        <v>85</v>
      </c>
      <c r="AV1030" s="13" t="s">
        <v>85</v>
      </c>
      <c r="AW1030" s="13" t="s">
        <v>32</v>
      </c>
      <c r="AX1030" s="13" t="s">
        <v>76</v>
      </c>
      <c r="AY1030" s="218" t="s">
        <v>275</v>
      </c>
    </row>
    <row r="1031" spans="2:51" s="13" customFormat="1" ht="10">
      <c r="B1031" s="207"/>
      <c r="C1031" s="208"/>
      <c r="D1031" s="209" t="s">
        <v>284</v>
      </c>
      <c r="E1031" s="210" t="s">
        <v>1</v>
      </c>
      <c r="F1031" s="211" t="s">
        <v>1147</v>
      </c>
      <c r="G1031" s="208"/>
      <c r="H1031" s="212">
        <v>4.9800000000000004</v>
      </c>
      <c r="I1031" s="213"/>
      <c r="J1031" s="208"/>
      <c r="K1031" s="208"/>
      <c r="L1031" s="214"/>
      <c r="M1031" s="215"/>
      <c r="N1031" s="216"/>
      <c r="O1031" s="216"/>
      <c r="P1031" s="216"/>
      <c r="Q1031" s="216"/>
      <c r="R1031" s="216"/>
      <c r="S1031" s="216"/>
      <c r="T1031" s="217"/>
      <c r="AT1031" s="218" t="s">
        <v>284</v>
      </c>
      <c r="AU1031" s="218" t="s">
        <v>85</v>
      </c>
      <c r="AV1031" s="13" t="s">
        <v>85</v>
      </c>
      <c r="AW1031" s="13" t="s">
        <v>32</v>
      </c>
      <c r="AX1031" s="13" t="s">
        <v>76</v>
      </c>
      <c r="AY1031" s="218" t="s">
        <v>275</v>
      </c>
    </row>
    <row r="1032" spans="2:51" s="13" customFormat="1" ht="10">
      <c r="B1032" s="207"/>
      <c r="C1032" s="208"/>
      <c r="D1032" s="209" t="s">
        <v>284</v>
      </c>
      <c r="E1032" s="210" t="s">
        <v>1</v>
      </c>
      <c r="F1032" s="211" t="s">
        <v>1148</v>
      </c>
      <c r="G1032" s="208"/>
      <c r="H1032" s="212">
        <v>0.185</v>
      </c>
      <c r="I1032" s="213"/>
      <c r="J1032" s="208"/>
      <c r="K1032" s="208"/>
      <c r="L1032" s="214"/>
      <c r="M1032" s="215"/>
      <c r="N1032" s="216"/>
      <c r="O1032" s="216"/>
      <c r="P1032" s="216"/>
      <c r="Q1032" s="216"/>
      <c r="R1032" s="216"/>
      <c r="S1032" s="216"/>
      <c r="T1032" s="217"/>
      <c r="AT1032" s="218" t="s">
        <v>284</v>
      </c>
      <c r="AU1032" s="218" t="s">
        <v>85</v>
      </c>
      <c r="AV1032" s="13" t="s">
        <v>85</v>
      </c>
      <c r="AW1032" s="13" t="s">
        <v>32</v>
      </c>
      <c r="AX1032" s="13" t="s">
        <v>76</v>
      </c>
      <c r="AY1032" s="218" t="s">
        <v>275</v>
      </c>
    </row>
    <row r="1033" spans="2:51" s="14" customFormat="1" ht="10">
      <c r="B1033" s="219"/>
      <c r="C1033" s="220"/>
      <c r="D1033" s="209" t="s">
        <v>284</v>
      </c>
      <c r="E1033" s="221" t="s">
        <v>1</v>
      </c>
      <c r="F1033" s="222" t="s">
        <v>286</v>
      </c>
      <c r="G1033" s="220"/>
      <c r="H1033" s="223">
        <v>48.408999999999999</v>
      </c>
      <c r="I1033" s="224"/>
      <c r="J1033" s="220"/>
      <c r="K1033" s="220"/>
      <c r="L1033" s="225"/>
      <c r="M1033" s="226"/>
      <c r="N1033" s="227"/>
      <c r="O1033" s="227"/>
      <c r="P1033" s="227"/>
      <c r="Q1033" s="227"/>
      <c r="R1033" s="227"/>
      <c r="S1033" s="227"/>
      <c r="T1033" s="228"/>
      <c r="AT1033" s="229" t="s">
        <v>284</v>
      </c>
      <c r="AU1033" s="229" t="s">
        <v>85</v>
      </c>
      <c r="AV1033" s="14" t="s">
        <v>106</v>
      </c>
      <c r="AW1033" s="14" t="s">
        <v>32</v>
      </c>
      <c r="AX1033" s="14" t="s">
        <v>76</v>
      </c>
      <c r="AY1033" s="229" t="s">
        <v>275</v>
      </c>
    </row>
    <row r="1034" spans="2:51" s="16" customFormat="1" ht="10">
      <c r="B1034" s="241"/>
      <c r="C1034" s="242"/>
      <c r="D1034" s="209" t="s">
        <v>284</v>
      </c>
      <c r="E1034" s="243" t="s">
        <v>1</v>
      </c>
      <c r="F1034" s="244" t="s">
        <v>492</v>
      </c>
      <c r="G1034" s="242"/>
      <c r="H1034" s="243" t="s">
        <v>1</v>
      </c>
      <c r="I1034" s="245"/>
      <c r="J1034" s="242"/>
      <c r="K1034" s="242"/>
      <c r="L1034" s="246"/>
      <c r="M1034" s="247"/>
      <c r="N1034" s="248"/>
      <c r="O1034" s="248"/>
      <c r="P1034" s="248"/>
      <c r="Q1034" s="248"/>
      <c r="R1034" s="248"/>
      <c r="S1034" s="248"/>
      <c r="T1034" s="249"/>
      <c r="AT1034" s="250" t="s">
        <v>284</v>
      </c>
      <c r="AU1034" s="250" t="s">
        <v>85</v>
      </c>
      <c r="AV1034" s="16" t="s">
        <v>83</v>
      </c>
      <c r="AW1034" s="16" t="s">
        <v>32</v>
      </c>
      <c r="AX1034" s="16" t="s">
        <v>76</v>
      </c>
      <c r="AY1034" s="250" t="s">
        <v>275</v>
      </c>
    </row>
    <row r="1035" spans="2:51" s="13" customFormat="1" ht="10">
      <c r="B1035" s="207"/>
      <c r="C1035" s="208"/>
      <c r="D1035" s="209" t="s">
        <v>284</v>
      </c>
      <c r="E1035" s="210" t="s">
        <v>1</v>
      </c>
      <c r="F1035" s="211" t="s">
        <v>1149</v>
      </c>
      <c r="G1035" s="208"/>
      <c r="H1035" s="212">
        <v>4.9290000000000003</v>
      </c>
      <c r="I1035" s="213"/>
      <c r="J1035" s="208"/>
      <c r="K1035" s="208"/>
      <c r="L1035" s="214"/>
      <c r="M1035" s="215"/>
      <c r="N1035" s="216"/>
      <c r="O1035" s="216"/>
      <c r="P1035" s="216"/>
      <c r="Q1035" s="216"/>
      <c r="R1035" s="216"/>
      <c r="S1035" s="216"/>
      <c r="T1035" s="217"/>
      <c r="AT1035" s="218" t="s">
        <v>284</v>
      </c>
      <c r="AU1035" s="218" t="s">
        <v>85</v>
      </c>
      <c r="AV1035" s="13" t="s">
        <v>85</v>
      </c>
      <c r="AW1035" s="13" t="s">
        <v>32</v>
      </c>
      <c r="AX1035" s="13" t="s">
        <v>76</v>
      </c>
      <c r="AY1035" s="218" t="s">
        <v>275</v>
      </c>
    </row>
    <row r="1036" spans="2:51" s="13" customFormat="1" ht="10">
      <c r="B1036" s="207"/>
      <c r="C1036" s="208"/>
      <c r="D1036" s="209" t="s">
        <v>284</v>
      </c>
      <c r="E1036" s="210" t="s">
        <v>1</v>
      </c>
      <c r="F1036" s="211" t="s">
        <v>1150</v>
      </c>
      <c r="G1036" s="208"/>
      <c r="H1036" s="212">
        <v>1.696</v>
      </c>
      <c r="I1036" s="213"/>
      <c r="J1036" s="208"/>
      <c r="K1036" s="208"/>
      <c r="L1036" s="214"/>
      <c r="M1036" s="215"/>
      <c r="N1036" s="216"/>
      <c r="O1036" s="216"/>
      <c r="P1036" s="216"/>
      <c r="Q1036" s="216"/>
      <c r="R1036" s="216"/>
      <c r="S1036" s="216"/>
      <c r="T1036" s="217"/>
      <c r="AT1036" s="218" t="s">
        <v>284</v>
      </c>
      <c r="AU1036" s="218" t="s">
        <v>85</v>
      </c>
      <c r="AV1036" s="13" t="s">
        <v>85</v>
      </c>
      <c r="AW1036" s="13" t="s">
        <v>32</v>
      </c>
      <c r="AX1036" s="13" t="s">
        <v>76</v>
      </c>
      <c r="AY1036" s="218" t="s">
        <v>275</v>
      </c>
    </row>
    <row r="1037" spans="2:51" s="13" customFormat="1" ht="10">
      <c r="B1037" s="207"/>
      <c r="C1037" s="208"/>
      <c r="D1037" s="209" t="s">
        <v>284</v>
      </c>
      <c r="E1037" s="210" t="s">
        <v>1</v>
      </c>
      <c r="F1037" s="211" t="s">
        <v>1151</v>
      </c>
      <c r="G1037" s="208"/>
      <c r="H1037" s="212">
        <v>1.7090000000000001</v>
      </c>
      <c r="I1037" s="213"/>
      <c r="J1037" s="208"/>
      <c r="K1037" s="208"/>
      <c r="L1037" s="214"/>
      <c r="M1037" s="215"/>
      <c r="N1037" s="216"/>
      <c r="O1037" s="216"/>
      <c r="P1037" s="216"/>
      <c r="Q1037" s="216"/>
      <c r="R1037" s="216"/>
      <c r="S1037" s="216"/>
      <c r="T1037" s="217"/>
      <c r="AT1037" s="218" t="s">
        <v>284</v>
      </c>
      <c r="AU1037" s="218" t="s">
        <v>85</v>
      </c>
      <c r="AV1037" s="13" t="s">
        <v>85</v>
      </c>
      <c r="AW1037" s="13" t="s">
        <v>32</v>
      </c>
      <c r="AX1037" s="13" t="s">
        <v>76</v>
      </c>
      <c r="AY1037" s="218" t="s">
        <v>275</v>
      </c>
    </row>
    <row r="1038" spans="2:51" s="14" customFormat="1" ht="10">
      <c r="B1038" s="219"/>
      <c r="C1038" s="220"/>
      <c r="D1038" s="209" t="s">
        <v>284</v>
      </c>
      <c r="E1038" s="221" t="s">
        <v>1</v>
      </c>
      <c r="F1038" s="222" t="s">
        <v>286</v>
      </c>
      <c r="G1038" s="220"/>
      <c r="H1038" s="223">
        <v>8.3339999999999996</v>
      </c>
      <c r="I1038" s="224"/>
      <c r="J1038" s="220"/>
      <c r="K1038" s="220"/>
      <c r="L1038" s="225"/>
      <c r="M1038" s="226"/>
      <c r="N1038" s="227"/>
      <c r="O1038" s="227"/>
      <c r="P1038" s="227"/>
      <c r="Q1038" s="227"/>
      <c r="R1038" s="227"/>
      <c r="S1038" s="227"/>
      <c r="T1038" s="228"/>
      <c r="AT1038" s="229" t="s">
        <v>284</v>
      </c>
      <c r="AU1038" s="229" t="s">
        <v>85</v>
      </c>
      <c r="AV1038" s="14" t="s">
        <v>106</v>
      </c>
      <c r="AW1038" s="14" t="s">
        <v>32</v>
      </c>
      <c r="AX1038" s="14" t="s">
        <v>76</v>
      </c>
      <c r="AY1038" s="229" t="s">
        <v>275</v>
      </c>
    </row>
    <row r="1039" spans="2:51" s="16" customFormat="1" ht="10">
      <c r="B1039" s="241"/>
      <c r="C1039" s="242"/>
      <c r="D1039" s="209" t="s">
        <v>284</v>
      </c>
      <c r="E1039" s="243" t="s">
        <v>1</v>
      </c>
      <c r="F1039" s="244" t="s">
        <v>505</v>
      </c>
      <c r="G1039" s="242"/>
      <c r="H1039" s="243" t="s">
        <v>1</v>
      </c>
      <c r="I1039" s="245"/>
      <c r="J1039" s="242"/>
      <c r="K1039" s="242"/>
      <c r="L1039" s="246"/>
      <c r="M1039" s="247"/>
      <c r="N1039" s="248"/>
      <c r="O1039" s="248"/>
      <c r="P1039" s="248"/>
      <c r="Q1039" s="248"/>
      <c r="R1039" s="248"/>
      <c r="S1039" s="248"/>
      <c r="T1039" s="249"/>
      <c r="AT1039" s="250" t="s">
        <v>284</v>
      </c>
      <c r="AU1039" s="250" t="s">
        <v>85</v>
      </c>
      <c r="AV1039" s="16" t="s">
        <v>83</v>
      </c>
      <c r="AW1039" s="16" t="s">
        <v>32</v>
      </c>
      <c r="AX1039" s="16" t="s">
        <v>76</v>
      </c>
      <c r="AY1039" s="250" t="s">
        <v>275</v>
      </c>
    </row>
    <row r="1040" spans="2:51" s="13" customFormat="1" ht="10">
      <c r="B1040" s="207"/>
      <c r="C1040" s="208"/>
      <c r="D1040" s="209" t="s">
        <v>284</v>
      </c>
      <c r="E1040" s="210" t="s">
        <v>1</v>
      </c>
      <c r="F1040" s="211" t="s">
        <v>1152</v>
      </c>
      <c r="G1040" s="208"/>
      <c r="H1040" s="212">
        <v>5.3339999999999996</v>
      </c>
      <c r="I1040" s="213"/>
      <c r="J1040" s="208"/>
      <c r="K1040" s="208"/>
      <c r="L1040" s="214"/>
      <c r="M1040" s="215"/>
      <c r="N1040" s="216"/>
      <c r="O1040" s="216"/>
      <c r="P1040" s="216"/>
      <c r="Q1040" s="216"/>
      <c r="R1040" s="216"/>
      <c r="S1040" s="216"/>
      <c r="T1040" s="217"/>
      <c r="AT1040" s="218" t="s">
        <v>284</v>
      </c>
      <c r="AU1040" s="218" t="s">
        <v>85</v>
      </c>
      <c r="AV1040" s="13" t="s">
        <v>85</v>
      </c>
      <c r="AW1040" s="13" t="s">
        <v>32</v>
      </c>
      <c r="AX1040" s="13" t="s">
        <v>76</v>
      </c>
      <c r="AY1040" s="218" t="s">
        <v>275</v>
      </c>
    </row>
    <row r="1041" spans="1:65" s="13" customFormat="1" ht="10">
      <c r="B1041" s="207"/>
      <c r="C1041" s="208"/>
      <c r="D1041" s="209" t="s">
        <v>284</v>
      </c>
      <c r="E1041" s="210" t="s">
        <v>1</v>
      </c>
      <c r="F1041" s="211" t="s">
        <v>1153</v>
      </c>
      <c r="G1041" s="208"/>
      <c r="H1041" s="212">
        <v>4.077</v>
      </c>
      <c r="I1041" s="213"/>
      <c r="J1041" s="208"/>
      <c r="K1041" s="208"/>
      <c r="L1041" s="214"/>
      <c r="M1041" s="215"/>
      <c r="N1041" s="216"/>
      <c r="O1041" s="216"/>
      <c r="P1041" s="216"/>
      <c r="Q1041" s="216"/>
      <c r="R1041" s="216"/>
      <c r="S1041" s="216"/>
      <c r="T1041" s="217"/>
      <c r="AT1041" s="218" t="s">
        <v>284</v>
      </c>
      <c r="AU1041" s="218" t="s">
        <v>85</v>
      </c>
      <c r="AV1041" s="13" t="s">
        <v>85</v>
      </c>
      <c r="AW1041" s="13" t="s">
        <v>32</v>
      </c>
      <c r="AX1041" s="13" t="s">
        <v>76</v>
      </c>
      <c r="AY1041" s="218" t="s">
        <v>275</v>
      </c>
    </row>
    <row r="1042" spans="1:65" s="13" customFormat="1" ht="10">
      <c r="B1042" s="207"/>
      <c r="C1042" s="208"/>
      <c r="D1042" s="209" t="s">
        <v>284</v>
      </c>
      <c r="E1042" s="210" t="s">
        <v>1</v>
      </c>
      <c r="F1042" s="211" t="s">
        <v>1154</v>
      </c>
      <c r="G1042" s="208"/>
      <c r="H1042" s="212">
        <v>4.0330000000000004</v>
      </c>
      <c r="I1042" s="213"/>
      <c r="J1042" s="208"/>
      <c r="K1042" s="208"/>
      <c r="L1042" s="214"/>
      <c r="M1042" s="215"/>
      <c r="N1042" s="216"/>
      <c r="O1042" s="216"/>
      <c r="P1042" s="216"/>
      <c r="Q1042" s="216"/>
      <c r="R1042" s="216"/>
      <c r="S1042" s="216"/>
      <c r="T1042" s="217"/>
      <c r="AT1042" s="218" t="s">
        <v>284</v>
      </c>
      <c r="AU1042" s="218" t="s">
        <v>85</v>
      </c>
      <c r="AV1042" s="13" t="s">
        <v>85</v>
      </c>
      <c r="AW1042" s="13" t="s">
        <v>32</v>
      </c>
      <c r="AX1042" s="13" t="s">
        <v>76</v>
      </c>
      <c r="AY1042" s="218" t="s">
        <v>275</v>
      </c>
    </row>
    <row r="1043" spans="1:65" s="14" customFormat="1" ht="10">
      <c r="B1043" s="219"/>
      <c r="C1043" s="220"/>
      <c r="D1043" s="209" t="s">
        <v>284</v>
      </c>
      <c r="E1043" s="221" t="s">
        <v>1</v>
      </c>
      <c r="F1043" s="222" t="s">
        <v>286</v>
      </c>
      <c r="G1043" s="220"/>
      <c r="H1043" s="223">
        <v>13.444000000000001</v>
      </c>
      <c r="I1043" s="224"/>
      <c r="J1043" s="220"/>
      <c r="K1043" s="220"/>
      <c r="L1043" s="225"/>
      <c r="M1043" s="226"/>
      <c r="N1043" s="227"/>
      <c r="O1043" s="227"/>
      <c r="P1043" s="227"/>
      <c r="Q1043" s="227"/>
      <c r="R1043" s="227"/>
      <c r="S1043" s="227"/>
      <c r="T1043" s="228"/>
      <c r="AT1043" s="229" t="s">
        <v>284</v>
      </c>
      <c r="AU1043" s="229" t="s">
        <v>85</v>
      </c>
      <c r="AV1043" s="14" t="s">
        <v>106</v>
      </c>
      <c r="AW1043" s="14" t="s">
        <v>32</v>
      </c>
      <c r="AX1043" s="14" t="s">
        <v>76</v>
      </c>
      <c r="AY1043" s="229" t="s">
        <v>275</v>
      </c>
    </row>
    <row r="1044" spans="1:65" s="16" customFormat="1" ht="10">
      <c r="B1044" s="241"/>
      <c r="C1044" s="242"/>
      <c r="D1044" s="209" t="s">
        <v>284</v>
      </c>
      <c r="E1044" s="243" t="s">
        <v>1</v>
      </c>
      <c r="F1044" s="244" t="s">
        <v>1155</v>
      </c>
      <c r="G1044" s="242"/>
      <c r="H1044" s="243" t="s">
        <v>1</v>
      </c>
      <c r="I1044" s="245"/>
      <c r="J1044" s="242"/>
      <c r="K1044" s="242"/>
      <c r="L1044" s="246"/>
      <c r="M1044" s="247"/>
      <c r="N1044" s="248"/>
      <c r="O1044" s="248"/>
      <c r="P1044" s="248"/>
      <c r="Q1044" s="248"/>
      <c r="R1044" s="248"/>
      <c r="S1044" s="248"/>
      <c r="T1044" s="249"/>
      <c r="AT1044" s="250" t="s">
        <v>284</v>
      </c>
      <c r="AU1044" s="250" t="s">
        <v>85</v>
      </c>
      <c r="AV1044" s="16" t="s">
        <v>83</v>
      </c>
      <c r="AW1044" s="16" t="s">
        <v>32</v>
      </c>
      <c r="AX1044" s="16" t="s">
        <v>76</v>
      </c>
      <c r="AY1044" s="250" t="s">
        <v>275</v>
      </c>
    </row>
    <row r="1045" spans="1:65" s="13" customFormat="1" ht="10">
      <c r="B1045" s="207"/>
      <c r="C1045" s="208"/>
      <c r="D1045" s="209" t="s">
        <v>284</v>
      </c>
      <c r="E1045" s="210" t="s">
        <v>1</v>
      </c>
      <c r="F1045" s="211" t="s">
        <v>1156</v>
      </c>
      <c r="G1045" s="208"/>
      <c r="H1045" s="212">
        <v>2.786</v>
      </c>
      <c r="I1045" s="213"/>
      <c r="J1045" s="208"/>
      <c r="K1045" s="208"/>
      <c r="L1045" s="214"/>
      <c r="M1045" s="215"/>
      <c r="N1045" s="216"/>
      <c r="O1045" s="216"/>
      <c r="P1045" s="216"/>
      <c r="Q1045" s="216"/>
      <c r="R1045" s="216"/>
      <c r="S1045" s="216"/>
      <c r="T1045" s="217"/>
      <c r="AT1045" s="218" t="s">
        <v>284</v>
      </c>
      <c r="AU1045" s="218" t="s">
        <v>85</v>
      </c>
      <c r="AV1045" s="13" t="s">
        <v>85</v>
      </c>
      <c r="AW1045" s="13" t="s">
        <v>32</v>
      </c>
      <c r="AX1045" s="13" t="s">
        <v>76</v>
      </c>
      <c r="AY1045" s="218" t="s">
        <v>275</v>
      </c>
    </row>
    <row r="1046" spans="1:65" s="13" customFormat="1" ht="10">
      <c r="B1046" s="207"/>
      <c r="C1046" s="208"/>
      <c r="D1046" s="209" t="s">
        <v>284</v>
      </c>
      <c r="E1046" s="210" t="s">
        <v>1</v>
      </c>
      <c r="F1046" s="211" t="s">
        <v>1157</v>
      </c>
      <c r="G1046" s="208"/>
      <c r="H1046" s="212">
        <v>5.3609999999999998</v>
      </c>
      <c r="I1046" s="213"/>
      <c r="J1046" s="208"/>
      <c r="K1046" s="208"/>
      <c r="L1046" s="214"/>
      <c r="M1046" s="215"/>
      <c r="N1046" s="216"/>
      <c r="O1046" s="216"/>
      <c r="P1046" s="216"/>
      <c r="Q1046" s="216"/>
      <c r="R1046" s="216"/>
      <c r="S1046" s="216"/>
      <c r="T1046" s="217"/>
      <c r="AT1046" s="218" t="s">
        <v>284</v>
      </c>
      <c r="AU1046" s="218" t="s">
        <v>85</v>
      </c>
      <c r="AV1046" s="13" t="s">
        <v>85</v>
      </c>
      <c r="AW1046" s="13" t="s">
        <v>32</v>
      </c>
      <c r="AX1046" s="13" t="s">
        <v>76</v>
      </c>
      <c r="AY1046" s="218" t="s">
        <v>275</v>
      </c>
    </row>
    <row r="1047" spans="1:65" s="13" customFormat="1" ht="10">
      <c r="B1047" s="207"/>
      <c r="C1047" s="208"/>
      <c r="D1047" s="209" t="s">
        <v>284</v>
      </c>
      <c r="E1047" s="210" t="s">
        <v>1</v>
      </c>
      <c r="F1047" s="211" t="s">
        <v>1158</v>
      </c>
      <c r="G1047" s="208"/>
      <c r="H1047" s="212">
        <v>3.2909999999999999</v>
      </c>
      <c r="I1047" s="213"/>
      <c r="J1047" s="208"/>
      <c r="K1047" s="208"/>
      <c r="L1047" s="214"/>
      <c r="M1047" s="215"/>
      <c r="N1047" s="216"/>
      <c r="O1047" s="216"/>
      <c r="P1047" s="216"/>
      <c r="Q1047" s="216"/>
      <c r="R1047" s="216"/>
      <c r="S1047" s="216"/>
      <c r="T1047" s="217"/>
      <c r="AT1047" s="218" t="s">
        <v>284</v>
      </c>
      <c r="AU1047" s="218" t="s">
        <v>85</v>
      </c>
      <c r="AV1047" s="13" t="s">
        <v>85</v>
      </c>
      <c r="AW1047" s="13" t="s">
        <v>32</v>
      </c>
      <c r="AX1047" s="13" t="s">
        <v>76</v>
      </c>
      <c r="AY1047" s="218" t="s">
        <v>275</v>
      </c>
    </row>
    <row r="1048" spans="1:65" s="14" customFormat="1" ht="10">
      <c r="B1048" s="219"/>
      <c r="C1048" s="220"/>
      <c r="D1048" s="209" t="s">
        <v>284</v>
      </c>
      <c r="E1048" s="221" t="s">
        <v>1</v>
      </c>
      <c r="F1048" s="222" t="s">
        <v>286</v>
      </c>
      <c r="G1048" s="220"/>
      <c r="H1048" s="223">
        <v>11.438000000000001</v>
      </c>
      <c r="I1048" s="224"/>
      <c r="J1048" s="220"/>
      <c r="K1048" s="220"/>
      <c r="L1048" s="225"/>
      <c r="M1048" s="226"/>
      <c r="N1048" s="227"/>
      <c r="O1048" s="227"/>
      <c r="P1048" s="227"/>
      <c r="Q1048" s="227"/>
      <c r="R1048" s="227"/>
      <c r="S1048" s="227"/>
      <c r="T1048" s="228"/>
      <c r="AT1048" s="229" t="s">
        <v>284</v>
      </c>
      <c r="AU1048" s="229" t="s">
        <v>85</v>
      </c>
      <c r="AV1048" s="14" t="s">
        <v>106</v>
      </c>
      <c r="AW1048" s="14" t="s">
        <v>32</v>
      </c>
      <c r="AX1048" s="14" t="s">
        <v>76</v>
      </c>
      <c r="AY1048" s="229" t="s">
        <v>275</v>
      </c>
    </row>
    <row r="1049" spans="1:65" s="16" customFormat="1" ht="10">
      <c r="B1049" s="241"/>
      <c r="C1049" s="242"/>
      <c r="D1049" s="209" t="s">
        <v>284</v>
      </c>
      <c r="E1049" s="243" t="s">
        <v>1</v>
      </c>
      <c r="F1049" s="244" t="s">
        <v>535</v>
      </c>
      <c r="G1049" s="242"/>
      <c r="H1049" s="243" t="s">
        <v>1</v>
      </c>
      <c r="I1049" s="245"/>
      <c r="J1049" s="242"/>
      <c r="K1049" s="242"/>
      <c r="L1049" s="246"/>
      <c r="M1049" s="247"/>
      <c r="N1049" s="248"/>
      <c r="O1049" s="248"/>
      <c r="P1049" s="248"/>
      <c r="Q1049" s="248"/>
      <c r="R1049" s="248"/>
      <c r="S1049" s="248"/>
      <c r="T1049" s="249"/>
      <c r="AT1049" s="250" t="s">
        <v>284</v>
      </c>
      <c r="AU1049" s="250" t="s">
        <v>85</v>
      </c>
      <c r="AV1049" s="16" t="s">
        <v>83</v>
      </c>
      <c r="AW1049" s="16" t="s">
        <v>32</v>
      </c>
      <c r="AX1049" s="16" t="s">
        <v>76</v>
      </c>
      <c r="AY1049" s="250" t="s">
        <v>275</v>
      </c>
    </row>
    <row r="1050" spans="1:65" s="13" customFormat="1" ht="10">
      <c r="B1050" s="207"/>
      <c r="C1050" s="208"/>
      <c r="D1050" s="209" t="s">
        <v>284</v>
      </c>
      <c r="E1050" s="210" t="s">
        <v>1</v>
      </c>
      <c r="F1050" s="211" t="s">
        <v>1159</v>
      </c>
      <c r="G1050" s="208"/>
      <c r="H1050" s="212">
        <v>3.4180000000000001</v>
      </c>
      <c r="I1050" s="213"/>
      <c r="J1050" s="208"/>
      <c r="K1050" s="208"/>
      <c r="L1050" s="214"/>
      <c r="M1050" s="215"/>
      <c r="N1050" s="216"/>
      <c r="O1050" s="216"/>
      <c r="P1050" s="216"/>
      <c r="Q1050" s="216"/>
      <c r="R1050" s="216"/>
      <c r="S1050" s="216"/>
      <c r="T1050" s="217"/>
      <c r="AT1050" s="218" t="s">
        <v>284</v>
      </c>
      <c r="AU1050" s="218" t="s">
        <v>85</v>
      </c>
      <c r="AV1050" s="13" t="s">
        <v>85</v>
      </c>
      <c r="AW1050" s="13" t="s">
        <v>32</v>
      </c>
      <c r="AX1050" s="13" t="s">
        <v>76</v>
      </c>
      <c r="AY1050" s="218" t="s">
        <v>275</v>
      </c>
    </row>
    <row r="1051" spans="1:65" s="13" customFormat="1" ht="10">
      <c r="B1051" s="207"/>
      <c r="C1051" s="208"/>
      <c r="D1051" s="209" t="s">
        <v>284</v>
      </c>
      <c r="E1051" s="210" t="s">
        <v>1</v>
      </c>
      <c r="F1051" s="211" t="s">
        <v>1160</v>
      </c>
      <c r="G1051" s="208"/>
      <c r="H1051" s="212">
        <v>9.1999999999999993</v>
      </c>
      <c r="I1051" s="213"/>
      <c r="J1051" s="208"/>
      <c r="K1051" s="208"/>
      <c r="L1051" s="214"/>
      <c r="M1051" s="215"/>
      <c r="N1051" s="216"/>
      <c r="O1051" s="216"/>
      <c r="P1051" s="216"/>
      <c r="Q1051" s="216"/>
      <c r="R1051" s="216"/>
      <c r="S1051" s="216"/>
      <c r="T1051" s="217"/>
      <c r="AT1051" s="218" t="s">
        <v>284</v>
      </c>
      <c r="AU1051" s="218" t="s">
        <v>85</v>
      </c>
      <c r="AV1051" s="13" t="s">
        <v>85</v>
      </c>
      <c r="AW1051" s="13" t="s">
        <v>32</v>
      </c>
      <c r="AX1051" s="13" t="s">
        <v>76</v>
      </c>
      <c r="AY1051" s="218" t="s">
        <v>275</v>
      </c>
    </row>
    <row r="1052" spans="1:65" s="14" customFormat="1" ht="10">
      <c r="B1052" s="219"/>
      <c r="C1052" s="220"/>
      <c r="D1052" s="209" t="s">
        <v>284</v>
      </c>
      <c r="E1052" s="221" t="s">
        <v>226</v>
      </c>
      <c r="F1052" s="222" t="s">
        <v>286</v>
      </c>
      <c r="G1052" s="220"/>
      <c r="H1052" s="223">
        <v>12.618</v>
      </c>
      <c r="I1052" s="224"/>
      <c r="J1052" s="220"/>
      <c r="K1052" s="220"/>
      <c r="L1052" s="225"/>
      <c r="M1052" s="226"/>
      <c r="N1052" s="227"/>
      <c r="O1052" s="227"/>
      <c r="P1052" s="227"/>
      <c r="Q1052" s="227"/>
      <c r="R1052" s="227"/>
      <c r="S1052" s="227"/>
      <c r="T1052" s="228"/>
      <c r="AT1052" s="229" t="s">
        <v>284</v>
      </c>
      <c r="AU1052" s="229" t="s">
        <v>85</v>
      </c>
      <c r="AV1052" s="14" t="s">
        <v>106</v>
      </c>
      <c r="AW1052" s="14" t="s">
        <v>32</v>
      </c>
      <c r="AX1052" s="14" t="s">
        <v>76</v>
      </c>
      <c r="AY1052" s="229" t="s">
        <v>275</v>
      </c>
    </row>
    <row r="1053" spans="1:65" s="15" customFormat="1" ht="10">
      <c r="B1053" s="230"/>
      <c r="C1053" s="231"/>
      <c r="D1053" s="209" t="s">
        <v>284</v>
      </c>
      <c r="E1053" s="232" t="s">
        <v>1161</v>
      </c>
      <c r="F1053" s="233" t="s">
        <v>287</v>
      </c>
      <c r="G1053" s="231"/>
      <c r="H1053" s="234">
        <v>94.242999999999995</v>
      </c>
      <c r="I1053" s="235"/>
      <c r="J1053" s="231"/>
      <c r="K1053" s="231"/>
      <c r="L1053" s="236"/>
      <c r="M1053" s="237"/>
      <c r="N1053" s="238"/>
      <c r="O1053" s="238"/>
      <c r="P1053" s="238"/>
      <c r="Q1053" s="238"/>
      <c r="R1053" s="238"/>
      <c r="S1053" s="238"/>
      <c r="T1053" s="239"/>
      <c r="AT1053" s="240" t="s">
        <v>284</v>
      </c>
      <c r="AU1053" s="240" t="s">
        <v>85</v>
      </c>
      <c r="AV1053" s="15" t="s">
        <v>282</v>
      </c>
      <c r="AW1053" s="15" t="s">
        <v>32</v>
      </c>
      <c r="AX1053" s="15" t="s">
        <v>83</v>
      </c>
      <c r="AY1053" s="240" t="s">
        <v>275</v>
      </c>
    </row>
    <row r="1054" spans="1:65" s="2" customFormat="1" ht="16.5" customHeight="1">
      <c r="A1054" s="35"/>
      <c r="B1054" s="36"/>
      <c r="C1054" s="194" t="s">
        <v>1162</v>
      </c>
      <c r="D1054" s="194" t="s">
        <v>277</v>
      </c>
      <c r="E1054" s="195" t="s">
        <v>1163</v>
      </c>
      <c r="F1054" s="196" t="s">
        <v>1164</v>
      </c>
      <c r="G1054" s="197" t="s">
        <v>280</v>
      </c>
      <c r="H1054" s="198">
        <v>270.07900000000001</v>
      </c>
      <c r="I1054" s="199"/>
      <c r="J1054" s="200">
        <f>ROUND(I1054*H1054,2)</f>
        <v>0</v>
      </c>
      <c r="K1054" s="196" t="s">
        <v>281</v>
      </c>
      <c r="L1054" s="40"/>
      <c r="M1054" s="201" t="s">
        <v>1</v>
      </c>
      <c r="N1054" s="202" t="s">
        <v>41</v>
      </c>
      <c r="O1054" s="72"/>
      <c r="P1054" s="203">
        <f>O1054*H1054</f>
        <v>0</v>
      </c>
      <c r="Q1054" s="203">
        <v>5.7600000000000004E-3</v>
      </c>
      <c r="R1054" s="203">
        <f>Q1054*H1054</f>
        <v>1.5556550400000002</v>
      </c>
      <c r="S1054" s="203">
        <v>0</v>
      </c>
      <c r="T1054" s="204">
        <f>S1054*H1054</f>
        <v>0</v>
      </c>
      <c r="U1054" s="35"/>
      <c r="V1054" s="35"/>
      <c r="W1054" s="35"/>
      <c r="X1054" s="35"/>
      <c r="Y1054" s="35"/>
      <c r="Z1054" s="35"/>
      <c r="AA1054" s="35"/>
      <c r="AB1054" s="35"/>
      <c r="AC1054" s="35"/>
      <c r="AD1054" s="35"/>
      <c r="AE1054" s="35"/>
      <c r="AR1054" s="205" t="s">
        <v>282</v>
      </c>
      <c r="AT1054" s="205" t="s">
        <v>277</v>
      </c>
      <c r="AU1054" s="205" t="s">
        <v>85</v>
      </c>
      <c r="AY1054" s="18" t="s">
        <v>275</v>
      </c>
      <c r="BE1054" s="206">
        <f>IF(N1054="základní",J1054,0)</f>
        <v>0</v>
      </c>
      <c r="BF1054" s="206">
        <f>IF(N1054="snížená",J1054,0)</f>
        <v>0</v>
      </c>
      <c r="BG1054" s="206">
        <f>IF(N1054="zákl. přenesená",J1054,0)</f>
        <v>0</v>
      </c>
      <c r="BH1054" s="206">
        <f>IF(N1054="sníž. přenesená",J1054,0)</f>
        <v>0</v>
      </c>
      <c r="BI1054" s="206">
        <f>IF(N1054="nulová",J1054,0)</f>
        <v>0</v>
      </c>
      <c r="BJ1054" s="18" t="s">
        <v>83</v>
      </c>
      <c r="BK1054" s="206">
        <f>ROUND(I1054*H1054,2)</f>
        <v>0</v>
      </c>
      <c r="BL1054" s="18" t="s">
        <v>282</v>
      </c>
      <c r="BM1054" s="205" t="s">
        <v>1165</v>
      </c>
    </row>
    <row r="1055" spans="1:65" s="13" customFormat="1" ht="10">
      <c r="B1055" s="207"/>
      <c r="C1055" s="208"/>
      <c r="D1055" s="209" t="s">
        <v>284</v>
      </c>
      <c r="E1055" s="210" t="s">
        <v>1</v>
      </c>
      <c r="F1055" s="211" t="s">
        <v>1166</v>
      </c>
      <c r="G1055" s="208"/>
      <c r="H1055" s="212">
        <v>52.5</v>
      </c>
      <c r="I1055" s="213"/>
      <c r="J1055" s="208"/>
      <c r="K1055" s="208"/>
      <c r="L1055" s="214"/>
      <c r="M1055" s="215"/>
      <c r="N1055" s="216"/>
      <c r="O1055" s="216"/>
      <c r="P1055" s="216"/>
      <c r="Q1055" s="216"/>
      <c r="R1055" s="216"/>
      <c r="S1055" s="216"/>
      <c r="T1055" s="217"/>
      <c r="AT1055" s="218" t="s">
        <v>284</v>
      </c>
      <c r="AU1055" s="218" t="s">
        <v>85</v>
      </c>
      <c r="AV1055" s="13" t="s">
        <v>85</v>
      </c>
      <c r="AW1055" s="13" t="s">
        <v>32</v>
      </c>
      <c r="AX1055" s="13" t="s">
        <v>76</v>
      </c>
      <c r="AY1055" s="218" t="s">
        <v>275</v>
      </c>
    </row>
    <row r="1056" spans="1:65" s="13" customFormat="1" ht="10">
      <c r="B1056" s="207"/>
      <c r="C1056" s="208"/>
      <c r="D1056" s="209" t="s">
        <v>284</v>
      </c>
      <c r="E1056" s="210" t="s">
        <v>1</v>
      </c>
      <c r="F1056" s="211" t="s">
        <v>1167</v>
      </c>
      <c r="G1056" s="208"/>
      <c r="H1056" s="212">
        <v>109.5</v>
      </c>
      <c r="I1056" s="213"/>
      <c r="J1056" s="208"/>
      <c r="K1056" s="208"/>
      <c r="L1056" s="214"/>
      <c r="M1056" s="215"/>
      <c r="N1056" s="216"/>
      <c r="O1056" s="216"/>
      <c r="P1056" s="216"/>
      <c r="Q1056" s="216"/>
      <c r="R1056" s="216"/>
      <c r="S1056" s="216"/>
      <c r="T1056" s="217"/>
      <c r="AT1056" s="218" t="s">
        <v>284</v>
      </c>
      <c r="AU1056" s="218" t="s">
        <v>85</v>
      </c>
      <c r="AV1056" s="13" t="s">
        <v>85</v>
      </c>
      <c r="AW1056" s="13" t="s">
        <v>32</v>
      </c>
      <c r="AX1056" s="13" t="s">
        <v>76</v>
      </c>
      <c r="AY1056" s="218" t="s">
        <v>275</v>
      </c>
    </row>
    <row r="1057" spans="2:51" s="13" customFormat="1" ht="10">
      <c r="B1057" s="207"/>
      <c r="C1057" s="208"/>
      <c r="D1057" s="209" t="s">
        <v>284</v>
      </c>
      <c r="E1057" s="210" t="s">
        <v>1</v>
      </c>
      <c r="F1057" s="211" t="s">
        <v>1168</v>
      </c>
      <c r="G1057" s="208"/>
      <c r="H1057" s="212">
        <v>9.24</v>
      </c>
      <c r="I1057" s="213"/>
      <c r="J1057" s="208"/>
      <c r="K1057" s="208"/>
      <c r="L1057" s="214"/>
      <c r="M1057" s="215"/>
      <c r="N1057" s="216"/>
      <c r="O1057" s="216"/>
      <c r="P1057" s="216"/>
      <c r="Q1057" s="216"/>
      <c r="R1057" s="216"/>
      <c r="S1057" s="216"/>
      <c r="T1057" s="217"/>
      <c r="AT1057" s="218" t="s">
        <v>284</v>
      </c>
      <c r="AU1057" s="218" t="s">
        <v>85</v>
      </c>
      <c r="AV1057" s="13" t="s">
        <v>85</v>
      </c>
      <c r="AW1057" s="13" t="s">
        <v>32</v>
      </c>
      <c r="AX1057" s="13" t="s">
        <v>76</v>
      </c>
      <c r="AY1057" s="218" t="s">
        <v>275</v>
      </c>
    </row>
    <row r="1058" spans="2:51" s="13" customFormat="1" ht="10">
      <c r="B1058" s="207"/>
      <c r="C1058" s="208"/>
      <c r="D1058" s="209" t="s">
        <v>284</v>
      </c>
      <c r="E1058" s="210" t="s">
        <v>1</v>
      </c>
      <c r="F1058" s="211" t="s">
        <v>1169</v>
      </c>
      <c r="G1058" s="208"/>
      <c r="H1058" s="212">
        <v>10.85</v>
      </c>
      <c r="I1058" s="213"/>
      <c r="J1058" s="208"/>
      <c r="K1058" s="208"/>
      <c r="L1058" s="214"/>
      <c r="M1058" s="215"/>
      <c r="N1058" s="216"/>
      <c r="O1058" s="216"/>
      <c r="P1058" s="216"/>
      <c r="Q1058" s="216"/>
      <c r="R1058" s="216"/>
      <c r="S1058" s="216"/>
      <c r="T1058" s="217"/>
      <c r="AT1058" s="218" t="s">
        <v>284</v>
      </c>
      <c r="AU1058" s="218" t="s">
        <v>85</v>
      </c>
      <c r="AV1058" s="13" t="s">
        <v>85</v>
      </c>
      <c r="AW1058" s="13" t="s">
        <v>32</v>
      </c>
      <c r="AX1058" s="13" t="s">
        <v>76</v>
      </c>
      <c r="AY1058" s="218" t="s">
        <v>275</v>
      </c>
    </row>
    <row r="1059" spans="2:51" s="13" customFormat="1" ht="10">
      <c r="B1059" s="207"/>
      <c r="C1059" s="208"/>
      <c r="D1059" s="209" t="s">
        <v>284</v>
      </c>
      <c r="E1059" s="210" t="s">
        <v>1</v>
      </c>
      <c r="F1059" s="211" t="s">
        <v>1170</v>
      </c>
      <c r="G1059" s="208"/>
      <c r="H1059" s="212">
        <v>1.232</v>
      </c>
      <c r="I1059" s="213"/>
      <c r="J1059" s="208"/>
      <c r="K1059" s="208"/>
      <c r="L1059" s="214"/>
      <c r="M1059" s="215"/>
      <c r="N1059" s="216"/>
      <c r="O1059" s="216"/>
      <c r="P1059" s="216"/>
      <c r="Q1059" s="216"/>
      <c r="R1059" s="216"/>
      <c r="S1059" s="216"/>
      <c r="T1059" s="217"/>
      <c r="AT1059" s="218" t="s">
        <v>284</v>
      </c>
      <c r="AU1059" s="218" t="s">
        <v>85</v>
      </c>
      <c r="AV1059" s="13" t="s">
        <v>85</v>
      </c>
      <c r="AW1059" s="13" t="s">
        <v>32</v>
      </c>
      <c r="AX1059" s="13" t="s">
        <v>76</v>
      </c>
      <c r="AY1059" s="218" t="s">
        <v>275</v>
      </c>
    </row>
    <row r="1060" spans="2:51" s="13" customFormat="1" ht="10">
      <c r="B1060" s="207"/>
      <c r="C1060" s="208"/>
      <c r="D1060" s="209" t="s">
        <v>284</v>
      </c>
      <c r="E1060" s="210" t="s">
        <v>1</v>
      </c>
      <c r="F1060" s="211" t="s">
        <v>1171</v>
      </c>
      <c r="G1060" s="208"/>
      <c r="H1060" s="212">
        <v>26.356000000000002</v>
      </c>
      <c r="I1060" s="213"/>
      <c r="J1060" s="208"/>
      <c r="K1060" s="208"/>
      <c r="L1060" s="214"/>
      <c r="M1060" s="215"/>
      <c r="N1060" s="216"/>
      <c r="O1060" s="216"/>
      <c r="P1060" s="216"/>
      <c r="Q1060" s="216"/>
      <c r="R1060" s="216"/>
      <c r="S1060" s="216"/>
      <c r="T1060" s="217"/>
      <c r="AT1060" s="218" t="s">
        <v>284</v>
      </c>
      <c r="AU1060" s="218" t="s">
        <v>85</v>
      </c>
      <c r="AV1060" s="13" t="s">
        <v>85</v>
      </c>
      <c r="AW1060" s="13" t="s">
        <v>32</v>
      </c>
      <c r="AX1060" s="13" t="s">
        <v>76</v>
      </c>
      <c r="AY1060" s="218" t="s">
        <v>275</v>
      </c>
    </row>
    <row r="1061" spans="2:51" s="13" customFormat="1" ht="10">
      <c r="B1061" s="207"/>
      <c r="C1061" s="208"/>
      <c r="D1061" s="209" t="s">
        <v>284</v>
      </c>
      <c r="E1061" s="210" t="s">
        <v>1</v>
      </c>
      <c r="F1061" s="211" t="s">
        <v>1172</v>
      </c>
      <c r="G1061" s="208"/>
      <c r="H1061" s="212">
        <v>0.123</v>
      </c>
      <c r="I1061" s="213"/>
      <c r="J1061" s="208"/>
      <c r="K1061" s="208"/>
      <c r="L1061" s="214"/>
      <c r="M1061" s="215"/>
      <c r="N1061" s="216"/>
      <c r="O1061" s="216"/>
      <c r="P1061" s="216"/>
      <c r="Q1061" s="216"/>
      <c r="R1061" s="216"/>
      <c r="S1061" s="216"/>
      <c r="T1061" s="217"/>
      <c r="AT1061" s="218" t="s">
        <v>284</v>
      </c>
      <c r="AU1061" s="218" t="s">
        <v>85</v>
      </c>
      <c r="AV1061" s="13" t="s">
        <v>85</v>
      </c>
      <c r="AW1061" s="13" t="s">
        <v>32</v>
      </c>
      <c r="AX1061" s="13" t="s">
        <v>76</v>
      </c>
      <c r="AY1061" s="218" t="s">
        <v>275</v>
      </c>
    </row>
    <row r="1062" spans="2:51" s="13" customFormat="1" ht="10">
      <c r="B1062" s="207"/>
      <c r="C1062" s="208"/>
      <c r="D1062" s="209" t="s">
        <v>284</v>
      </c>
      <c r="E1062" s="210" t="s">
        <v>1</v>
      </c>
      <c r="F1062" s="211" t="s">
        <v>1173</v>
      </c>
      <c r="G1062" s="208"/>
      <c r="H1062" s="212">
        <v>0.66500000000000004</v>
      </c>
      <c r="I1062" s="213"/>
      <c r="J1062" s="208"/>
      <c r="K1062" s="208"/>
      <c r="L1062" s="214"/>
      <c r="M1062" s="215"/>
      <c r="N1062" s="216"/>
      <c r="O1062" s="216"/>
      <c r="P1062" s="216"/>
      <c r="Q1062" s="216"/>
      <c r="R1062" s="216"/>
      <c r="S1062" s="216"/>
      <c r="T1062" s="217"/>
      <c r="AT1062" s="218" t="s">
        <v>284</v>
      </c>
      <c r="AU1062" s="218" t="s">
        <v>85</v>
      </c>
      <c r="AV1062" s="13" t="s">
        <v>85</v>
      </c>
      <c r="AW1062" s="13" t="s">
        <v>32</v>
      </c>
      <c r="AX1062" s="13" t="s">
        <v>76</v>
      </c>
      <c r="AY1062" s="218" t="s">
        <v>275</v>
      </c>
    </row>
    <row r="1063" spans="2:51" s="13" customFormat="1" ht="10">
      <c r="B1063" s="207"/>
      <c r="C1063" s="208"/>
      <c r="D1063" s="209" t="s">
        <v>284</v>
      </c>
      <c r="E1063" s="210" t="s">
        <v>1</v>
      </c>
      <c r="F1063" s="211" t="s">
        <v>1174</v>
      </c>
      <c r="G1063" s="208"/>
      <c r="H1063" s="212">
        <v>1.7749999999999999</v>
      </c>
      <c r="I1063" s="213"/>
      <c r="J1063" s="208"/>
      <c r="K1063" s="208"/>
      <c r="L1063" s="214"/>
      <c r="M1063" s="215"/>
      <c r="N1063" s="216"/>
      <c r="O1063" s="216"/>
      <c r="P1063" s="216"/>
      <c r="Q1063" s="216"/>
      <c r="R1063" s="216"/>
      <c r="S1063" s="216"/>
      <c r="T1063" s="217"/>
      <c r="AT1063" s="218" t="s">
        <v>284</v>
      </c>
      <c r="AU1063" s="218" t="s">
        <v>85</v>
      </c>
      <c r="AV1063" s="13" t="s">
        <v>85</v>
      </c>
      <c r="AW1063" s="13" t="s">
        <v>32</v>
      </c>
      <c r="AX1063" s="13" t="s">
        <v>76</v>
      </c>
      <c r="AY1063" s="218" t="s">
        <v>275</v>
      </c>
    </row>
    <row r="1064" spans="2:51" s="13" customFormat="1" ht="10">
      <c r="B1064" s="207"/>
      <c r="C1064" s="208"/>
      <c r="D1064" s="209" t="s">
        <v>284</v>
      </c>
      <c r="E1064" s="210" t="s">
        <v>1</v>
      </c>
      <c r="F1064" s="211" t="s">
        <v>1175</v>
      </c>
      <c r="G1064" s="208"/>
      <c r="H1064" s="212">
        <v>11.324999999999999</v>
      </c>
      <c r="I1064" s="213"/>
      <c r="J1064" s="208"/>
      <c r="K1064" s="208"/>
      <c r="L1064" s="214"/>
      <c r="M1064" s="215"/>
      <c r="N1064" s="216"/>
      <c r="O1064" s="216"/>
      <c r="P1064" s="216"/>
      <c r="Q1064" s="216"/>
      <c r="R1064" s="216"/>
      <c r="S1064" s="216"/>
      <c r="T1064" s="217"/>
      <c r="AT1064" s="218" t="s">
        <v>284</v>
      </c>
      <c r="AU1064" s="218" t="s">
        <v>85</v>
      </c>
      <c r="AV1064" s="13" t="s">
        <v>85</v>
      </c>
      <c r="AW1064" s="13" t="s">
        <v>32</v>
      </c>
      <c r="AX1064" s="13" t="s">
        <v>76</v>
      </c>
      <c r="AY1064" s="218" t="s">
        <v>275</v>
      </c>
    </row>
    <row r="1065" spans="2:51" s="13" customFormat="1" ht="10">
      <c r="B1065" s="207"/>
      <c r="C1065" s="208"/>
      <c r="D1065" s="209" t="s">
        <v>284</v>
      </c>
      <c r="E1065" s="210" t="s">
        <v>1</v>
      </c>
      <c r="F1065" s="211" t="s">
        <v>1176</v>
      </c>
      <c r="G1065" s="208"/>
      <c r="H1065" s="212">
        <v>6.25</v>
      </c>
      <c r="I1065" s="213"/>
      <c r="J1065" s="208"/>
      <c r="K1065" s="208"/>
      <c r="L1065" s="214"/>
      <c r="M1065" s="215"/>
      <c r="N1065" s="216"/>
      <c r="O1065" s="216"/>
      <c r="P1065" s="216"/>
      <c r="Q1065" s="216"/>
      <c r="R1065" s="216"/>
      <c r="S1065" s="216"/>
      <c r="T1065" s="217"/>
      <c r="AT1065" s="218" t="s">
        <v>284</v>
      </c>
      <c r="AU1065" s="218" t="s">
        <v>85</v>
      </c>
      <c r="AV1065" s="13" t="s">
        <v>85</v>
      </c>
      <c r="AW1065" s="13" t="s">
        <v>32</v>
      </c>
      <c r="AX1065" s="13" t="s">
        <v>76</v>
      </c>
      <c r="AY1065" s="218" t="s">
        <v>275</v>
      </c>
    </row>
    <row r="1066" spans="2:51" s="13" customFormat="1" ht="10">
      <c r="B1066" s="207"/>
      <c r="C1066" s="208"/>
      <c r="D1066" s="209" t="s">
        <v>284</v>
      </c>
      <c r="E1066" s="210" t="s">
        <v>1</v>
      </c>
      <c r="F1066" s="211" t="s">
        <v>1177</v>
      </c>
      <c r="G1066" s="208"/>
      <c r="H1066" s="212">
        <v>33.200000000000003</v>
      </c>
      <c r="I1066" s="213"/>
      <c r="J1066" s="208"/>
      <c r="K1066" s="208"/>
      <c r="L1066" s="214"/>
      <c r="M1066" s="215"/>
      <c r="N1066" s="216"/>
      <c r="O1066" s="216"/>
      <c r="P1066" s="216"/>
      <c r="Q1066" s="216"/>
      <c r="R1066" s="216"/>
      <c r="S1066" s="216"/>
      <c r="T1066" s="217"/>
      <c r="AT1066" s="218" t="s">
        <v>284</v>
      </c>
      <c r="AU1066" s="218" t="s">
        <v>85</v>
      </c>
      <c r="AV1066" s="13" t="s">
        <v>85</v>
      </c>
      <c r="AW1066" s="13" t="s">
        <v>32</v>
      </c>
      <c r="AX1066" s="13" t="s">
        <v>76</v>
      </c>
      <c r="AY1066" s="218" t="s">
        <v>275</v>
      </c>
    </row>
    <row r="1067" spans="2:51" s="13" customFormat="1" ht="10">
      <c r="B1067" s="207"/>
      <c r="C1067" s="208"/>
      <c r="D1067" s="209" t="s">
        <v>284</v>
      </c>
      <c r="E1067" s="210" t="s">
        <v>1</v>
      </c>
      <c r="F1067" s="211" t="s">
        <v>1178</v>
      </c>
      <c r="G1067" s="208"/>
      <c r="H1067" s="212">
        <v>1.232</v>
      </c>
      <c r="I1067" s="213"/>
      <c r="J1067" s="208"/>
      <c r="K1067" s="208"/>
      <c r="L1067" s="214"/>
      <c r="M1067" s="215"/>
      <c r="N1067" s="216"/>
      <c r="O1067" s="216"/>
      <c r="P1067" s="216"/>
      <c r="Q1067" s="216"/>
      <c r="R1067" s="216"/>
      <c r="S1067" s="216"/>
      <c r="T1067" s="217"/>
      <c r="AT1067" s="218" t="s">
        <v>284</v>
      </c>
      <c r="AU1067" s="218" t="s">
        <v>85</v>
      </c>
      <c r="AV1067" s="13" t="s">
        <v>85</v>
      </c>
      <c r="AW1067" s="13" t="s">
        <v>32</v>
      </c>
      <c r="AX1067" s="13" t="s">
        <v>76</v>
      </c>
      <c r="AY1067" s="218" t="s">
        <v>275</v>
      </c>
    </row>
    <row r="1068" spans="2:51" s="14" customFormat="1" ht="10">
      <c r="B1068" s="219"/>
      <c r="C1068" s="220"/>
      <c r="D1068" s="209" t="s">
        <v>284</v>
      </c>
      <c r="E1068" s="221" t="s">
        <v>1</v>
      </c>
      <c r="F1068" s="222" t="s">
        <v>286</v>
      </c>
      <c r="G1068" s="220"/>
      <c r="H1068" s="223">
        <v>264.24799999999999</v>
      </c>
      <c r="I1068" s="224"/>
      <c r="J1068" s="220"/>
      <c r="K1068" s="220"/>
      <c r="L1068" s="225"/>
      <c r="M1068" s="226"/>
      <c r="N1068" s="227"/>
      <c r="O1068" s="227"/>
      <c r="P1068" s="227"/>
      <c r="Q1068" s="227"/>
      <c r="R1068" s="227"/>
      <c r="S1068" s="227"/>
      <c r="T1068" s="228"/>
      <c r="AT1068" s="229" t="s">
        <v>284</v>
      </c>
      <c r="AU1068" s="229" t="s">
        <v>85</v>
      </c>
      <c r="AV1068" s="14" t="s">
        <v>106</v>
      </c>
      <c r="AW1068" s="14" t="s">
        <v>32</v>
      </c>
      <c r="AX1068" s="14" t="s">
        <v>76</v>
      </c>
      <c r="AY1068" s="229" t="s">
        <v>275</v>
      </c>
    </row>
    <row r="1069" spans="2:51" s="16" customFormat="1" ht="10">
      <c r="B1069" s="241"/>
      <c r="C1069" s="242"/>
      <c r="D1069" s="209" t="s">
        <v>284</v>
      </c>
      <c r="E1069" s="243" t="s">
        <v>1</v>
      </c>
      <c r="F1069" s="244" t="s">
        <v>492</v>
      </c>
      <c r="G1069" s="242"/>
      <c r="H1069" s="243" t="s">
        <v>1</v>
      </c>
      <c r="I1069" s="245"/>
      <c r="J1069" s="242"/>
      <c r="K1069" s="242"/>
      <c r="L1069" s="246"/>
      <c r="M1069" s="247"/>
      <c r="N1069" s="248"/>
      <c r="O1069" s="248"/>
      <c r="P1069" s="248"/>
      <c r="Q1069" s="248"/>
      <c r="R1069" s="248"/>
      <c r="S1069" s="248"/>
      <c r="T1069" s="249"/>
      <c r="AT1069" s="250" t="s">
        <v>284</v>
      </c>
      <c r="AU1069" s="250" t="s">
        <v>85</v>
      </c>
      <c r="AV1069" s="16" t="s">
        <v>83</v>
      </c>
      <c r="AW1069" s="16" t="s">
        <v>32</v>
      </c>
      <c r="AX1069" s="16" t="s">
        <v>76</v>
      </c>
      <c r="AY1069" s="250" t="s">
        <v>275</v>
      </c>
    </row>
    <row r="1070" spans="2:51" s="13" customFormat="1" ht="10">
      <c r="B1070" s="207"/>
      <c r="C1070" s="208"/>
      <c r="D1070" s="209" t="s">
        <v>284</v>
      </c>
      <c r="E1070" s="210" t="s">
        <v>1</v>
      </c>
      <c r="F1070" s="211" t="s">
        <v>1179</v>
      </c>
      <c r="G1070" s="208"/>
      <c r="H1070" s="212">
        <v>2.8889999999999998</v>
      </c>
      <c r="I1070" s="213"/>
      <c r="J1070" s="208"/>
      <c r="K1070" s="208"/>
      <c r="L1070" s="214"/>
      <c r="M1070" s="215"/>
      <c r="N1070" s="216"/>
      <c r="O1070" s="216"/>
      <c r="P1070" s="216"/>
      <c r="Q1070" s="216"/>
      <c r="R1070" s="216"/>
      <c r="S1070" s="216"/>
      <c r="T1070" s="217"/>
      <c r="AT1070" s="218" t="s">
        <v>284</v>
      </c>
      <c r="AU1070" s="218" t="s">
        <v>85</v>
      </c>
      <c r="AV1070" s="13" t="s">
        <v>85</v>
      </c>
      <c r="AW1070" s="13" t="s">
        <v>32</v>
      </c>
      <c r="AX1070" s="13" t="s">
        <v>76</v>
      </c>
      <c r="AY1070" s="218" t="s">
        <v>275</v>
      </c>
    </row>
    <row r="1071" spans="2:51" s="13" customFormat="1" ht="10">
      <c r="B1071" s="207"/>
      <c r="C1071" s="208"/>
      <c r="D1071" s="209" t="s">
        <v>284</v>
      </c>
      <c r="E1071" s="210" t="s">
        <v>1</v>
      </c>
      <c r="F1071" s="211" t="s">
        <v>1180</v>
      </c>
      <c r="G1071" s="208"/>
      <c r="H1071" s="212">
        <v>2.9420000000000002</v>
      </c>
      <c r="I1071" s="213"/>
      <c r="J1071" s="208"/>
      <c r="K1071" s="208"/>
      <c r="L1071" s="214"/>
      <c r="M1071" s="215"/>
      <c r="N1071" s="216"/>
      <c r="O1071" s="216"/>
      <c r="P1071" s="216"/>
      <c r="Q1071" s="216"/>
      <c r="R1071" s="216"/>
      <c r="S1071" s="216"/>
      <c r="T1071" s="217"/>
      <c r="AT1071" s="218" t="s">
        <v>284</v>
      </c>
      <c r="AU1071" s="218" t="s">
        <v>85</v>
      </c>
      <c r="AV1071" s="13" t="s">
        <v>85</v>
      </c>
      <c r="AW1071" s="13" t="s">
        <v>32</v>
      </c>
      <c r="AX1071" s="13" t="s">
        <v>76</v>
      </c>
      <c r="AY1071" s="218" t="s">
        <v>275</v>
      </c>
    </row>
    <row r="1072" spans="2:51" s="14" customFormat="1" ht="10">
      <c r="B1072" s="219"/>
      <c r="C1072" s="220"/>
      <c r="D1072" s="209" t="s">
        <v>284</v>
      </c>
      <c r="E1072" s="221" t="s">
        <v>1</v>
      </c>
      <c r="F1072" s="222" t="s">
        <v>286</v>
      </c>
      <c r="G1072" s="220"/>
      <c r="H1072" s="223">
        <v>5.8310000000000004</v>
      </c>
      <c r="I1072" s="224"/>
      <c r="J1072" s="220"/>
      <c r="K1072" s="220"/>
      <c r="L1072" s="225"/>
      <c r="M1072" s="226"/>
      <c r="N1072" s="227"/>
      <c r="O1072" s="227"/>
      <c r="P1072" s="227"/>
      <c r="Q1072" s="227"/>
      <c r="R1072" s="227"/>
      <c r="S1072" s="227"/>
      <c r="T1072" s="228"/>
      <c r="AT1072" s="229" t="s">
        <v>284</v>
      </c>
      <c r="AU1072" s="229" t="s">
        <v>85</v>
      </c>
      <c r="AV1072" s="14" t="s">
        <v>106</v>
      </c>
      <c r="AW1072" s="14" t="s">
        <v>32</v>
      </c>
      <c r="AX1072" s="14" t="s">
        <v>76</v>
      </c>
      <c r="AY1072" s="229" t="s">
        <v>275</v>
      </c>
    </row>
    <row r="1073" spans="1:65" s="15" customFormat="1" ht="10">
      <c r="B1073" s="230"/>
      <c r="C1073" s="231"/>
      <c r="D1073" s="209" t="s">
        <v>284</v>
      </c>
      <c r="E1073" s="232" t="s">
        <v>1</v>
      </c>
      <c r="F1073" s="233" t="s">
        <v>287</v>
      </c>
      <c r="G1073" s="231"/>
      <c r="H1073" s="234">
        <v>270.07900000000001</v>
      </c>
      <c r="I1073" s="235"/>
      <c r="J1073" s="231"/>
      <c r="K1073" s="231"/>
      <c r="L1073" s="236"/>
      <c r="M1073" s="237"/>
      <c r="N1073" s="238"/>
      <c r="O1073" s="238"/>
      <c r="P1073" s="238"/>
      <c r="Q1073" s="238"/>
      <c r="R1073" s="238"/>
      <c r="S1073" s="238"/>
      <c r="T1073" s="239"/>
      <c r="AT1073" s="240" t="s">
        <v>284</v>
      </c>
      <c r="AU1073" s="240" t="s">
        <v>85</v>
      </c>
      <c r="AV1073" s="15" t="s">
        <v>282</v>
      </c>
      <c r="AW1073" s="15" t="s">
        <v>32</v>
      </c>
      <c r="AX1073" s="15" t="s">
        <v>83</v>
      </c>
      <c r="AY1073" s="240" t="s">
        <v>275</v>
      </c>
    </row>
    <row r="1074" spans="1:65" s="2" customFormat="1" ht="16.5" customHeight="1">
      <c r="A1074" s="35"/>
      <c r="B1074" s="36"/>
      <c r="C1074" s="194" t="s">
        <v>1181</v>
      </c>
      <c r="D1074" s="194" t="s">
        <v>277</v>
      </c>
      <c r="E1074" s="195" t="s">
        <v>1182</v>
      </c>
      <c r="F1074" s="196" t="s">
        <v>1183</v>
      </c>
      <c r="G1074" s="197" t="s">
        <v>280</v>
      </c>
      <c r="H1074" s="198">
        <v>270.07900000000001</v>
      </c>
      <c r="I1074" s="199"/>
      <c r="J1074" s="200">
        <f>ROUND(I1074*H1074,2)</f>
        <v>0</v>
      </c>
      <c r="K1074" s="196" t="s">
        <v>281</v>
      </c>
      <c r="L1074" s="40"/>
      <c r="M1074" s="201" t="s">
        <v>1</v>
      </c>
      <c r="N1074" s="202" t="s">
        <v>41</v>
      </c>
      <c r="O1074" s="72"/>
      <c r="P1074" s="203">
        <f>O1074*H1074</f>
        <v>0</v>
      </c>
      <c r="Q1074" s="203">
        <v>0</v>
      </c>
      <c r="R1074" s="203">
        <f>Q1074*H1074</f>
        <v>0</v>
      </c>
      <c r="S1074" s="203">
        <v>0</v>
      </c>
      <c r="T1074" s="204">
        <f>S1074*H1074</f>
        <v>0</v>
      </c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R1074" s="205" t="s">
        <v>282</v>
      </c>
      <c r="AT1074" s="205" t="s">
        <v>277</v>
      </c>
      <c r="AU1074" s="205" t="s">
        <v>85</v>
      </c>
      <c r="AY1074" s="18" t="s">
        <v>275</v>
      </c>
      <c r="BE1074" s="206">
        <f>IF(N1074="základní",J1074,0)</f>
        <v>0</v>
      </c>
      <c r="BF1074" s="206">
        <f>IF(N1074="snížená",J1074,0)</f>
        <v>0</v>
      </c>
      <c r="BG1074" s="206">
        <f>IF(N1074="zákl. přenesená",J1074,0)</f>
        <v>0</v>
      </c>
      <c r="BH1074" s="206">
        <f>IF(N1074="sníž. přenesená",J1074,0)</f>
        <v>0</v>
      </c>
      <c r="BI1074" s="206">
        <f>IF(N1074="nulová",J1074,0)</f>
        <v>0</v>
      </c>
      <c r="BJ1074" s="18" t="s">
        <v>83</v>
      </c>
      <c r="BK1074" s="206">
        <f>ROUND(I1074*H1074,2)</f>
        <v>0</v>
      </c>
      <c r="BL1074" s="18" t="s">
        <v>282</v>
      </c>
      <c r="BM1074" s="205" t="s">
        <v>1184</v>
      </c>
    </row>
    <row r="1075" spans="1:65" s="2" customFormat="1" ht="24.15" customHeight="1">
      <c r="A1075" s="35"/>
      <c r="B1075" s="36"/>
      <c r="C1075" s="194" t="s">
        <v>1185</v>
      </c>
      <c r="D1075" s="194" t="s">
        <v>277</v>
      </c>
      <c r="E1075" s="195" t="s">
        <v>1186</v>
      </c>
      <c r="F1075" s="196" t="s">
        <v>1187</v>
      </c>
      <c r="G1075" s="197" t="s">
        <v>342</v>
      </c>
      <c r="H1075" s="198">
        <v>9.0299999999999994</v>
      </c>
      <c r="I1075" s="199"/>
      <c r="J1075" s="200">
        <f>ROUND(I1075*H1075,2)</f>
        <v>0</v>
      </c>
      <c r="K1075" s="196" t="s">
        <v>281</v>
      </c>
      <c r="L1075" s="40"/>
      <c r="M1075" s="201" t="s">
        <v>1</v>
      </c>
      <c r="N1075" s="202" t="s">
        <v>41</v>
      </c>
      <c r="O1075" s="72"/>
      <c r="P1075" s="203">
        <f>O1075*H1075</f>
        <v>0</v>
      </c>
      <c r="Q1075" s="203">
        <v>1.05291</v>
      </c>
      <c r="R1075" s="203">
        <f>Q1075*H1075</f>
        <v>9.507777299999999</v>
      </c>
      <c r="S1075" s="203">
        <v>0</v>
      </c>
      <c r="T1075" s="204">
        <f>S1075*H1075</f>
        <v>0</v>
      </c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R1075" s="205" t="s">
        <v>282</v>
      </c>
      <c r="AT1075" s="205" t="s">
        <v>277</v>
      </c>
      <c r="AU1075" s="205" t="s">
        <v>85</v>
      </c>
      <c r="AY1075" s="18" t="s">
        <v>275</v>
      </c>
      <c r="BE1075" s="206">
        <f>IF(N1075="základní",J1075,0)</f>
        <v>0</v>
      </c>
      <c r="BF1075" s="206">
        <f>IF(N1075="snížená",J1075,0)</f>
        <v>0</v>
      </c>
      <c r="BG1075" s="206">
        <f>IF(N1075="zákl. přenesená",J1075,0)</f>
        <v>0</v>
      </c>
      <c r="BH1075" s="206">
        <f>IF(N1075="sníž. přenesená",J1075,0)</f>
        <v>0</v>
      </c>
      <c r="BI1075" s="206">
        <f>IF(N1075="nulová",J1075,0)</f>
        <v>0</v>
      </c>
      <c r="BJ1075" s="18" t="s">
        <v>83</v>
      </c>
      <c r="BK1075" s="206">
        <f>ROUND(I1075*H1075,2)</f>
        <v>0</v>
      </c>
      <c r="BL1075" s="18" t="s">
        <v>282</v>
      </c>
      <c r="BM1075" s="205" t="s">
        <v>1188</v>
      </c>
    </row>
    <row r="1076" spans="1:65" s="13" customFormat="1" ht="10">
      <c r="B1076" s="207"/>
      <c r="C1076" s="208"/>
      <c r="D1076" s="209" t="s">
        <v>284</v>
      </c>
      <c r="E1076" s="210" t="s">
        <v>1</v>
      </c>
      <c r="F1076" s="211" t="s">
        <v>1189</v>
      </c>
      <c r="G1076" s="208"/>
      <c r="H1076" s="212">
        <v>1.93</v>
      </c>
      <c r="I1076" s="213"/>
      <c r="J1076" s="208"/>
      <c r="K1076" s="208"/>
      <c r="L1076" s="214"/>
      <c r="M1076" s="215"/>
      <c r="N1076" s="216"/>
      <c r="O1076" s="216"/>
      <c r="P1076" s="216"/>
      <c r="Q1076" s="216"/>
      <c r="R1076" s="216"/>
      <c r="S1076" s="216"/>
      <c r="T1076" s="217"/>
      <c r="AT1076" s="218" t="s">
        <v>284</v>
      </c>
      <c r="AU1076" s="218" t="s">
        <v>85</v>
      </c>
      <c r="AV1076" s="13" t="s">
        <v>85</v>
      </c>
      <c r="AW1076" s="13" t="s">
        <v>32</v>
      </c>
      <c r="AX1076" s="13" t="s">
        <v>76</v>
      </c>
      <c r="AY1076" s="218" t="s">
        <v>275</v>
      </c>
    </row>
    <row r="1077" spans="1:65" s="13" customFormat="1" ht="10">
      <c r="B1077" s="207"/>
      <c r="C1077" s="208"/>
      <c r="D1077" s="209" t="s">
        <v>284</v>
      </c>
      <c r="E1077" s="210" t="s">
        <v>1</v>
      </c>
      <c r="F1077" s="211" t="s">
        <v>1190</v>
      </c>
      <c r="G1077" s="208"/>
      <c r="H1077" s="212">
        <v>4.468</v>
      </c>
      <c r="I1077" s="213"/>
      <c r="J1077" s="208"/>
      <c r="K1077" s="208"/>
      <c r="L1077" s="214"/>
      <c r="M1077" s="215"/>
      <c r="N1077" s="216"/>
      <c r="O1077" s="216"/>
      <c r="P1077" s="216"/>
      <c r="Q1077" s="216"/>
      <c r="R1077" s="216"/>
      <c r="S1077" s="216"/>
      <c r="T1077" s="217"/>
      <c r="AT1077" s="218" t="s">
        <v>284</v>
      </c>
      <c r="AU1077" s="218" t="s">
        <v>85</v>
      </c>
      <c r="AV1077" s="13" t="s">
        <v>85</v>
      </c>
      <c r="AW1077" s="13" t="s">
        <v>32</v>
      </c>
      <c r="AX1077" s="13" t="s">
        <v>76</v>
      </c>
      <c r="AY1077" s="218" t="s">
        <v>275</v>
      </c>
    </row>
    <row r="1078" spans="1:65" s="13" customFormat="1" ht="10">
      <c r="B1078" s="207"/>
      <c r="C1078" s="208"/>
      <c r="D1078" s="209" t="s">
        <v>284</v>
      </c>
      <c r="E1078" s="210" t="s">
        <v>1</v>
      </c>
      <c r="F1078" s="211" t="s">
        <v>1191</v>
      </c>
      <c r="G1078" s="208"/>
      <c r="H1078" s="212">
        <v>1.0549999999999999</v>
      </c>
      <c r="I1078" s="213"/>
      <c r="J1078" s="208"/>
      <c r="K1078" s="208"/>
      <c r="L1078" s="214"/>
      <c r="M1078" s="215"/>
      <c r="N1078" s="216"/>
      <c r="O1078" s="216"/>
      <c r="P1078" s="216"/>
      <c r="Q1078" s="216"/>
      <c r="R1078" s="216"/>
      <c r="S1078" s="216"/>
      <c r="T1078" s="217"/>
      <c r="AT1078" s="218" t="s">
        <v>284</v>
      </c>
      <c r="AU1078" s="218" t="s">
        <v>85</v>
      </c>
      <c r="AV1078" s="13" t="s">
        <v>85</v>
      </c>
      <c r="AW1078" s="13" t="s">
        <v>32</v>
      </c>
      <c r="AX1078" s="13" t="s">
        <v>76</v>
      </c>
      <c r="AY1078" s="218" t="s">
        <v>275</v>
      </c>
    </row>
    <row r="1079" spans="1:65" s="13" customFormat="1" ht="10">
      <c r="B1079" s="207"/>
      <c r="C1079" s="208"/>
      <c r="D1079" s="209" t="s">
        <v>284</v>
      </c>
      <c r="E1079" s="210" t="s">
        <v>1</v>
      </c>
      <c r="F1079" s="211" t="s">
        <v>1192</v>
      </c>
      <c r="G1079" s="208"/>
      <c r="H1079" s="212">
        <v>1.577</v>
      </c>
      <c r="I1079" s="213"/>
      <c r="J1079" s="208"/>
      <c r="K1079" s="208"/>
      <c r="L1079" s="214"/>
      <c r="M1079" s="215"/>
      <c r="N1079" s="216"/>
      <c r="O1079" s="216"/>
      <c r="P1079" s="216"/>
      <c r="Q1079" s="216"/>
      <c r="R1079" s="216"/>
      <c r="S1079" s="216"/>
      <c r="T1079" s="217"/>
      <c r="AT1079" s="218" t="s">
        <v>284</v>
      </c>
      <c r="AU1079" s="218" t="s">
        <v>85</v>
      </c>
      <c r="AV1079" s="13" t="s">
        <v>85</v>
      </c>
      <c r="AW1079" s="13" t="s">
        <v>32</v>
      </c>
      <c r="AX1079" s="13" t="s">
        <v>76</v>
      </c>
      <c r="AY1079" s="218" t="s">
        <v>275</v>
      </c>
    </row>
    <row r="1080" spans="1:65" s="14" customFormat="1" ht="10">
      <c r="B1080" s="219"/>
      <c r="C1080" s="220"/>
      <c r="D1080" s="209" t="s">
        <v>284</v>
      </c>
      <c r="E1080" s="221" t="s">
        <v>1</v>
      </c>
      <c r="F1080" s="222" t="s">
        <v>286</v>
      </c>
      <c r="G1080" s="220"/>
      <c r="H1080" s="223">
        <v>9.0299999999999994</v>
      </c>
      <c r="I1080" s="224"/>
      <c r="J1080" s="220"/>
      <c r="K1080" s="220"/>
      <c r="L1080" s="225"/>
      <c r="M1080" s="226"/>
      <c r="N1080" s="227"/>
      <c r="O1080" s="227"/>
      <c r="P1080" s="227"/>
      <c r="Q1080" s="227"/>
      <c r="R1080" s="227"/>
      <c r="S1080" s="227"/>
      <c r="T1080" s="228"/>
      <c r="AT1080" s="229" t="s">
        <v>284</v>
      </c>
      <c r="AU1080" s="229" t="s">
        <v>85</v>
      </c>
      <c r="AV1080" s="14" t="s">
        <v>106</v>
      </c>
      <c r="AW1080" s="14" t="s">
        <v>32</v>
      </c>
      <c r="AX1080" s="14" t="s">
        <v>76</v>
      </c>
      <c r="AY1080" s="229" t="s">
        <v>275</v>
      </c>
    </row>
    <row r="1081" spans="1:65" s="15" customFormat="1" ht="10">
      <c r="B1081" s="230"/>
      <c r="C1081" s="231"/>
      <c r="D1081" s="209" t="s">
        <v>284</v>
      </c>
      <c r="E1081" s="232" t="s">
        <v>1</v>
      </c>
      <c r="F1081" s="233" t="s">
        <v>287</v>
      </c>
      <c r="G1081" s="231"/>
      <c r="H1081" s="234">
        <v>9.0299999999999994</v>
      </c>
      <c r="I1081" s="235"/>
      <c r="J1081" s="231"/>
      <c r="K1081" s="231"/>
      <c r="L1081" s="236"/>
      <c r="M1081" s="237"/>
      <c r="N1081" s="238"/>
      <c r="O1081" s="238"/>
      <c r="P1081" s="238"/>
      <c r="Q1081" s="238"/>
      <c r="R1081" s="238"/>
      <c r="S1081" s="238"/>
      <c r="T1081" s="239"/>
      <c r="AT1081" s="240" t="s">
        <v>284</v>
      </c>
      <c r="AU1081" s="240" t="s">
        <v>85</v>
      </c>
      <c r="AV1081" s="15" t="s">
        <v>282</v>
      </c>
      <c r="AW1081" s="15" t="s">
        <v>32</v>
      </c>
      <c r="AX1081" s="15" t="s">
        <v>83</v>
      </c>
      <c r="AY1081" s="240" t="s">
        <v>275</v>
      </c>
    </row>
    <row r="1082" spans="1:65" s="2" customFormat="1" ht="21.75" customHeight="1">
      <c r="A1082" s="35"/>
      <c r="B1082" s="36"/>
      <c r="C1082" s="194" t="s">
        <v>1193</v>
      </c>
      <c r="D1082" s="194" t="s">
        <v>277</v>
      </c>
      <c r="E1082" s="195" t="s">
        <v>1194</v>
      </c>
      <c r="F1082" s="196" t="s">
        <v>1195</v>
      </c>
      <c r="G1082" s="197" t="s">
        <v>290</v>
      </c>
      <c r="H1082" s="198">
        <v>2.3809999999999998</v>
      </c>
      <c r="I1082" s="199"/>
      <c r="J1082" s="200">
        <f>ROUND(I1082*H1082,2)</f>
        <v>0</v>
      </c>
      <c r="K1082" s="196" t="s">
        <v>281</v>
      </c>
      <c r="L1082" s="40"/>
      <c r="M1082" s="201" t="s">
        <v>1</v>
      </c>
      <c r="N1082" s="202" t="s">
        <v>41</v>
      </c>
      <c r="O1082" s="72"/>
      <c r="P1082" s="203">
        <f>O1082*H1082</f>
        <v>0</v>
      </c>
      <c r="Q1082" s="203">
        <v>2.5019499999999999</v>
      </c>
      <c r="R1082" s="203">
        <f>Q1082*H1082</f>
        <v>5.9571429499999988</v>
      </c>
      <c r="S1082" s="203">
        <v>0</v>
      </c>
      <c r="T1082" s="204">
        <f>S1082*H1082</f>
        <v>0</v>
      </c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R1082" s="205" t="s">
        <v>282</v>
      </c>
      <c r="AT1082" s="205" t="s">
        <v>277</v>
      </c>
      <c r="AU1082" s="205" t="s">
        <v>85</v>
      </c>
      <c r="AY1082" s="18" t="s">
        <v>275</v>
      </c>
      <c r="BE1082" s="206">
        <f>IF(N1082="základní",J1082,0)</f>
        <v>0</v>
      </c>
      <c r="BF1082" s="206">
        <f>IF(N1082="snížená",J1082,0)</f>
        <v>0</v>
      </c>
      <c r="BG1082" s="206">
        <f>IF(N1082="zákl. přenesená",J1082,0)</f>
        <v>0</v>
      </c>
      <c r="BH1082" s="206">
        <f>IF(N1082="sníž. přenesená",J1082,0)</f>
        <v>0</v>
      </c>
      <c r="BI1082" s="206">
        <f>IF(N1082="nulová",J1082,0)</f>
        <v>0</v>
      </c>
      <c r="BJ1082" s="18" t="s">
        <v>83</v>
      </c>
      <c r="BK1082" s="206">
        <f>ROUND(I1082*H1082,2)</f>
        <v>0</v>
      </c>
      <c r="BL1082" s="18" t="s">
        <v>282</v>
      </c>
      <c r="BM1082" s="205" t="s">
        <v>1196</v>
      </c>
    </row>
    <row r="1083" spans="1:65" s="13" customFormat="1" ht="10">
      <c r="B1083" s="207"/>
      <c r="C1083" s="208"/>
      <c r="D1083" s="209" t="s">
        <v>284</v>
      </c>
      <c r="E1083" s="210" t="s">
        <v>1</v>
      </c>
      <c r="F1083" s="211" t="s">
        <v>1197</v>
      </c>
      <c r="G1083" s="208"/>
      <c r="H1083" s="212">
        <v>0.7</v>
      </c>
      <c r="I1083" s="213"/>
      <c r="J1083" s="208"/>
      <c r="K1083" s="208"/>
      <c r="L1083" s="214"/>
      <c r="M1083" s="215"/>
      <c r="N1083" s="216"/>
      <c r="O1083" s="216"/>
      <c r="P1083" s="216"/>
      <c r="Q1083" s="216"/>
      <c r="R1083" s="216"/>
      <c r="S1083" s="216"/>
      <c r="T1083" s="217"/>
      <c r="AT1083" s="218" t="s">
        <v>284</v>
      </c>
      <c r="AU1083" s="218" t="s">
        <v>85</v>
      </c>
      <c r="AV1083" s="13" t="s">
        <v>85</v>
      </c>
      <c r="AW1083" s="13" t="s">
        <v>32</v>
      </c>
      <c r="AX1083" s="13" t="s">
        <v>76</v>
      </c>
      <c r="AY1083" s="218" t="s">
        <v>275</v>
      </c>
    </row>
    <row r="1084" spans="1:65" s="13" customFormat="1" ht="10">
      <c r="B1084" s="207"/>
      <c r="C1084" s="208"/>
      <c r="D1084" s="209" t="s">
        <v>284</v>
      </c>
      <c r="E1084" s="210" t="s">
        <v>1</v>
      </c>
      <c r="F1084" s="211" t="s">
        <v>1198</v>
      </c>
      <c r="G1084" s="208"/>
      <c r="H1084" s="212">
        <v>1.0609999999999999</v>
      </c>
      <c r="I1084" s="213"/>
      <c r="J1084" s="208"/>
      <c r="K1084" s="208"/>
      <c r="L1084" s="214"/>
      <c r="M1084" s="215"/>
      <c r="N1084" s="216"/>
      <c r="O1084" s="216"/>
      <c r="P1084" s="216"/>
      <c r="Q1084" s="216"/>
      <c r="R1084" s="216"/>
      <c r="S1084" s="216"/>
      <c r="T1084" s="217"/>
      <c r="AT1084" s="218" t="s">
        <v>284</v>
      </c>
      <c r="AU1084" s="218" t="s">
        <v>85</v>
      </c>
      <c r="AV1084" s="13" t="s">
        <v>85</v>
      </c>
      <c r="AW1084" s="13" t="s">
        <v>32</v>
      </c>
      <c r="AX1084" s="13" t="s">
        <v>76</v>
      </c>
      <c r="AY1084" s="218" t="s">
        <v>275</v>
      </c>
    </row>
    <row r="1085" spans="1:65" s="13" customFormat="1" ht="10">
      <c r="B1085" s="207"/>
      <c r="C1085" s="208"/>
      <c r="D1085" s="209" t="s">
        <v>284</v>
      </c>
      <c r="E1085" s="210" t="s">
        <v>1</v>
      </c>
      <c r="F1085" s="211" t="s">
        <v>1199</v>
      </c>
      <c r="G1085" s="208"/>
      <c r="H1085" s="212">
        <v>0.104</v>
      </c>
      <c r="I1085" s="213"/>
      <c r="J1085" s="208"/>
      <c r="K1085" s="208"/>
      <c r="L1085" s="214"/>
      <c r="M1085" s="215"/>
      <c r="N1085" s="216"/>
      <c r="O1085" s="216"/>
      <c r="P1085" s="216"/>
      <c r="Q1085" s="216"/>
      <c r="R1085" s="216"/>
      <c r="S1085" s="216"/>
      <c r="T1085" s="217"/>
      <c r="AT1085" s="218" t="s">
        <v>284</v>
      </c>
      <c r="AU1085" s="218" t="s">
        <v>85</v>
      </c>
      <c r="AV1085" s="13" t="s">
        <v>85</v>
      </c>
      <c r="AW1085" s="13" t="s">
        <v>32</v>
      </c>
      <c r="AX1085" s="13" t="s">
        <v>76</v>
      </c>
      <c r="AY1085" s="218" t="s">
        <v>275</v>
      </c>
    </row>
    <row r="1086" spans="1:65" s="13" customFormat="1" ht="10">
      <c r="B1086" s="207"/>
      <c r="C1086" s="208"/>
      <c r="D1086" s="209" t="s">
        <v>284</v>
      </c>
      <c r="E1086" s="210" t="s">
        <v>1</v>
      </c>
      <c r="F1086" s="211" t="s">
        <v>1200</v>
      </c>
      <c r="G1086" s="208"/>
      <c r="H1086" s="212">
        <v>0.51600000000000001</v>
      </c>
      <c r="I1086" s="213"/>
      <c r="J1086" s="208"/>
      <c r="K1086" s="208"/>
      <c r="L1086" s="214"/>
      <c r="M1086" s="215"/>
      <c r="N1086" s="216"/>
      <c r="O1086" s="216"/>
      <c r="P1086" s="216"/>
      <c r="Q1086" s="216"/>
      <c r="R1086" s="216"/>
      <c r="S1086" s="216"/>
      <c r="T1086" s="217"/>
      <c r="AT1086" s="218" t="s">
        <v>284</v>
      </c>
      <c r="AU1086" s="218" t="s">
        <v>85</v>
      </c>
      <c r="AV1086" s="13" t="s">
        <v>85</v>
      </c>
      <c r="AW1086" s="13" t="s">
        <v>32</v>
      </c>
      <c r="AX1086" s="13" t="s">
        <v>76</v>
      </c>
      <c r="AY1086" s="218" t="s">
        <v>275</v>
      </c>
    </row>
    <row r="1087" spans="1:65" s="14" customFormat="1" ht="10">
      <c r="B1087" s="219"/>
      <c r="C1087" s="220"/>
      <c r="D1087" s="209" t="s">
        <v>284</v>
      </c>
      <c r="E1087" s="221" t="s">
        <v>1</v>
      </c>
      <c r="F1087" s="222" t="s">
        <v>286</v>
      </c>
      <c r="G1087" s="220"/>
      <c r="H1087" s="223">
        <v>2.3809999999999998</v>
      </c>
      <c r="I1087" s="224"/>
      <c r="J1087" s="220"/>
      <c r="K1087" s="220"/>
      <c r="L1087" s="225"/>
      <c r="M1087" s="226"/>
      <c r="N1087" s="227"/>
      <c r="O1087" s="227"/>
      <c r="P1087" s="227"/>
      <c r="Q1087" s="227"/>
      <c r="R1087" s="227"/>
      <c r="S1087" s="227"/>
      <c r="T1087" s="228"/>
      <c r="AT1087" s="229" t="s">
        <v>284</v>
      </c>
      <c r="AU1087" s="229" t="s">
        <v>85</v>
      </c>
      <c r="AV1087" s="14" t="s">
        <v>106</v>
      </c>
      <c r="AW1087" s="14" t="s">
        <v>32</v>
      </c>
      <c r="AX1087" s="14" t="s">
        <v>76</v>
      </c>
      <c r="AY1087" s="229" t="s">
        <v>275</v>
      </c>
    </row>
    <row r="1088" spans="1:65" s="15" customFormat="1" ht="10">
      <c r="B1088" s="230"/>
      <c r="C1088" s="231"/>
      <c r="D1088" s="209" t="s">
        <v>284</v>
      </c>
      <c r="E1088" s="232" t="s">
        <v>222</v>
      </c>
      <c r="F1088" s="233" t="s">
        <v>287</v>
      </c>
      <c r="G1088" s="231"/>
      <c r="H1088" s="234">
        <v>2.3809999999999998</v>
      </c>
      <c r="I1088" s="235"/>
      <c r="J1088" s="231"/>
      <c r="K1088" s="231"/>
      <c r="L1088" s="236"/>
      <c r="M1088" s="237"/>
      <c r="N1088" s="238"/>
      <c r="O1088" s="238"/>
      <c r="P1088" s="238"/>
      <c r="Q1088" s="238"/>
      <c r="R1088" s="238"/>
      <c r="S1088" s="238"/>
      <c r="T1088" s="239"/>
      <c r="AT1088" s="240" t="s">
        <v>284</v>
      </c>
      <c r="AU1088" s="240" t="s">
        <v>85</v>
      </c>
      <c r="AV1088" s="15" t="s">
        <v>282</v>
      </c>
      <c r="AW1088" s="15" t="s">
        <v>32</v>
      </c>
      <c r="AX1088" s="15" t="s">
        <v>83</v>
      </c>
      <c r="AY1088" s="240" t="s">
        <v>275</v>
      </c>
    </row>
    <row r="1089" spans="1:65" s="2" customFormat="1" ht="24.15" customHeight="1">
      <c r="A1089" s="35"/>
      <c r="B1089" s="36"/>
      <c r="C1089" s="194" t="s">
        <v>1201</v>
      </c>
      <c r="D1089" s="194" t="s">
        <v>277</v>
      </c>
      <c r="E1089" s="195" t="s">
        <v>1202</v>
      </c>
      <c r="F1089" s="196" t="s">
        <v>1203</v>
      </c>
      <c r="G1089" s="197" t="s">
        <v>342</v>
      </c>
      <c r="H1089" s="198">
        <v>0.35699999999999998</v>
      </c>
      <c r="I1089" s="199"/>
      <c r="J1089" s="200">
        <f>ROUND(I1089*H1089,2)</f>
        <v>0</v>
      </c>
      <c r="K1089" s="196" t="s">
        <v>281</v>
      </c>
      <c r="L1089" s="40"/>
      <c r="M1089" s="201" t="s">
        <v>1</v>
      </c>
      <c r="N1089" s="202" t="s">
        <v>41</v>
      </c>
      <c r="O1089" s="72"/>
      <c r="P1089" s="203">
        <f>O1089*H1089</f>
        <v>0</v>
      </c>
      <c r="Q1089" s="203">
        <v>1.0492699999999999</v>
      </c>
      <c r="R1089" s="203">
        <f>Q1089*H1089</f>
        <v>0.37458938999999997</v>
      </c>
      <c r="S1089" s="203">
        <v>0</v>
      </c>
      <c r="T1089" s="204">
        <f>S1089*H1089</f>
        <v>0</v>
      </c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R1089" s="205" t="s">
        <v>282</v>
      </c>
      <c r="AT1089" s="205" t="s">
        <v>277</v>
      </c>
      <c r="AU1089" s="205" t="s">
        <v>85</v>
      </c>
      <c r="AY1089" s="18" t="s">
        <v>275</v>
      </c>
      <c r="BE1089" s="206">
        <f>IF(N1089="základní",J1089,0)</f>
        <v>0</v>
      </c>
      <c r="BF1089" s="206">
        <f>IF(N1089="snížená",J1089,0)</f>
        <v>0</v>
      </c>
      <c r="BG1089" s="206">
        <f>IF(N1089="zákl. přenesená",J1089,0)</f>
        <v>0</v>
      </c>
      <c r="BH1089" s="206">
        <f>IF(N1089="sníž. přenesená",J1089,0)</f>
        <v>0</v>
      </c>
      <c r="BI1089" s="206">
        <f>IF(N1089="nulová",J1089,0)</f>
        <v>0</v>
      </c>
      <c r="BJ1089" s="18" t="s">
        <v>83</v>
      </c>
      <c r="BK1089" s="206">
        <f>ROUND(I1089*H1089,2)</f>
        <v>0</v>
      </c>
      <c r="BL1089" s="18" t="s">
        <v>282</v>
      </c>
      <c r="BM1089" s="205" t="s">
        <v>1204</v>
      </c>
    </row>
    <row r="1090" spans="1:65" s="13" customFormat="1" ht="10">
      <c r="B1090" s="207"/>
      <c r="C1090" s="208"/>
      <c r="D1090" s="209" t="s">
        <v>284</v>
      </c>
      <c r="E1090" s="210" t="s">
        <v>1</v>
      </c>
      <c r="F1090" s="211" t="s">
        <v>1205</v>
      </c>
      <c r="G1090" s="208"/>
      <c r="H1090" s="212">
        <v>0.35699999999999998</v>
      </c>
      <c r="I1090" s="213"/>
      <c r="J1090" s="208"/>
      <c r="K1090" s="208"/>
      <c r="L1090" s="214"/>
      <c r="M1090" s="215"/>
      <c r="N1090" s="216"/>
      <c r="O1090" s="216"/>
      <c r="P1090" s="216"/>
      <c r="Q1090" s="216"/>
      <c r="R1090" s="216"/>
      <c r="S1090" s="216"/>
      <c r="T1090" s="217"/>
      <c r="AT1090" s="218" t="s">
        <v>284</v>
      </c>
      <c r="AU1090" s="218" t="s">
        <v>85</v>
      </c>
      <c r="AV1090" s="13" t="s">
        <v>85</v>
      </c>
      <c r="AW1090" s="13" t="s">
        <v>32</v>
      </c>
      <c r="AX1090" s="13" t="s">
        <v>76</v>
      </c>
      <c r="AY1090" s="218" t="s">
        <v>275</v>
      </c>
    </row>
    <row r="1091" spans="1:65" s="14" customFormat="1" ht="10">
      <c r="B1091" s="219"/>
      <c r="C1091" s="220"/>
      <c r="D1091" s="209" t="s">
        <v>284</v>
      </c>
      <c r="E1091" s="221" t="s">
        <v>1</v>
      </c>
      <c r="F1091" s="222" t="s">
        <v>286</v>
      </c>
      <c r="G1091" s="220"/>
      <c r="H1091" s="223">
        <v>0.35699999999999998</v>
      </c>
      <c r="I1091" s="224"/>
      <c r="J1091" s="220"/>
      <c r="K1091" s="220"/>
      <c r="L1091" s="225"/>
      <c r="M1091" s="226"/>
      <c r="N1091" s="227"/>
      <c r="O1091" s="227"/>
      <c r="P1091" s="227"/>
      <c r="Q1091" s="227"/>
      <c r="R1091" s="227"/>
      <c r="S1091" s="227"/>
      <c r="T1091" s="228"/>
      <c r="AT1091" s="229" t="s">
        <v>284</v>
      </c>
      <c r="AU1091" s="229" t="s">
        <v>85</v>
      </c>
      <c r="AV1091" s="14" t="s">
        <v>106</v>
      </c>
      <c r="AW1091" s="14" t="s">
        <v>32</v>
      </c>
      <c r="AX1091" s="14" t="s">
        <v>76</v>
      </c>
      <c r="AY1091" s="229" t="s">
        <v>275</v>
      </c>
    </row>
    <row r="1092" spans="1:65" s="15" customFormat="1" ht="10">
      <c r="B1092" s="230"/>
      <c r="C1092" s="231"/>
      <c r="D1092" s="209" t="s">
        <v>284</v>
      </c>
      <c r="E1092" s="232" t="s">
        <v>1</v>
      </c>
      <c r="F1092" s="233" t="s">
        <v>287</v>
      </c>
      <c r="G1092" s="231"/>
      <c r="H1092" s="234">
        <v>0.35699999999999998</v>
      </c>
      <c r="I1092" s="235"/>
      <c r="J1092" s="231"/>
      <c r="K1092" s="231"/>
      <c r="L1092" s="236"/>
      <c r="M1092" s="237"/>
      <c r="N1092" s="238"/>
      <c r="O1092" s="238"/>
      <c r="P1092" s="238"/>
      <c r="Q1092" s="238"/>
      <c r="R1092" s="238"/>
      <c r="S1092" s="238"/>
      <c r="T1092" s="239"/>
      <c r="AT1092" s="240" t="s">
        <v>284</v>
      </c>
      <c r="AU1092" s="240" t="s">
        <v>85</v>
      </c>
      <c r="AV1092" s="15" t="s">
        <v>282</v>
      </c>
      <c r="AW1092" s="15" t="s">
        <v>32</v>
      </c>
      <c r="AX1092" s="15" t="s">
        <v>83</v>
      </c>
      <c r="AY1092" s="240" t="s">
        <v>275</v>
      </c>
    </row>
    <row r="1093" spans="1:65" s="2" customFormat="1" ht="24.15" customHeight="1">
      <c r="A1093" s="35"/>
      <c r="B1093" s="36"/>
      <c r="C1093" s="194" t="s">
        <v>1206</v>
      </c>
      <c r="D1093" s="194" t="s">
        <v>277</v>
      </c>
      <c r="E1093" s="195" t="s">
        <v>1207</v>
      </c>
      <c r="F1093" s="196" t="s">
        <v>1208</v>
      </c>
      <c r="G1093" s="197" t="s">
        <v>280</v>
      </c>
      <c r="H1093" s="198">
        <v>12.9</v>
      </c>
      <c r="I1093" s="199"/>
      <c r="J1093" s="200">
        <f>ROUND(I1093*H1093,2)</f>
        <v>0</v>
      </c>
      <c r="K1093" s="196" t="s">
        <v>281</v>
      </c>
      <c r="L1093" s="40"/>
      <c r="M1093" s="201" t="s">
        <v>1</v>
      </c>
      <c r="N1093" s="202" t="s">
        <v>41</v>
      </c>
      <c r="O1093" s="72"/>
      <c r="P1093" s="203">
        <f>O1093*H1093</f>
        <v>0</v>
      </c>
      <c r="Q1093" s="203">
        <v>1.282E-2</v>
      </c>
      <c r="R1093" s="203">
        <f>Q1093*H1093</f>
        <v>0.165378</v>
      </c>
      <c r="S1093" s="203">
        <v>0</v>
      </c>
      <c r="T1093" s="204">
        <f>S1093*H1093</f>
        <v>0</v>
      </c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R1093" s="205" t="s">
        <v>282</v>
      </c>
      <c r="AT1093" s="205" t="s">
        <v>277</v>
      </c>
      <c r="AU1093" s="205" t="s">
        <v>85</v>
      </c>
      <c r="AY1093" s="18" t="s">
        <v>275</v>
      </c>
      <c r="BE1093" s="206">
        <f>IF(N1093="základní",J1093,0)</f>
        <v>0</v>
      </c>
      <c r="BF1093" s="206">
        <f>IF(N1093="snížená",J1093,0)</f>
        <v>0</v>
      </c>
      <c r="BG1093" s="206">
        <f>IF(N1093="zákl. přenesená",J1093,0)</f>
        <v>0</v>
      </c>
      <c r="BH1093" s="206">
        <f>IF(N1093="sníž. přenesená",J1093,0)</f>
        <v>0</v>
      </c>
      <c r="BI1093" s="206">
        <f>IF(N1093="nulová",J1093,0)</f>
        <v>0</v>
      </c>
      <c r="BJ1093" s="18" t="s">
        <v>83</v>
      </c>
      <c r="BK1093" s="206">
        <f>ROUND(I1093*H1093,2)</f>
        <v>0</v>
      </c>
      <c r="BL1093" s="18" t="s">
        <v>282</v>
      </c>
      <c r="BM1093" s="205" t="s">
        <v>1209</v>
      </c>
    </row>
    <row r="1094" spans="1:65" s="13" customFormat="1" ht="10">
      <c r="B1094" s="207"/>
      <c r="C1094" s="208"/>
      <c r="D1094" s="209" t="s">
        <v>284</v>
      </c>
      <c r="E1094" s="210" t="s">
        <v>1</v>
      </c>
      <c r="F1094" s="211" t="s">
        <v>1210</v>
      </c>
      <c r="G1094" s="208"/>
      <c r="H1094" s="212">
        <v>4.0599999999999996</v>
      </c>
      <c r="I1094" s="213"/>
      <c r="J1094" s="208"/>
      <c r="K1094" s="208"/>
      <c r="L1094" s="214"/>
      <c r="M1094" s="215"/>
      <c r="N1094" s="216"/>
      <c r="O1094" s="216"/>
      <c r="P1094" s="216"/>
      <c r="Q1094" s="216"/>
      <c r="R1094" s="216"/>
      <c r="S1094" s="216"/>
      <c r="T1094" s="217"/>
      <c r="AT1094" s="218" t="s">
        <v>284</v>
      </c>
      <c r="AU1094" s="218" t="s">
        <v>85</v>
      </c>
      <c r="AV1094" s="13" t="s">
        <v>85</v>
      </c>
      <c r="AW1094" s="13" t="s">
        <v>32</v>
      </c>
      <c r="AX1094" s="13" t="s">
        <v>76</v>
      </c>
      <c r="AY1094" s="218" t="s">
        <v>275</v>
      </c>
    </row>
    <row r="1095" spans="1:65" s="13" customFormat="1" ht="10">
      <c r="B1095" s="207"/>
      <c r="C1095" s="208"/>
      <c r="D1095" s="209" t="s">
        <v>284</v>
      </c>
      <c r="E1095" s="210" t="s">
        <v>1</v>
      </c>
      <c r="F1095" s="211" t="s">
        <v>1211</v>
      </c>
      <c r="G1095" s="208"/>
      <c r="H1095" s="212">
        <v>7.97</v>
      </c>
      <c r="I1095" s="213"/>
      <c r="J1095" s="208"/>
      <c r="K1095" s="208"/>
      <c r="L1095" s="214"/>
      <c r="M1095" s="215"/>
      <c r="N1095" s="216"/>
      <c r="O1095" s="216"/>
      <c r="P1095" s="216"/>
      <c r="Q1095" s="216"/>
      <c r="R1095" s="216"/>
      <c r="S1095" s="216"/>
      <c r="T1095" s="217"/>
      <c r="AT1095" s="218" t="s">
        <v>284</v>
      </c>
      <c r="AU1095" s="218" t="s">
        <v>85</v>
      </c>
      <c r="AV1095" s="13" t="s">
        <v>85</v>
      </c>
      <c r="AW1095" s="13" t="s">
        <v>32</v>
      </c>
      <c r="AX1095" s="13" t="s">
        <v>76</v>
      </c>
      <c r="AY1095" s="218" t="s">
        <v>275</v>
      </c>
    </row>
    <row r="1096" spans="1:65" s="13" customFormat="1" ht="10">
      <c r="B1096" s="207"/>
      <c r="C1096" s="208"/>
      <c r="D1096" s="209" t="s">
        <v>284</v>
      </c>
      <c r="E1096" s="210" t="s">
        <v>1</v>
      </c>
      <c r="F1096" s="211" t="s">
        <v>1212</v>
      </c>
      <c r="G1096" s="208"/>
      <c r="H1096" s="212">
        <v>0.87</v>
      </c>
      <c r="I1096" s="213"/>
      <c r="J1096" s="208"/>
      <c r="K1096" s="208"/>
      <c r="L1096" s="214"/>
      <c r="M1096" s="215"/>
      <c r="N1096" s="216"/>
      <c r="O1096" s="216"/>
      <c r="P1096" s="216"/>
      <c r="Q1096" s="216"/>
      <c r="R1096" s="216"/>
      <c r="S1096" s="216"/>
      <c r="T1096" s="217"/>
      <c r="AT1096" s="218" t="s">
        <v>284</v>
      </c>
      <c r="AU1096" s="218" t="s">
        <v>85</v>
      </c>
      <c r="AV1096" s="13" t="s">
        <v>85</v>
      </c>
      <c r="AW1096" s="13" t="s">
        <v>32</v>
      </c>
      <c r="AX1096" s="13" t="s">
        <v>76</v>
      </c>
      <c r="AY1096" s="218" t="s">
        <v>275</v>
      </c>
    </row>
    <row r="1097" spans="1:65" s="14" customFormat="1" ht="10">
      <c r="B1097" s="219"/>
      <c r="C1097" s="220"/>
      <c r="D1097" s="209" t="s">
        <v>284</v>
      </c>
      <c r="E1097" s="221" t="s">
        <v>1</v>
      </c>
      <c r="F1097" s="222" t="s">
        <v>286</v>
      </c>
      <c r="G1097" s="220"/>
      <c r="H1097" s="223">
        <v>12.9</v>
      </c>
      <c r="I1097" s="224"/>
      <c r="J1097" s="220"/>
      <c r="K1097" s="220"/>
      <c r="L1097" s="225"/>
      <c r="M1097" s="226"/>
      <c r="N1097" s="227"/>
      <c r="O1097" s="227"/>
      <c r="P1097" s="227"/>
      <c r="Q1097" s="227"/>
      <c r="R1097" s="227"/>
      <c r="S1097" s="227"/>
      <c r="T1097" s="228"/>
      <c r="AT1097" s="229" t="s">
        <v>284</v>
      </c>
      <c r="AU1097" s="229" t="s">
        <v>85</v>
      </c>
      <c r="AV1097" s="14" t="s">
        <v>106</v>
      </c>
      <c r="AW1097" s="14" t="s">
        <v>32</v>
      </c>
      <c r="AX1097" s="14" t="s">
        <v>76</v>
      </c>
      <c r="AY1097" s="229" t="s">
        <v>275</v>
      </c>
    </row>
    <row r="1098" spans="1:65" s="15" customFormat="1" ht="10">
      <c r="B1098" s="230"/>
      <c r="C1098" s="231"/>
      <c r="D1098" s="209" t="s">
        <v>284</v>
      </c>
      <c r="E1098" s="232" t="s">
        <v>1</v>
      </c>
      <c r="F1098" s="233" t="s">
        <v>287</v>
      </c>
      <c r="G1098" s="231"/>
      <c r="H1098" s="234">
        <v>12.9</v>
      </c>
      <c r="I1098" s="235"/>
      <c r="J1098" s="231"/>
      <c r="K1098" s="231"/>
      <c r="L1098" s="236"/>
      <c r="M1098" s="237"/>
      <c r="N1098" s="238"/>
      <c r="O1098" s="238"/>
      <c r="P1098" s="238"/>
      <c r="Q1098" s="238"/>
      <c r="R1098" s="238"/>
      <c r="S1098" s="238"/>
      <c r="T1098" s="239"/>
      <c r="AT1098" s="240" t="s">
        <v>284</v>
      </c>
      <c r="AU1098" s="240" t="s">
        <v>85</v>
      </c>
      <c r="AV1098" s="15" t="s">
        <v>282</v>
      </c>
      <c r="AW1098" s="15" t="s">
        <v>32</v>
      </c>
      <c r="AX1098" s="15" t="s">
        <v>83</v>
      </c>
      <c r="AY1098" s="240" t="s">
        <v>275</v>
      </c>
    </row>
    <row r="1099" spans="1:65" s="2" customFormat="1" ht="24.15" customHeight="1">
      <c r="A1099" s="35"/>
      <c r="B1099" s="36"/>
      <c r="C1099" s="194" t="s">
        <v>1213</v>
      </c>
      <c r="D1099" s="194" t="s">
        <v>277</v>
      </c>
      <c r="E1099" s="195" t="s">
        <v>1214</v>
      </c>
      <c r="F1099" s="196" t="s">
        <v>1215</v>
      </c>
      <c r="G1099" s="197" t="s">
        <v>280</v>
      </c>
      <c r="H1099" s="198">
        <v>12.9</v>
      </c>
      <c r="I1099" s="199"/>
      <c r="J1099" s="200">
        <f>ROUND(I1099*H1099,2)</f>
        <v>0</v>
      </c>
      <c r="K1099" s="196" t="s">
        <v>281</v>
      </c>
      <c r="L1099" s="40"/>
      <c r="M1099" s="201" t="s">
        <v>1</v>
      </c>
      <c r="N1099" s="202" t="s">
        <v>41</v>
      </c>
      <c r="O1099" s="72"/>
      <c r="P1099" s="203">
        <f>O1099*H1099</f>
        <v>0</v>
      </c>
      <c r="Q1099" s="203">
        <v>0</v>
      </c>
      <c r="R1099" s="203">
        <f>Q1099*H1099</f>
        <v>0</v>
      </c>
      <c r="S1099" s="203">
        <v>0</v>
      </c>
      <c r="T1099" s="204">
        <f>S1099*H1099</f>
        <v>0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205" t="s">
        <v>282</v>
      </c>
      <c r="AT1099" s="205" t="s">
        <v>277</v>
      </c>
      <c r="AU1099" s="205" t="s">
        <v>85</v>
      </c>
      <c r="AY1099" s="18" t="s">
        <v>275</v>
      </c>
      <c r="BE1099" s="206">
        <f>IF(N1099="základní",J1099,0)</f>
        <v>0</v>
      </c>
      <c r="BF1099" s="206">
        <f>IF(N1099="snížená",J1099,0)</f>
        <v>0</v>
      </c>
      <c r="BG1099" s="206">
        <f>IF(N1099="zákl. přenesená",J1099,0)</f>
        <v>0</v>
      </c>
      <c r="BH1099" s="206">
        <f>IF(N1099="sníž. přenesená",J1099,0)</f>
        <v>0</v>
      </c>
      <c r="BI1099" s="206">
        <f>IF(N1099="nulová",J1099,0)</f>
        <v>0</v>
      </c>
      <c r="BJ1099" s="18" t="s">
        <v>83</v>
      </c>
      <c r="BK1099" s="206">
        <f>ROUND(I1099*H1099,2)</f>
        <v>0</v>
      </c>
      <c r="BL1099" s="18" t="s">
        <v>282</v>
      </c>
      <c r="BM1099" s="205" t="s">
        <v>1216</v>
      </c>
    </row>
    <row r="1100" spans="1:65" s="2" customFormat="1" ht="16.5" customHeight="1">
      <c r="A1100" s="35"/>
      <c r="B1100" s="36"/>
      <c r="C1100" s="194" t="s">
        <v>1217</v>
      </c>
      <c r="D1100" s="194" t="s">
        <v>277</v>
      </c>
      <c r="E1100" s="195" t="s">
        <v>1218</v>
      </c>
      <c r="F1100" s="196" t="s">
        <v>1219</v>
      </c>
      <c r="G1100" s="197" t="s">
        <v>280</v>
      </c>
      <c r="H1100" s="198">
        <v>4.6749999999999998</v>
      </c>
      <c r="I1100" s="199"/>
      <c r="J1100" s="200">
        <f>ROUND(I1100*H1100,2)</f>
        <v>0</v>
      </c>
      <c r="K1100" s="196" t="s">
        <v>281</v>
      </c>
      <c r="L1100" s="40"/>
      <c r="M1100" s="201" t="s">
        <v>1</v>
      </c>
      <c r="N1100" s="202" t="s">
        <v>41</v>
      </c>
      <c r="O1100" s="72"/>
      <c r="P1100" s="203">
        <f>O1100*H1100</f>
        <v>0</v>
      </c>
      <c r="Q1100" s="203">
        <v>6.5799999999999999E-3</v>
      </c>
      <c r="R1100" s="203">
        <f>Q1100*H1100</f>
        <v>3.0761499999999997E-2</v>
      </c>
      <c r="S1100" s="203">
        <v>0</v>
      </c>
      <c r="T1100" s="204">
        <f>S1100*H1100</f>
        <v>0</v>
      </c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R1100" s="205" t="s">
        <v>282</v>
      </c>
      <c r="AT1100" s="205" t="s">
        <v>277</v>
      </c>
      <c r="AU1100" s="205" t="s">
        <v>85</v>
      </c>
      <c r="AY1100" s="18" t="s">
        <v>275</v>
      </c>
      <c r="BE1100" s="206">
        <f>IF(N1100="základní",J1100,0)</f>
        <v>0</v>
      </c>
      <c r="BF1100" s="206">
        <f>IF(N1100="snížená",J1100,0)</f>
        <v>0</v>
      </c>
      <c r="BG1100" s="206">
        <f>IF(N1100="zákl. přenesená",J1100,0)</f>
        <v>0</v>
      </c>
      <c r="BH1100" s="206">
        <f>IF(N1100="sníž. přenesená",J1100,0)</f>
        <v>0</v>
      </c>
      <c r="BI1100" s="206">
        <f>IF(N1100="nulová",J1100,0)</f>
        <v>0</v>
      </c>
      <c r="BJ1100" s="18" t="s">
        <v>83</v>
      </c>
      <c r="BK1100" s="206">
        <f>ROUND(I1100*H1100,2)</f>
        <v>0</v>
      </c>
      <c r="BL1100" s="18" t="s">
        <v>282</v>
      </c>
      <c r="BM1100" s="205" t="s">
        <v>1220</v>
      </c>
    </row>
    <row r="1101" spans="1:65" s="13" customFormat="1" ht="10">
      <c r="B1101" s="207"/>
      <c r="C1101" s="208"/>
      <c r="D1101" s="209" t="s">
        <v>284</v>
      </c>
      <c r="E1101" s="210" t="s">
        <v>1</v>
      </c>
      <c r="F1101" s="211" t="s">
        <v>1221</v>
      </c>
      <c r="G1101" s="208"/>
      <c r="H1101" s="212">
        <v>4.226</v>
      </c>
      <c r="I1101" s="213"/>
      <c r="J1101" s="208"/>
      <c r="K1101" s="208"/>
      <c r="L1101" s="214"/>
      <c r="M1101" s="215"/>
      <c r="N1101" s="216"/>
      <c r="O1101" s="216"/>
      <c r="P1101" s="216"/>
      <c r="Q1101" s="216"/>
      <c r="R1101" s="216"/>
      <c r="S1101" s="216"/>
      <c r="T1101" s="217"/>
      <c r="AT1101" s="218" t="s">
        <v>284</v>
      </c>
      <c r="AU1101" s="218" t="s">
        <v>85</v>
      </c>
      <c r="AV1101" s="13" t="s">
        <v>85</v>
      </c>
      <c r="AW1101" s="13" t="s">
        <v>32</v>
      </c>
      <c r="AX1101" s="13" t="s">
        <v>76</v>
      </c>
      <c r="AY1101" s="218" t="s">
        <v>275</v>
      </c>
    </row>
    <row r="1102" spans="1:65" s="13" customFormat="1" ht="10">
      <c r="B1102" s="207"/>
      <c r="C1102" s="208"/>
      <c r="D1102" s="209" t="s">
        <v>284</v>
      </c>
      <c r="E1102" s="210" t="s">
        <v>1</v>
      </c>
      <c r="F1102" s="211" t="s">
        <v>1222</v>
      </c>
      <c r="G1102" s="208"/>
      <c r="H1102" s="212">
        <v>0.44900000000000001</v>
      </c>
      <c r="I1102" s="213"/>
      <c r="J1102" s="208"/>
      <c r="K1102" s="208"/>
      <c r="L1102" s="214"/>
      <c r="M1102" s="215"/>
      <c r="N1102" s="216"/>
      <c r="O1102" s="216"/>
      <c r="P1102" s="216"/>
      <c r="Q1102" s="216"/>
      <c r="R1102" s="216"/>
      <c r="S1102" s="216"/>
      <c r="T1102" s="217"/>
      <c r="AT1102" s="218" t="s">
        <v>284</v>
      </c>
      <c r="AU1102" s="218" t="s">
        <v>85</v>
      </c>
      <c r="AV1102" s="13" t="s">
        <v>85</v>
      </c>
      <c r="AW1102" s="13" t="s">
        <v>32</v>
      </c>
      <c r="AX1102" s="13" t="s">
        <v>76</v>
      </c>
      <c r="AY1102" s="218" t="s">
        <v>275</v>
      </c>
    </row>
    <row r="1103" spans="1:65" s="14" customFormat="1" ht="10">
      <c r="B1103" s="219"/>
      <c r="C1103" s="220"/>
      <c r="D1103" s="209" t="s">
        <v>284</v>
      </c>
      <c r="E1103" s="221" t="s">
        <v>1</v>
      </c>
      <c r="F1103" s="222" t="s">
        <v>286</v>
      </c>
      <c r="G1103" s="220"/>
      <c r="H1103" s="223">
        <v>4.6749999999999998</v>
      </c>
      <c r="I1103" s="224"/>
      <c r="J1103" s="220"/>
      <c r="K1103" s="220"/>
      <c r="L1103" s="225"/>
      <c r="M1103" s="226"/>
      <c r="N1103" s="227"/>
      <c r="O1103" s="227"/>
      <c r="P1103" s="227"/>
      <c r="Q1103" s="227"/>
      <c r="R1103" s="227"/>
      <c r="S1103" s="227"/>
      <c r="T1103" s="228"/>
      <c r="AT1103" s="229" t="s">
        <v>284</v>
      </c>
      <c r="AU1103" s="229" t="s">
        <v>85</v>
      </c>
      <c r="AV1103" s="14" t="s">
        <v>106</v>
      </c>
      <c r="AW1103" s="14" t="s">
        <v>32</v>
      </c>
      <c r="AX1103" s="14" t="s">
        <v>76</v>
      </c>
      <c r="AY1103" s="229" t="s">
        <v>275</v>
      </c>
    </row>
    <row r="1104" spans="1:65" s="15" customFormat="1" ht="10">
      <c r="B1104" s="230"/>
      <c r="C1104" s="231"/>
      <c r="D1104" s="209" t="s">
        <v>284</v>
      </c>
      <c r="E1104" s="232" t="s">
        <v>1</v>
      </c>
      <c r="F1104" s="233" t="s">
        <v>287</v>
      </c>
      <c r="G1104" s="231"/>
      <c r="H1104" s="234">
        <v>4.6749999999999998</v>
      </c>
      <c r="I1104" s="235"/>
      <c r="J1104" s="231"/>
      <c r="K1104" s="231"/>
      <c r="L1104" s="236"/>
      <c r="M1104" s="237"/>
      <c r="N1104" s="238"/>
      <c r="O1104" s="238"/>
      <c r="P1104" s="238"/>
      <c r="Q1104" s="238"/>
      <c r="R1104" s="238"/>
      <c r="S1104" s="238"/>
      <c r="T1104" s="239"/>
      <c r="AT1104" s="240" t="s">
        <v>284</v>
      </c>
      <c r="AU1104" s="240" t="s">
        <v>85</v>
      </c>
      <c r="AV1104" s="15" t="s">
        <v>282</v>
      </c>
      <c r="AW1104" s="15" t="s">
        <v>32</v>
      </c>
      <c r="AX1104" s="15" t="s">
        <v>83</v>
      </c>
      <c r="AY1104" s="240" t="s">
        <v>275</v>
      </c>
    </row>
    <row r="1105" spans="1:65" s="2" customFormat="1" ht="16.5" customHeight="1">
      <c r="A1105" s="35"/>
      <c r="B1105" s="36"/>
      <c r="C1105" s="194" t="s">
        <v>1223</v>
      </c>
      <c r="D1105" s="194" t="s">
        <v>277</v>
      </c>
      <c r="E1105" s="195" t="s">
        <v>1224</v>
      </c>
      <c r="F1105" s="196" t="s">
        <v>1225</v>
      </c>
      <c r="G1105" s="197" t="s">
        <v>280</v>
      </c>
      <c r="H1105" s="198">
        <v>4.6749999999999998</v>
      </c>
      <c r="I1105" s="199"/>
      <c r="J1105" s="200">
        <f>ROUND(I1105*H1105,2)</f>
        <v>0</v>
      </c>
      <c r="K1105" s="196" t="s">
        <v>281</v>
      </c>
      <c r="L1105" s="40"/>
      <c r="M1105" s="201" t="s">
        <v>1</v>
      </c>
      <c r="N1105" s="202" t="s">
        <v>41</v>
      </c>
      <c r="O1105" s="72"/>
      <c r="P1105" s="203">
        <f>O1105*H1105</f>
        <v>0</v>
      </c>
      <c r="Q1105" s="203">
        <v>0</v>
      </c>
      <c r="R1105" s="203">
        <f>Q1105*H1105</f>
        <v>0</v>
      </c>
      <c r="S1105" s="203">
        <v>0</v>
      </c>
      <c r="T1105" s="204">
        <f>S1105*H1105</f>
        <v>0</v>
      </c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R1105" s="205" t="s">
        <v>282</v>
      </c>
      <c r="AT1105" s="205" t="s">
        <v>277</v>
      </c>
      <c r="AU1105" s="205" t="s">
        <v>85</v>
      </c>
      <c r="AY1105" s="18" t="s">
        <v>275</v>
      </c>
      <c r="BE1105" s="206">
        <f>IF(N1105="základní",J1105,0)</f>
        <v>0</v>
      </c>
      <c r="BF1105" s="206">
        <f>IF(N1105="snížená",J1105,0)</f>
        <v>0</v>
      </c>
      <c r="BG1105" s="206">
        <f>IF(N1105="zákl. přenesená",J1105,0)</f>
        <v>0</v>
      </c>
      <c r="BH1105" s="206">
        <f>IF(N1105="sníž. přenesená",J1105,0)</f>
        <v>0</v>
      </c>
      <c r="BI1105" s="206">
        <f>IF(N1105="nulová",J1105,0)</f>
        <v>0</v>
      </c>
      <c r="BJ1105" s="18" t="s">
        <v>83</v>
      </c>
      <c r="BK1105" s="206">
        <f>ROUND(I1105*H1105,2)</f>
        <v>0</v>
      </c>
      <c r="BL1105" s="18" t="s">
        <v>282</v>
      </c>
      <c r="BM1105" s="205" t="s">
        <v>1226</v>
      </c>
    </row>
    <row r="1106" spans="1:65" s="12" customFormat="1" ht="22.75" customHeight="1">
      <c r="B1106" s="178"/>
      <c r="C1106" s="179"/>
      <c r="D1106" s="180" t="s">
        <v>75</v>
      </c>
      <c r="E1106" s="192" t="s">
        <v>317</v>
      </c>
      <c r="F1106" s="192" t="s">
        <v>1227</v>
      </c>
      <c r="G1106" s="179"/>
      <c r="H1106" s="179"/>
      <c r="I1106" s="182"/>
      <c r="J1106" s="193">
        <f>BK1106</f>
        <v>0</v>
      </c>
      <c r="K1106" s="179"/>
      <c r="L1106" s="184"/>
      <c r="M1106" s="185"/>
      <c r="N1106" s="186"/>
      <c r="O1106" s="186"/>
      <c r="P1106" s="187">
        <f>SUM(P1107:P1112)</f>
        <v>0</v>
      </c>
      <c r="Q1106" s="186"/>
      <c r="R1106" s="187">
        <f>SUM(R1107:R1112)</f>
        <v>26.345200000000002</v>
      </c>
      <c r="S1106" s="186"/>
      <c r="T1106" s="188">
        <f>SUM(T1107:T1112)</f>
        <v>0</v>
      </c>
      <c r="AR1106" s="189" t="s">
        <v>83</v>
      </c>
      <c r="AT1106" s="190" t="s">
        <v>75</v>
      </c>
      <c r="AU1106" s="190" t="s">
        <v>83</v>
      </c>
      <c r="AY1106" s="189" t="s">
        <v>275</v>
      </c>
      <c r="BK1106" s="191">
        <f>SUM(BK1107:BK1112)</f>
        <v>0</v>
      </c>
    </row>
    <row r="1107" spans="1:65" s="2" customFormat="1" ht="33" customHeight="1">
      <c r="A1107" s="35"/>
      <c r="B1107" s="36"/>
      <c r="C1107" s="194" t="s">
        <v>1228</v>
      </c>
      <c r="D1107" s="194" t="s">
        <v>277</v>
      </c>
      <c r="E1107" s="195" t="s">
        <v>1229</v>
      </c>
      <c r="F1107" s="196" t="s">
        <v>1230</v>
      </c>
      <c r="G1107" s="197" t="s">
        <v>280</v>
      </c>
      <c r="H1107" s="198">
        <v>121.25</v>
      </c>
      <c r="I1107" s="199"/>
      <c r="J1107" s="200">
        <f>ROUND(I1107*H1107,2)</f>
        <v>0</v>
      </c>
      <c r="K1107" s="196" t="s">
        <v>281</v>
      </c>
      <c r="L1107" s="40"/>
      <c r="M1107" s="201" t="s">
        <v>1</v>
      </c>
      <c r="N1107" s="202" t="s">
        <v>41</v>
      </c>
      <c r="O1107" s="72"/>
      <c r="P1107" s="203">
        <f>O1107*H1107</f>
        <v>0</v>
      </c>
      <c r="Q1107" s="203">
        <v>0.10100000000000001</v>
      </c>
      <c r="R1107" s="203">
        <f>Q1107*H1107</f>
        <v>12.246250000000002</v>
      </c>
      <c r="S1107" s="203">
        <v>0</v>
      </c>
      <c r="T1107" s="204">
        <f>S1107*H1107</f>
        <v>0</v>
      </c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R1107" s="205" t="s">
        <v>282</v>
      </c>
      <c r="AT1107" s="205" t="s">
        <v>277</v>
      </c>
      <c r="AU1107" s="205" t="s">
        <v>85</v>
      </c>
      <c r="AY1107" s="18" t="s">
        <v>275</v>
      </c>
      <c r="BE1107" s="206">
        <f>IF(N1107="základní",J1107,0)</f>
        <v>0</v>
      </c>
      <c r="BF1107" s="206">
        <f>IF(N1107="snížená",J1107,0)</f>
        <v>0</v>
      </c>
      <c r="BG1107" s="206">
        <f>IF(N1107="zákl. přenesená",J1107,0)</f>
        <v>0</v>
      </c>
      <c r="BH1107" s="206">
        <f>IF(N1107="sníž. přenesená",J1107,0)</f>
        <v>0</v>
      </c>
      <c r="BI1107" s="206">
        <f>IF(N1107="nulová",J1107,0)</f>
        <v>0</v>
      </c>
      <c r="BJ1107" s="18" t="s">
        <v>83</v>
      </c>
      <c r="BK1107" s="206">
        <f>ROUND(I1107*H1107,2)</f>
        <v>0</v>
      </c>
      <c r="BL1107" s="18" t="s">
        <v>282</v>
      </c>
      <c r="BM1107" s="205" t="s">
        <v>1231</v>
      </c>
    </row>
    <row r="1108" spans="1:65" s="13" customFormat="1" ht="10">
      <c r="B1108" s="207"/>
      <c r="C1108" s="208"/>
      <c r="D1108" s="209" t="s">
        <v>284</v>
      </c>
      <c r="E1108" s="210" t="s">
        <v>1</v>
      </c>
      <c r="F1108" s="211" t="s">
        <v>1232</v>
      </c>
      <c r="G1108" s="208"/>
      <c r="H1108" s="212">
        <v>121.25</v>
      </c>
      <c r="I1108" s="213"/>
      <c r="J1108" s="208"/>
      <c r="K1108" s="208"/>
      <c r="L1108" s="214"/>
      <c r="M1108" s="215"/>
      <c r="N1108" s="216"/>
      <c r="O1108" s="216"/>
      <c r="P1108" s="216"/>
      <c r="Q1108" s="216"/>
      <c r="R1108" s="216"/>
      <c r="S1108" s="216"/>
      <c r="T1108" s="217"/>
      <c r="AT1108" s="218" t="s">
        <v>284</v>
      </c>
      <c r="AU1108" s="218" t="s">
        <v>85</v>
      </c>
      <c r="AV1108" s="13" t="s">
        <v>85</v>
      </c>
      <c r="AW1108" s="13" t="s">
        <v>32</v>
      </c>
      <c r="AX1108" s="13" t="s">
        <v>76</v>
      </c>
      <c r="AY1108" s="218" t="s">
        <v>275</v>
      </c>
    </row>
    <row r="1109" spans="1:65" s="14" customFormat="1" ht="10">
      <c r="B1109" s="219"/>
      <c r="C1109" s="220"/>
      <c r="D1109" s="209" t="s">
        <v>284</v>
      </c>
      <c r="E1109" s="221" t="s">
        <v>1</v>
      </c>
      <c r="F1109" s="222" t="s">
        <v>286</v>
      </c>
      <c r="G1109" s="220"/>
      <c r="H1109" s="223">
        <v>121.25</v>
      </c>
      <c r="I1109" s="224"/>
      <c r="J1109" s="220"/>
      <c r="K1109" s="220"/>
      <c r="L1109" s="225"/>
      <c r="M1109" s="226"/>
      <c r="N1109" s="227"/>
      <c r="O1109" s="227"/>
      <c r="P1109" s="227"/>
      <c r="Q1109" s="227"/>
      <c r="R1109" s="227"/>
      <c r="S1109" s="227"/>
      <c r="T1109" s="228"/>
      <c r="AT1109" s="229" t="s">
        <v>284</v>
      </c>
      <c r="AU1109" s="229" t="s">
        <v>85</v>
      </c>
      <c r="AV1109" s="14" t="s">
        <v>106</v>
      </c>
      <c r="AW1109" s="14" t="s">
        <v>32</v>
      </c>
      <c r="AX1109" s="14" t="s">
        <v>76</v>
      </c>
      <c r="AY1109" s="229" t="s">
        <v>275</v>
      </c>
    </row>
    <row r="1110" spans="1:65" s="15" customFormat="1" ht="10">
      <c r="B1110" s="230"/>
      <c r="C1110" s="231"/>
      <c r="D1110" s="209" t="s">
        <v>284</v>
      </c>
      <c r="E1110" s="232" t="s">
        <v>1</v>
      </c>
      <c r="F1110" s="233" t="s">
        <v>287</v>
      </c>
      <c r="G1110" s="231"/>
      <c r="H1110" s="234">
        <v>121.25</v>
      </c>
      <c r="I1110" s="235"/>
      <c r="J1110" s="231"/>
      <c r="K1110" s="231"/>
      <c r="L1110" s="236"/>
      <c r="M1110" s="237"/>
      <c r="N1110" s="238"/>
      <c r="O1110" s="238"/>
      <c r="P1110" s="238"/>
      <c r="Q1110" s="238"/>
      <c r="R1110" s="238"/>
      <c r="S1110" s="238"/>
      <c r="T1110" s="239"/>
      <c r="AT1110" s="240" t="s">
        <v>284</v>
      </c>
      <c r="AU1110" s="240" t="s">
        <v>85</v>
      </c>
      <c r="AV1110" s="15" t="s">
        <v>282</v>
      </c>
      <c r="AW1110" s="15" t="s">
        <v>32</v>
      </c>
      <c r="AX1110" s="15" t="s">
        <v>83</v>
      </c>
      <c r="AY1110" s="240" t="s">
        <v>275</v>
      </c>
    </row>
    <row r="1111" spans="1:65" s="2" customFormat="1" ht="24.15" customHeight="1">
      <c r="A1111" s="35"/>
      <c r="B1111" s="36"/>
      <c r="C1111" s="251" t="s">
        <v>1233</v>
      </c>
      <c r="D1111" s="251" t="s">
        <v>386</v>
      </c>
      <c r="E1111" s="252" t="s">
        <v>1234</v>
      </c>
      <c r="F1111" s="253" t="s">
        <v>1235</v>
      </c>
      <c r="G1111" s="254" t="s">
        <v>280</v>
      </c>
      <c r="H1111" s="255">
        <v>123.675</v>
      </c>
      <c r="I1111" s="256"/>
      <c r="J1111" s="257">
        <f>ROUND(I1111*H1111,2)</f>
        <v>0</v>
      </c>
      <c r="K1111" s="253" t="s">
        <v>281</v>
      </c>
      <c r="L1111" s="258"/>
      <c r="M1111" s="259" t="s">
        <v>1</v>
      </c>
      <c r="N1111" s="260" t="s">
        <v>41</v>
      </c>
      <c r="O1111" s="72"/>
      <c r="P1111" s="203">
        <f>O1111*H1111</f>
        <v>0</v>
      </c>
      <c r="Q1111" s="203">
        <v>0.114</v>
      </c>
      <c r="R1111" s="203">
        <f>Q1111*H1111</f>
        <v>14.09895</v>
      </c>
      <c r="S1111" s="203">
        <v>0</v>
      </c>
      <c r="T1111" s="204">
        <f>S1111*H1111</f>
        <v>0</v>
      </c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5"/>
      <c r="AE1111" s="35"/>
      <c r="AR1111" s="205" t="s">
        <v>334</v>
      </c>
      <c r="AT1111" s="205" t="s">
        <v>386</v>
      </c>
      <c r="AU1111" s="205" t="s">
        <v>85</v>
      </c>
      <c r="AY1111" s="18" t="s">
        <v>275</v>
      </c>
      <c r="BE1111" s="206">
        <f>IF(N1111="základní",J1111,0)</f>
        <v>0</v>
      </c>
      <c r="BF1111" s="206">
        <f>IF(N1111="snížená",J1111,0)</f>
        <v>0</v>
      </c>
      <c r="BG1111" s="206">
        <f>IF(N1111="zákl. přenesená",J1111,0)</f>
        <v>0</v>
      </c>
      <c r="BH1111" s="206">
        <f>IF(N1111="sníž. přenesená",J1111,0)</f>
        <v>0</v>
      </c>
      <c r="BI1111" s="206">
        <f>IF(N1111="nulová",J1111,0)</f>
        <v>0</v>
      </c>
      <c r="BJ1111" s="18" t="s">
        <v>83</v>
      </c>
      <c r="BK1111" s="206">
        <f>ROUND(I1111*H1111,2)</f>
        <v>0</v>
      </c>
      <c r="BL1111" s="18" t="s">
        <v>282</v>
      </c>
      <c r="BM1111" s="205" t="s">
        <v>1236</v>
      </c>
    </row>
    <row r="1112" spans="1:65" s="13" customFormat="1" ht="10">
      <c r="B1112" s="207"/>
      <c r="C1112" s="208"/>
      <c r="D1112" s="209" t="s">
        <v>284</v>
      </c>
      <c r="E1112" s="208"/>
      <c r="F1112" s="211" t="s">
        <v>1237</v>
      </c>
      <c r="G1112" s="208"/>
      <c r="H1112" s="212">
        <v>123.675</v>
      </c>
      <c r="I1112" s="213"/>
      <c r="J1112" s="208"/>
      <c r="K1112" s="208"/>
      <c r="L1112" s="214"/>
      <c r="M1112" s="215"/>
      <c r="N1112" s="216"/>
      <c r="O1112" s="216"/>
      <c r="P1112" s="216"/>
      <c r="Q1112" s="216"/>
      <c r="R1112" s="216"/>
      <c r="S1112" s="216"/>
      <c r="T1112" s="217"/>
      <c r="AT1112" s="218" t="s">
        <v>284</v>
      </c>
      <c r="AU1112" s="218" t="s">
        <v>85</v>
      </c>
      <c r="AV1112" s="13" t="s">
        <v>85</v>
      </c>
      <c r="AW1112" s="13" t="s">
        <v>4</v>
      </c>
      <c r="AX1112" s="13" t="s">
        <v>83</v>
      </c>
      <c r="AY1112" s="218" t="s">
        <v>275</v>
      </c>
    </row>
    <row r="1113" spans="1:65" s="12" customFormat="1" ht="22.75" customHeight="1">
      <c r="B1113" s="178"/>
      <c r="C1113" s="179"/>
      <c r="D1113" s="180" t="s">
        <v>75</v>
      </c>
      <c r="E1113" s="192" t="s">
        <v>322</v>
      </c>
      <c r="F1113" s="192" t="s">
        <v>1238</v>
      </c>
      <c r="G1113" s="179"/>
      <c r="H1113" s="179"/>
      <c r="I1113" s="182"/>
      <c r="J1113" s="193">
        <f>BK1113</f>
        <v>0</v>
      </c>
      <c r="K1113" s="179"/>
      <c r="L1113" s="184"/>
      <c r="M1113" s="185"/>
      <c r="N1113" s="186"/>
      <c r="O1113" s="186"/>
      <c r="P1113" s="187">
        <f>SUM(P1114:P1374)</f>
        <v>0</v>
      </c>
      <c r="Q1113" s="186"/>
      <c r="R1113" s="187">
        <f>SUM(R1114:R1374)</f>
        <v>378.45079800000002</v>
      </c>
      <c r="S1113" s="186"/>
      <c r="T1113" s="188">
        <f>SUM(T1114:T1374)</f>
        <v>0</v>
      </c>
      <c r="AR1113" s="189" t="s">
        <v>83</v>
      </c>
      <c r="AT1113" s="190" t="s">
        <v>75</v>
      </c>
      <c r="AU1113" s="190" t="s">
        <v>83</v>
      </c>
      <c r="AY1113" s="189" t="s">
        <v>275</v>
      </c>
      <c r="BK1113" s="191">
        <f>SUM(BK1114:BK1374)</f>
        <v>0</v>
      </c>
    </row>
    <row r="1114" spans="1:65" s="2" customFormat="1" ht="24.15" customHeight="1">
      <c r="A1114" s="35"/>
      <c r="B1114" s="36"/>
      <c r="C1114" s="194" t="s">
        <v>1239</v>
      </c>
      <c r="D1114" s="194" t="s">
        <v>277</v>
      </c>
      <c r="E1114" s="195" t="s">
        <v>1240</v>
      </c>
      <c r="F1114" s="196" t="s">
        <v>1241</v>
      </c>
      <c r="G1114" s="197" t="s">
        <v>280</v>
      </c>
      <c r="H1114" s="198">
        <v>146.69999999999999</v>
      </c>
      <c r="I1114" s="199"/>
      <c r="J1114" s="200">
        <f>ROUND(I1114*H1114,2)</f>
        <v>0</v>
      </c>
      <c r="K1114" s="196" t="s">
        <v>281</v>
      </c>
      <c r="L1114" s="40"/>
      <c r="M1114" s="201" t="s">
        <v>1</v>
      </c>
      <c r="N1114" s="202" t="s">
        <v>41</v>
      </c>
      <c r="O1114" s="72"/>
      <c r="P1114" s="203">
        <f>O1114*H1114</f>
        <v>0</v>
      </c>
      <c r="Q1114" s="203">
        <v>1.4E-3</v>
      </c>
      <c r="R1114" s="203">
        <f>Q1114*H1114</f>
        <v>0.20537999999999998</v>
      </c>
      <c r="S1114" s="203">
        <v>0</v>
      </c>
      <c r="T1114" s="204">
        <f>S1114*H1114</f>
        <v>0</v>
      </c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R1114" s="205" t="s">
        <v>282</v>
      </c>
      <c r="AT1114" s="205" t="s">
        <v>277</v>
      </c>
      <c r="AU1114" s="205" t="s">
        <v>85</v>
      </c>
      <c r="AY1114" s="18" t="s">
        <v>275</v>
      </c>
      <c r="BE1114" s="206">
        <f>IF(N1114="základní",J1114,0)</f>
        <v>0</v>
      </c>
      <c r="BF1114" s="206">
        <f>IF(N1114="snížená",J1114,0)</f>
        <v>0</v>
      </c>
      <c r="BG1114" s="206">
        <f>IF(N1114="zákl. přenesená",J1114,0)</f>
        <v>0</v>
      </c>
      <c r="BH1114" s="206">
        <f>IF(N1114="sníž. přenesená",J1114,0)</f>
        <v>0</v>
      </c>
      <c r="BI1114" s="206">
        <f>IF(N1114="nulová",J1114,0)</f>
        <v>0</v>
      </c>
      <c r="BJ1114" s="18" t="s">
        <v>83</v>
      </c>
      <c r="BK1114" s="206">
        <f>ROUND(I1114*H1114,2)</f>
        <v>0</v>
      </c>
      <c r="BL1114" s="18" t="s">
        <v>282</v>
      </c>
      <c r="BM1114" s="205" t="s">
        <v>1242</v>
      </c>
    </row>
    <row r="1115" spans="1:65" s="13" customFormat="1" ht="10">
      <c r="B1115" s="207"/>
      <c r="C1115" s="208"/>
      <c r="D1115" s="209" t="s">
        <v>284</v>
      </c>
      <c r="E1115" s="210" t="s">
        <v>1</v>
      </c>
      <c r="F1115" s="211" t="s">
        <v>1243</v>
      </c>
      <c r="G1115" s="208"/>
      <c r="H1115" s="212">
        <v>146.69999999999999</v>
      </c>
      <c r="I1115" s="213"/>
      <c r="J1115" s="208"/>
      <c r="K1115" s="208"/>
      <c r="L1115" s="214"/>
      <c r="M1115" s="215"/>
      <c r="N1115" s="216"/>
      <c r="O1115" s="216"/>
      <c r="P1115" s="216"/>
      <c r="Q1115" s="216"/>
      <c r="R1115" s="216"/>
      <c r="S1115" s="216"/>
      <c r="T1115" s="217"/>
      <c r="AT1115" s="218" t="s">
        <v>284</v>
      </c>
      <c r="AU1115" s="218" t="s">
        <v>85</v>
      </c>
      <c r="AV1115" s="13" t="s">
        <v>85</v>
      </c>
      <c r="AW1115" s="13" t="s">
        <v>32</v>
      </c>
      <c r="AX1115" s="13" t="s">
        <v>76</v>
      </c>
      <c r="AY1115" s="218" t="s">
        <v>275</v>
      </c>
    </row>
    <row r="1116" spans="1:65" s="14" customFormat="1" ht="10">
      <c r="B1116" s="219"/>
      <c r="C1116" s="220"/>
      <c r="D1116" s="209" t="s">
        <v>284</v>
      </c>
      <c r="E1116" s="221" t="s">
        <v>1</v>
      </c>
      <c r="F1116" s="222" t="s">
        <v>286</v>
      </c>
      <c r="G1116" s="220"/>
      <c r="H1116" s="223">
        <v>146.69999999999999</v>
      </c>
      <c r="I1116" s="224"/>
      <c r="J1116" s="220"/>
      <c r="K1116" s="220"/>
      <c r="L1116" s="225"/>
      <c r="M1116" s="226"/>
      <c r="N1116" s="227"/>
      <c r="O1116" s="227"/>
      <c r="P1116" s="227"/>
      <c r="Q1116" s="227"/>
      <c r="R1116" s="227"/>
      <c r="S1116" s="227"/>
      <c r="T1116" s="228"/>
      <c r="AT1116" s="229" t="s">
        <v>284</v>
      </c>
      <c r="AU1116" s="229" t="s">
        <v>85</v>
      </c>
      <c r="AV1116" s="14" t="s">
        <v>106</v>
      </c>
      <c r="AW1116" s="14" t="s">
        <v>32</v>
      </c>
      <c r="AX1116" s="14" t="s">
        <v>76</v>
      </c>
      <c r="AY1116" s="229" t="s">
        <v>275</v>
      </c>
    </row>
    <row r="1117" spans="1:65" s="15" customFormat="1" ht="10">
      <c r="B1117" s="230"/>
      <c r="C1117" s="231"/>
      <c r="D1117" s="209" t="s">
        <v>284</v>
      </c>
      <c r="E1117" s="232" t="s">
        <v>1</v>
      </c>
      <c r="F1117" s="233" t="s">
        <v>287</v>
      </c>
      <c r="G1117" s="231"/>
      <c r="H1117" s="234">
        <v>146.69999999999999</v>
      </c>
      <c r="I1117" s="235"/>
      <c r="J1117" s="231"/>
      <c r="K1117" s="231"/>
      <c r="L1117" s="236"/>
      <c r="M1117" s="237"/>
      <c r="N1117" s="238"/>
      <c r="O1117" s="238"/>
      <c r="P1117" s="238"/>
      <c r="Q1117" s="238"/>
      <c r="R1117" s="238"/>
      <c r="S1117" s="238"/>
      <c r="T1117" s="239"/>
      <c r="AT1117" s="240" t="s">
        <v>284</v>
      </c>
      <c r="AU1117" s="240" t="s">
        <v>85</v>
      </c>
      <c r="AV1117" s="15" t="s">
        <v>282</v>
      </c>
      <c r="AW1117" s="15" t="s">
        <v>32</v>
      </c>
      <c r="AX1117" s="15" t="s">
        <v>83</v>
      </c>
      <c r="AY1117" s="240" t="s">
        <v>275</v>
      </c>
    </row>
    <row r="1118" spans="1:65" s="2" customFormat="1" ht="24.15" customHeight="1">
      <c r="A1118" s="35"/>
      <c r="B1118" s="36"/>
      <c r="C1118" s="194" t="s">
        <v>1244</v>
      </c>
      <c r="D1118" s="194" t="s">
        <v>277</v>
      </c>
      <c r="E1118" s="195" t="s">
        <v>1245</v>
      </c>
      <c r="F1118" s="196" t="s">
        <v>1246</v>
      </c>
      <c r="G1118" s="197" t="s">
        <v>280</v>
      </c>
      <c r="H1118" s="198">
        <v>12.8</v>
      </c>
      <c r="I1118" s="199"/>
      <c r="J1118" s="200">
        <f>ROUND(I1118*H1118,2)</f>
        <v>0</v>
      </c>
      <c r="K1118" s="196" t="s">
        <v>281</v>
      </c>
      <c r="L1118" s="40"/>
      <c r="M1118" s="201" t="s">
        <v>1</v>
      </c>
      <c r="N1118" s="202" t="s">
        <v>41</v>
      </c>
      <c r="O1118" s="72"/>
      <c r="P1118" s="203">
        <f>O1118*H1118</f>
        <v>0</v>
      </c>
      <c r="Q1118" s="203">
        <v>1.4E-3</v>
      </c>
      <c r="R1118" s="203">
        <f>Q1118*H1118</f>
        <v>1.7920000000000002E-2</v>
      </c>
      <c r="S1118" s="203">
        <v>0</v>
      </c>
      <c r="T1118" s="204">
        <f>S1118*H1118</f>
        <v>0</v>
      </c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R1118" s="205" t="s">
        <v>282</v>
      </c>
      <c r="AT1118" s="205" t="s">
        <v>277</v>
      </c>
      <c r="AU1118" s="205" t="s">
        <v>85</v>
      </c>
      <c r="AY1118" s="18" t="s">
        <v>275</v>
      </c>
      <c r="BE1118" s="206">
        <f>IF(N1118="základní",J1118,0)</f>
        <v>0</v>
      </c>
      <c r="BF1118" s="206">
        <f>IF(N1118="snížená",J1118,0)</f>
        <v>0</v>
      </c>
      <c r="BG1118" s="206">
        <f>IF(N1118="zákl. přenesená",J1118,0)</f>
        <v>0</v>
      </c>
      <c r="BH1118" s="206">
        <f>IF(N1118="sníž. přenesená",J1118,0)</f>
        <v>0</v>
      </c>
      <c r="BI1118" s="206">
        <f>IF(N1118="nulová",J1118,0)</f>
        <v>0</v>
      </c>
      <c r="BJ1118" s="18" t="s">
        <v>83</v>
      </c>
      <c r="BK1118" s="206">
        <f>ROUND(I1118*H1118,2)</f>
        <v>0</v>
      </c>
      <c r="BL1118" s="18" t="s">
        <v>282</v>
      </c>
      <c r="BM1118" s="205" t="s">
        <v>1247</v>
      </c>
    </row>
    <row r="1119" spans="1:65" s="13" customFormat="1" ht="10">
      <c r="B1119" s="207"/>
      <c r="C1119" s="208"/>
      <c r="D1119" s="209" t="s">
        <v>284</v>
      </c>
      <c r="E1119" s="210" t="s">
        <v>1</v>
      </c>
      <c r="F1119" s="211" t="s">
        <v>1248</v>
      </c>
      <c r="G1119" s="208"/>
      <c r="H1119" s="212">
        <v>12.8</v>
      </c>
      <c r="I1119" s="213"/>
      <c r="J1119" s="208"/>
      <c r="K1119" s="208"/>
      <c r="L1119" s="214"/>
      <c r="M1119" s="215"/>
      <c r="N1119" s="216"/>
      <c r="O1119" s="216"/>
      <c r="P1119" s="216"/>
      <c r="Q1119" s="216"/>
      <c r="R1119" s="216"/>
      <c r="S1119" s="216"/>
      <c r="T1119" s="217"/>
      <c r="AT1119" s="218" t="s">
        <v>284</v>
      </c>
      <c r="AU1119" s="218" t="s">
        <v>85</v>
      </c>
      <c r="AV1119" s="13" t="s">
        <v>85</v>
      </c>
      <c r="AW1119" s="13" t="s">
        <v>32</v>
      </c>
      <c r="AX1119" s="13" t="s">
        <v>76</v>
      </c>
      <c r="AY1119" s="218" t="s">
        <v>275</v>
      </c>
    </row>
    <row r="1120" spans="1:65" s="14" customFormat="1" ht="10">
      <c r="B1120" s="219"/>
      <c r="C1120" s="220"/>
      <c r="D1120" s="209" t="s">
        <v>284</v>
      </c>
      <c r="E1120" s="221" t="s">
        <v>1</v>
      </c>
      <c r="F1120" s="222" t="s">
        <v>286</v>
      </c>
      <c r="G1120" s="220"/>
      <c r="H1120" s="223">
        <v>12.8</v>
      </c>
      <c r="I1120" s="224"/>
      <c r="J1120" s="220"/>
      <c r="K1120" s="220"/>
      <c r="L1120" s="225"/>
      <c r="M1120" s="226"/>
      <c r="N1120" s="227"/>
      <c r="O1120" s="227"/>
      <c r="P1120" s="227"/>
      <c r="Q1120" s="227"/>
      <c r="R1120" s="227"/>
      <c r="S1120" s="227"/>
      <c r="T1120" s="228"/>
      <c r="AT1120" s="229" t="s">
        <v>284</v>
      </c>
      <c r="AU1120" s="229" t="s">
        <v>85</v>
      </c>
      <c r="AV1120" s="14" t="s">
        <v>106</v>
      </c>
      <c r="AW1120" s="14" t="s">
        <v>32</v>
      </c>
      <c r="AX1120" s="14" t="s">
        <v>76</v>
      </c>
      <c r="AY1120" s="229" t="s">
        <v>275</v>
      </c>
    </row>
    <row r="1121" spans="1:65" s="15" customFormat="1" ht="10">
      <c r="B1121" s="230"/>
      <c r="C1121" s="231"/>
      <c r="D1121" s="209" t="s">
        <v>284</v>
      </c>
      <c r="E1121" s="232" t="s">
        <v>1</v>
      </c>
      <c r="F1121" s="233" t="s">
        <v>287</v>
      </c>
      <c r="G1121" s="231"/>
      <c r="H1121" s="234">
        <v>12.8</v>
      </c>
      <c r="I1121" s="235"/>
      <c r="J1121" s="231"/>
      <c r="K1121" s="231"/>
      <c r="L1121" s="236"/>
      <c r="M1121" s="237"/>
      <c r="N1121" s="238"/>
      <c r="O1121" s="238"/>
      <c r="P1121" s="238"/>
      <c r="Q1121" s="238"/>
      <c r="R1121" s="238"/>
      <c r="S1121" s="238"/>
      <c r="T1121" s="239"/>
      <c r="AT1121" s="240" t="s">
        <v>284</v>
      </c>
      <c r="AU1121" s="240" t="s">
        <v>85</v>
      </c>
      <c r="AV1121" s="15" t="s">
        <v>282</v>
      </c>
      <c r="AW1121" s="15" t="s">
        <v>32</v>
      </c>
      <c r="AX1121" s="15" t="s">
        <v>83</v>
      </c>
      <c r="AY1121" s="240" t="s">
        <v>275</v>
      </c>
    </row>
    <row r="1122" spans="1:65" s="2" customFormat="1" ht="24.15" customHeight="1">
      <c r="A1122" s="35"/>
      <c r="B1122" s="36"/>
      <c r="C1122" s="194" t="s">
        <v>1249</v>
      </c>
      <c r="D1122" s="194" t="s">
        <v>277</v>
      </c>
      <c r="E1122" s="195" t="s">
        <v>1250</v>
      </c>
      <c r="F1122" s="196" t="s">
        <v>1251</v>
      </c>
      <c r="G1122" s="197" t="s">
        <v>280</v>
      </c>
      <c r="H1122" s="198">
        <v>146.69999999999999</v>
      </c>
      <c r="I1122" s="199"/>
      <c r="J1122" s="200">
        <f>ROUND(I1122*H1122,2)</f>
        <v>0</v>
      </c>
      <c r="K1122" s="196" t="s">
        <v>281</v>
      </c>
      <c r="L1122" s="40"/>
      <c r="M1122" s="201" t="s">
        <v>1</v>
      </c>
      <c r="N1122" s="202" t="s">
        <v>41</v>
      </c>
      <c r="O1122" s="72"/>
      <c r="P1122" s="203">
        <f>O1122*H1122</f>
        <v>0</v>
      </c>
      <c r="Q1122" s="203">
        <v>7.3499999999999998E-3</v>
      </c>
      <c r="R1122" s="203">
        <f>Q1122*H1122</f>
        <v>1.0782449999999999</v>
      </c>
      <c r="S1122" s="203">
        <v>0</v>
      </c>
      <c r="T1122" s="204">
        <f>S1122*H1122</f>
        <v>0</v>
      </c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R1122" s="205" t="s">
        <v>282</v>
      </c>
      <c r="AT1122" s="205" t="s">
        <v>277</v>
      </c>
      <c r="AU1122" s="205" t="s">
        <v>85</v>
      </c>
      <c r="AY1122" s="18" t="s">
        <v>275</v>
      </c>
      <c r="BE1122" s="206">
        <f>IF(N1122="základní",J1122,0)</f>
        <v>0</v>
      </c>
      <c r="BF1122" s="206">
        <f>IF(N1122="snížená",J1122,0)</f>
        <v>0</v>
      </c>
      <c r="BG1122" s="206">
        <f>IF(N1122="zákl. přenesená",J1122,0)</f>
        <v>0</v>
      </c>
      <c r="BH1122" s="206">
        <f>IF(N1122="sníž. přenesená",J1122,0)</f>
        <v>0</v>
      </c>
      <c r="BI1122" s="206">
        <f>IF(N1122="nulová",J1122,0)</f>
        <v>0</v>
      </c>
      <c r="BJ1122" s="18" t="s">
        <v>83</v>
      </c>
      <c r="BK1122" s="206">
        <f>ROUND(I1122*H1122,2)</f>
        <v>0</v>
      </c>
      <c r="BL1122" s="18" t="s">
        <v>282</v>
      </c>
      <c r="BM1122" s="205" t="s">
        <v>1252</v>
      </c>
    </row>
    <row r="1123" spans="1:65" s="13" customFormat="1" ht="10">
      <c r="B1123" s="207"/>
      <c r="C1123" s="208"/>
      <c r="D1123" s="209" t="s">
        <v>284</v>
      </c>
      <c r="E1123" s="210" t="s">
        <v>1</v>
      </c>
      <c r="F1123" s="211" t="s">
        <v>1243</v>
      </c>
      <c r="G1123" s="208"/>
      <c r="H1123" s="212">
        <v>146.69999999999999</v>
      </c>
      <c r="I1123" s="213"/>
      <c r="J1123" s="208"/>
      <c r="K1123" s="208"/>
      <c r="L1123" s="214"/>
      <c r="M1123" s="215"/>
      <c r="N1123" s="216"/>
      <c r="O1123" s="216"/>
      <c r="P1123" s="216"/>
      <c r="Q1123" s="216"/>
      <c r="R1123" s="216"/>
      <c r="S1123" s="216"/>
      <c r="T1123" s="217"/>
      <c r="AT1123" s="218" t="s">
        <v>284</v>
      </c>
      <c r="AU1123" s="218" t="s">
        <v>85</v>
      </c>
      <c r="AV1123" s="13" t="s">
        <v>85</v>
      </c>
      <c r="AW1123" s="13" t="s">
        <v>32</v>
      </c>
      <c r="AX1123" s="13" t="s">
        <v>76</v>
      </c>
      <c r="AY1123" s="218" t="s">
        <v>275</v>
      </c>
    </row>
    <row r="1124" spans="1:65" s="14" customFormat="1" ht="10">
      <c r="B1124" s="219"/>
      <c r="C1124" s="220"/>
      <c r="D1124" s="209" t="s">
        <v>284</v>
      </c>
      <c r="E1124" s="221" t="s">
        <v>1</v>
      </c>
      <c r="F1124" s="222" t="s">
        <v>286</v>
      </c>
      <c r="G1124" s="220"/>
      <c r="H1124" s="223">
        <v>146.69999999999999</v>
      </c>
      <c r="I1124" s="224"/>
      <c r="J1124" s="220"/>
      <c r="K1124" s="220"/>
      <c r="L1124" s="225"/>
      <c r="M1124" s="226"/>
      <c r="N1124" s="227"/>
      <c r="O1124" s="227"/>
      <c r="P1124" s="227"/>
      <c r="Q1124" s="227"/>
      <c r="R1124" s="227"/>
      <c r="S1124" s="227"/>
      <c r="T1124" s="228"/>
      <c r="AT1124" s="229" t="s">
        <v>284</v>
      </c>
      <c r="AU1124" s="229" t="s">
        <v>85</v>
      </c>
      <c r="AV1124" s="14" t="s">
        <v>106</v>
      </c>
      <c r="AW1124" s="14" t="s">
        <v>32</v>
      </c>
      <c r="AX1124" s="14" t="s">
        <v>76</v>
      </c>
      <c r="AY1124" s="229" t="s">
        <v>275</v>
      </c>
    </row>
    <row r="1125" spans="1:65" s="15" customFormat="1" ht="10">
      <c r="B1125" s="230"/>
      <c r="C1125" s="231"/>
      <c r="D1125" s="209" t="s">
        <v>284</v>
      </c>
      <c r="E1125" s="232" t="s">
        <v>1</v>
      </c>
      <c r="F1125" s="233" t="s">
        <v>287</v>
      </c>
      <c r="G1125" s="231"/>
      <c r="H1125" s="234">
        <v>146.69999999999999</v>
      </c>
      <c r="I1125" s="235"/>
      <c r="J1125" s="231"/>
      <c r="K1125" s="231"/>
      <c r="L1125" s="236"/>
      <c r="M1125" s="237"/>
      <c r="N1125" s="238"/>
      <c r="O1125" s="238"/>
      <c r="P1125" s="238"/>
      <c r="Q1125" s="238"/>
      <c r="R1125" s="238"/>
      <c r="S1125" s="238"/>
      <c r="T1125" s="239"/>
      <c r="AT1125" s="240" t="s">
        <v>284</v>
      </c>
      <c r="AU1125" s="240" t="s">
        <v>85</v>
      </c>
      <c r="AV1125" s="15" t="s">
        <v>282</v>
      </c>
      <c r="AW1125" s="15" t="s">
        <v>32</v>
      </c>
      <c r="AX1125" s="15" t="s">
        <v>83</v>
      </c>
      <c r="AY1125" s="240" t="s">
        <v>275</v>
      </c>
    </row>
    <row r="1126" spans="1:65" s="2" customFormat="1" ht="24.15" customHeight="1">
      <c r="A1126" s="35"/>
      <c r="B1126" s="36"/>
      <c r="C1126" s="194" t="s">
        <v>1253</v>
      </c>
      <c r="D1126" s="194" t="s">
        <v>277</v>
      </c>
      <c r="E1126" s="195" t="s">
        <v>1254</v>
      </c>
      <c r="F1126" s="196" t="s">
        <v>1255</v>
      </c>
      <c r="G1126" s="197" t="s">
        <v>280</v>
      </c>
      <c r="H1126" s="198">
        <v>12.8</v>
      </c>
      <c r="I1126" s="199"/>
      <c r="J1126" s="200">
        <f>ROUND(I1126*H1126,2)</f>
        <v>0</v>
      </c>
      <c r="K1126" s="196" t="s">
        <v>281</v>
      </c>
      <c r="L1126" s="40"/>
      <c r="M1126" s="201" t="s">
        <v>1</v>
      </c>
      <c r="N1126" s="202" t="s">
        <v>41</v>
      </c>
      <c r="O1126" s="72"/>
      <c r="P1126" s="203">
        <f>O1126*H1126</f>
        <v>0</v>
      </c>
      <c r="Q1126" s="203">
        <v>7.3499999999999998E-3</v>
      </c>
      <c r="R1126" s="203">
        <f>Q1126*H1126</f>
        <v>9.4079999999999997E-2</v>
      </c>
      <c r="S1126" s="203">
        <v>0</v>
      </c>
      <c r="T1126" s="204">
        <f>S1126*H1126</f>
        <v>0</v>
      </c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R1126" s="205" t="s">
        <v>282</v>
      </c>
      <c r="AT1126" s="205" t="s">
        <v>277</v>
      </c>
      <c r="AU1126" s="205" t="s">
        <v>85</v>
      </c>
      <c r="AY1126" s="18" t="s">
        <v>275</v>
      </c>
      <c r="BE1126" s="206">
        <f>IF(N1126="základní",J1126,0)</f>
        <v>0</v>
      </c>
      <c r="BF1126" s="206">
        <f>IF(N1126="snížená",J1126,0)</f>
        <v>0</v>
      </c>
      <c r="BG1126" s="206">
        <f>IF(N1126="zákl. přenesená",J1126,0)</f>
        <v>0</v>
      </c>
      <c r="BH1126" s="206">
        <f>IF(N1126="sníž. přenesená",J1126,0)</f>
        <v>0</v>
      </c>
      <c r="BI1126" s="206">
        <f>IF(N1126="nulová",J1126,0)</f>
        <v>0</v>
      </c>
      <c r="BJ1126" s="18" t="s">
        <v>83</v>
      </c>
      <c r="BK1126" s="206">
        <f>ROUND(I1126*H1126,2)</f>
        <v>0</v>
      </c>
      <c r="BL1126" s="18" t="s">
        <v>282</v>
      </c>
      <c r="BM1126" s="205" t="s">
        <v>1256</v>
      </c>
    </row>
    <row r="1127" spans="1:65" s="13" customFormat="1" ht="10">
      <c r="B1127" s="207"/>
      <c r="C1127" s="208"/>
      <c r="D1127" s="209" t="s">
        <v>284</v>
      </c>
      <c r="E1127" s="210" t="s">
        <v>1</v>
      </c>
      <c r="F1127" s="211" t="s">
        <v>1248</v>
      </c>
      <c r="G1127" s="208"/>
      <c r="H1127" s="212">
        <v>12.8</v>
      </c>
      <c r="I1127" s="213"/>
      <c r="J1127" s="208"/>
      <c r="K1127" s="208"/>
      <c r="L1127" s="214"/>
      <c r="M1127" s="215"/>
      <c r="N1127" s="216"/>
      <c r="O1127" s="216"/>
      <c r="P1127" s="216"/>
      <c r="Q1127" s="216"/>
      <c r="R1127" s="216"/>
      <c r="S1127" s="216"/>
      <c r="T1127" s="217"/>
      <c r="AT1127" s="218" t="s">
        <v>284</v>
      </c>
      <c r="AU1127" s="218" t="s">
        <v>85</v>
      </c>
      <c r="AV1127" s="13" t="s">
        <v>85</v>
      </c>
      <c r="AW1127" s="13" t="s">
        <v>32</v>
      </c>
      <c r="AX1127" s="13" t="s">
        <v>76</v>
      </c>
      <c r="AY1127" s="218" t="s">
        <v>275</v>
      </c>
    </row>
    <row r="1128" spans="1:65" s="14" customFormat="1" ht="10">
      <c r="B1128" s="219"/>
      <c r="C1128" s="220"/>
      <c r="D1128" s="209" t="s">
        <v>284</v>
      </c>
      <c r="E1128" s="221" t="s">
        <v>1</v>
      </c>
      <c r="F1128" s="222" t="s">
        <v>286</v>
      </c>
      <c r="G1128" s="220"/>
      <c r="H1128" s="223">
        <v>12.8</v>
      </c>
      <c r="I1128" s="224"/>
      <c r="J1128" s="220"/>
      <c r="K1128" s="220"/>
      <c r="L1128" s="225"/>
      <c r="M1128" s="226"/>
      <c r="N1128" s="227"/>
      <c r="O1128" s="227"/>
      <c r="P1128" s="227"/>
      <c r="Q1128" s="227"/>
      <c r="R1128" s="227"/>
      <c r="S1128" s="227"/>
      <c r="T1128" s="228"/>
      <c r="AT1128" s="229" t="s">
        <v>284</v>
      </c>
      <c r="AU1128" s="229" t="s">
        <v>85</v>
      </c>
      <c r="AV1128" s="14" t="s">
        <v>106</v>
      </c>
      <c r="AW1128" s="14" t="s">
        <v>32</v>
      </c>
      <c r="AX1128" s="14" t="s">
        <v>76</v>
      </c>
      <c r="AY1128" s="229" t="s">
        <v>275</v>
      </c>
    </row>
    <row r="1129" spans="1:65" s="15" customFormat="1" ht="10">
      <c r="B1129" s="230"/>
      <c r="C1129" s="231"/>
      <c r="D1129" s="209" t="s">
        <v>284</v>
      </c>
      <c r="E1129" s="232" t="s">
        <v>1</v>
      </c>
      <c r="F1129" s="233" t="s">
        <v>287</v>
      </c>
      <c r="G1129" s="231"/>
      <c r="H1129" s="234">
        <v>12.8</v>
      </c>
      <c r="I1129" s="235"/>
      <c r="J1129" s="231"/>
      <c r="K1129" s="231"/>
      <c r="L1129" s="236"/>
      <c r="M1129" s="237"/>
      <c r="N1129" s="238"/>
      <c r="O1129" s="238"/>
      <c r="P1129" s="238"/>
      <c r="Q1129" s="238"/>
      <c r="R1129" s="238"/>
      <c r="S1129" s="238"/>
      <c r="T1129" s="239"/>
      <c r="AT1129" s="240" t="s">
        <v>284</v>
      </c>
      <c r="AU1129" s="240" t="s">
        <v>85</v>
      </c>
      <c r="AV1129" s="15" t="s">
        <v>282</v>
      </c>
      <c r="AW1129" s="15" t="s">
        <v>32</v>
      </c>
      <c r="AX1129" s="15" t="s">
        <v>83</v>
      </c>
      <c r="AY1129" s="240" t="s">
        <v>275</v>
      </c>
    </row>
    <row r="1130" spans="1:65" s="2" customFormat="1" ht="24.15" customHeight="1">
      <c r="A1130" s="35"/>
      <c r="B1130" s="36"/>
      <c r="C1130" s="194" t="s">
        <v>1257</v>
      </c>
      <c r="D1130" s="194" t="s">
        <v>277</v>
      </c>
      <c r="E1130" s="195" t="s">
        <v>1258</v>
      </c>
      <c r="F1130" s="196" t="s">
        <v>1259</v>
      </c>
      <c r="G1130" s="197" t="s">
        <v>280</v>
      </c>
      <c r="H1130" s="198">
        <v>146.69999999999999</v>
      </c>
      <c r="I1130" s="199"/>
      <c r="J1130" s="200">
        <f>ROUND(I1130*H1130,2)</f>
        <v>0</v>
      </c>
      <c r="K1130" s="196" t="s">
        <v>281</v>
      </c>
      <c r="L1130" s="40"/>
      <c r="M1130" s="201" t="s">
        <v>1</v>
      </c>
      <c r="N1130" s="202" t="s">
        <v>41</v>
      </c>
      <c r="O1130" s="72"/>
      <c r="P1130" s="203">
        <f>O1130*H1130</f>
        <v>0</v>
      </c>
      <c r="Q1130" s="203">
        <v>4.3800000000000002E-3</v>
      </c>
      <c r="R1130" s="203">
        <f>Q1130*H1130</f>
        <v>0.64254599999999995</v>
      </c>
      <c r="S1130" s="203">
        <v>0</v>
      </c>
      <c r="T1130" s="204">
        <f>S1130*H1130</f>
        <v>0</v>
      </c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R1130" s="205" t="s">
        <v>282</v>
      </c>
      <c r="AT1130" s="205" t="s">
        <v>277</v>
      </c>
      <c r="AU1130" s="205" t="s">
        <v>85</v>
      </c>
      <c r="AY1130" s="18" t="s">
        <v>275</v>
      </c>
      <c r="BE1130" s="206">
        <f>IF(N1130="základní",J1130,0)</f>
        <v>0</v>
      </c>
      <c r="BF1130" s="206">
        <f>IF(N1130="snížená",J1130,0)</f>
        <v>0</v>
      </c>
      <c r="BG1130" s="206">
        <f>IF(N1130="zákl. přenesená",J1130,0)</f>
        <v>0</v>
      </c>
      <c r="BH1130" s="206">
        <f>IF(N1130="sníž. přenesená",J1130,0)</f>
        <v>0</v>
      </c>
      <c r="BI1130" s="206">
        <f>IF(N1130="nulová",J1130,0)</f>
        <v>0</v>
      </c>
      <c r="BJ1130" s="18" t="s">
        <v>83</v>
      </c>
      <c r="BK1130" s="206">
        <f>ROUND(I1130*H1130,2)</f>
        <v>0</v>
      </c>
      <c r="BL1130" s="18" t="s">
        <v>282</v>
      </c>
      <c r="BM1130" s="205" t="s">
        <v>1260</v>
      </c>
    </row>
    <row r="1131" spans="1:65" s="13" customFormat="1" ht="10">
      <c r="B1131" s="207"/>
      <c r="C1131" s="208"/>
      <c r="D1131" s="209" t="s">
        <v>284</v>
      </c>
      <c r="E1131" s="210" t="s">
        <v>1</v>
      </c>
      <c r="F1131" s="211" t="s">
        <v>1243</v>
      </c>
      <c r="G1131" s="208"/>
      <c r="H1131" s="212">
        <v>146.69999999999999</v>
      </c>
      <c r="I1131" s="213"/>
      <c r="J1131" s="208"/>
      <c r="K1131" s="208"/>
      <c r="L1131" s="214"/>
      <c r="M1131" s="215"/>
      <c r="N1131" s="216"/>
      <c r="O1131" s="216"/>
      <c r="P1131" s="216"/>
      <c r="Q1131" s="216"/>
      <c r="R1131" s="216"/>
      <c r="S1131" s="216"/>
      <c r="T1131" s="217"/>
      <c r="AT1131" s="218" t="s">
        <v>284</v>
      </c>
      <c r="AU1131" s="218" t="s">
        <v>85</v>
      </c>
      <c r="AV1131" s="13" t="s">
        <v>85</v>
      </c>
      <c r="AW1131" s="13" t="s">
        <v>32</v>
      </c>
      <c r="AX1131" s="13" t="s">
        <v>76</v>
      </c>
      <c r="AY1131" s="218" t="s">
        <v>275</v>
      </c>
    </row>
    <row r="1132" spans="1:65" s="14" customFormat="1" ht="10">
      <c r="B1132" s="219"/>
      <c r="C1132" s="220"/>
      <c r="D1132" s="209" t="s">
        <v>284</v>
      </c>
      <c r="E1132" s="221" t="s">
        <v>1</v>
      </c>
      <c r="F1132" s="222" t="s">
        <v>286</v>
      </c>
      <c r="G1132" s="220"/>
      <c r="H1132" s="223">
        <v>146.69999999999999</v>
      </c>
      <c r="I1132" s="224"/>
      <c r="J1132" s="220"/>
      <c r="K1132" s="220"/>
      <c r="L1132" s="225"/>
      <c r="M1132" s="226"/>
      <c r="N1132" s="227"/>
      <c r="O1132" s="227"/>
      <c r="P1132" s="227"/>
      <c r="Q1132" s="227"/>
      <c r="R1132" s="227"/>
      <c r="S1132" s="227"/>
      <c r="T1132" s="228"/>
      <c r="AT1132" s="229" t="s">
        <v>284</v>
      </c>
      <c r="AU1132" s="229" t="s">
        <v>85</v>
      </c>
      <c r="AV1132" s="14" t="s">
        <v>106</v>
      </c>
      <c r="AW1132" s="14" t="s">
        <v>32</v>
      </c>
      <c r="AX1132" s="14" t="s">
        <v>76</v>
      </c>
      <c r="AY1132" s="229" t="s">
        <v>275</v>
      </c>
    </row>
    <row r="1133" spans="1:65" s="15" customFormat="1" ht="10">
      <c r="B1133" s="230"/>
      <c r="C1133" s="231"/>
      <c r="D1133" s="209" t="s">
        <v>284</v>
      </c>
      <c r="E1133" s="232" t="s">
        <v>1</v>
      </c>
      <c r="F1133" s="233" t="s">
        <v>287</v>
      </c>
      <c r="G1133" s="231"/>
      <c r="H1133" s="234">
        <v>146.69999999999999</v>
      </c>
      <c r="I1133" s="235"/>
      <c r="J1133" s="231"/>
      <c r="K1133" s="231"/>
      <c r="L1133" s="236"/>
      <c r="M1133" s="237"/>
      <c r="N1133" s="238"/>
      <c r="O1133" s="238"/>
      <c r="P1133" s="238"/>
      <c r="Q1133" s="238"/>
      <c r="R1133" s="238"/>
      <c r="S1133" s="238"/>
      <c r="T1133" s="239"/>
      <c r="AT1133" s="240" t="s">
        <v>284</v>
      </c>
      <c r="AU1133" s="240" t="s">
        <v>85</v>
      </c>
      <c r="AV1133" s="15" t="s">
        <v>282</v>
      </c>
      <c r="AW1133" s="15" t="s">
        <v>32</v>
      </c>
      <c r="AX1133" s="15" t="s">
        <v>83</v>
      </c>
      <c r="AY1133" s="240" t="s">
        <v>275</v>
      </c>
    </row>
    <row r="1134" spans="1:65" s="2" customFormat="1" ht="24.15" customHeight="1">
      <c r="A1134" s="35"/>
      <c r="B1134" s="36"/>
      <c r="C1134" s="194" t="s">
        <v>1261</v>
      </c>
      <c r="D1134" s="194" t="s">
        <v>277</v>
      </c>
      <c r="E1134" s="195" t="s">
        <v>1262</v>
      </c>
      <c r="F1134" s="196" t="s">
        <v>1263</v>
      </c>
      <c r="G1134" s="197" t="s">
        <v>280</v>
      </c>
      <c r="H1134" s="198">
        <v>146.69999999999999</v>
      </c>
      <c r="I1134" s="199"/>
      <c r="J1134" s="200">
        <f>ROUND(I1134*H1134,2)</f>
        <v>0</v>
      </c>
      <c r="K1134" s="196" t="s">
        <v>281</v>
      </c>
      <c r="L1134" s="40"/>
      <c r="M1134" s="201" t="s">
        <v>1</v>
      </c>
      <c r="N1134" s="202" t="s">
        <v>41</v>
      </c>
      <c r="O1134" s="72"/>
      <c r="P1134" s="203">
        <f>O1134*H1134</f>
        <v>0</v>
      </c>
      <c r="Q1134" s="203">
        <v>1.6279999999999999E-2</v>
      </c>
      <c r="R1134" s="203">
        <f>Q1134*H1134</f>
        <v>2.3882759999999998</v>
      </c>
      <c r="S1134" s="203">
        <v>0</v>
      </c>
      <c r="T1134" s="204">
        <f>S1134*H1134</f>
        <v>0</v>
      </c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R1134" s="205" t="s">
        <v>282</v>
      </c>
      <c r="AT1134" s="205" t="s">
        <v>277</v>
      </c>
      <c r="AU1134" s="205" t="s">
        <v>85</v>
      </c>
      <c r="AY1134" s="18" t="s">
        <v>275</v>
      </c>
      <c r="BE1134" s="206">
        <f>IF(N1134="základní",J1134,0)</f>
        <v>0</v>
      </c>
      <c r="BF1134" s="206">
        <f>IF(N1134="snížená",J1134,0)</f>
        <v>0</v>
      </c>
      <c r="BG1134" s="206">
        <f>IF(N1134="zákl. přenesená",J1134,0)</f>
        <v>0</v>
      </c>
      <c r="BH1134" s="206">
        <f>IF(N1134="sníž. přenesená",J1134,0)</f>
        <v>0</v>
      </c>
      <c r="BI1134" s="206">
        <f>IF(N1134="nulová",J1134,0)</f>
        <v>0</v>
      </c>
      <c r="BJ1134" s="18" t="s">
        <v>83</v>
      </c>
      <c r="BK1134" s="206">
        <f>ROUND(I1134*H1134,2)</f>
        <v>0</v>
      </c>
      <c r="BL1134" s="18" t="s">
        <v>282</v>
      </c>
      <c r="BM1134" s="205" t="s">
        <v>1264</v>
      </c>
    </row>
    <row r="1135" spans="1:65" s="13" customFormat="1" ht="10">
      <c r="B1135" s="207"/>
      <c r="C1135" s="208"/>
      <c r="D1135" s="209" t="s">
        <v>284</v>
      </c>
      <c r="E1135" s="210" t="s">
        <v>1</v>
      </c>
      <c r="F1135" s="211" t="s">
        <v>1243</v>
      </c>
      <c r="G1135" s="208"/>
      <c r="H1135" s="212">
        <v>146.69999999999999</v>
      </c>
      <c r="I1135" s="213"/>
      <c r="J1135" s="208"/>
      <c r="K1135" s="208"/>
      <c r="L1135" s="214"/>
      <c r="M1135" s="215"/>
      <c r="N1135" s="216"/>
      <c r="O1135" s="216"/>
      <c r="P1135" s="216"/>
      <c r="Q1135" s="216"/>
      <c r="R1135" s="216"/>
      <c r="S1135" s="216"/>
      <c r="T1135" s="217"/>
      <c r="AT1135" s="218" t="s">
        <v>284</v>
      </c>
      <c r="AU1135" s="218" t="s">
        <v>85</v>
      </c>
      <c r="AV1135" s="13" t="s">
        <v>85</v>
      </c>
      <c r="AW1135" s="13" t="s">
        <v>32</v>
      </c>
      <c r="AX1135" s="13" t="s">
        <v>76</v>
      </c>
      <c r="AY1135" s="218" t="s">
        <v>275</v>
      </c>
    </row>
    <row r="1136" spans="1:65" s="14" customFormat="1" ht="10">
      <c r="B1136" s="219"/>
      <c r="C1136" s="220"/>
      <c r="D1136" s="209" t="s">
        <v>284</v>
      </c>
      <c r="E1136" s="221" t="s">
        <v>1</v>
      </c>
      <c r="F1136" s="222" t="s">
        <v>286</v>
      </c>
      <c r="G1136" s="220"/>
      <c r="H1136" s="223">
        <v>146.69999999999999</v>
      </c>
      <c r="I1136" s="224"/>
      <c r="J1136" s="220"/>
      <c r="K1136" s="220"/>
      <c r="L1136" s="225"/>
      <c r="M1136" s="226"/>
      <c r="N1136" s="227"/>
      <c r="O1136" s="227"/>
      <c r="P1136" s="227"/>
      <c r="Q1136" s="227"/>
      <c r="R1136" s="227"/>
      <c r="S1136" s="227"/>
      <c r="T1136" s="228"/>
      <c r="AT1136" s="229" t="s">
        <v>284</v>
      </c>
      <c r="AU1136" s="229" t="s">
        <v>85</v>
      </c>
      <c r="AV1136" s="14" t="s">
        <v>106</v>
      </c>
      <c r="AW1136" s="14" t="s">
        <v>32</v>
      </c>
      <c r="AX1136" s="14" t="s">
        <v>76</v>
      </c>
      <c r="AY1136" s="229" t="s">
        <v>275</v>
      </c>
    </row>
    <row r="1137" spans="1:65" s="15" customFormat="1" ht="10">
      <c r="B1137" s="230"/>
      <c r="C1137" s="231"/>
      <c r="D1137" s="209" t="s">
        <v>284</v>
      </c>
      <c r="E1137" s="232" t="s">
        <v>1</v>
      </c>
      <c r="F1137" s="233" t="s">
        <v>287</v>
      </c>
      <c r="G1137" s="231"/>
      <c r="H1137" s="234">
        <v>146.69999999999999</v>
      </c>
      <c r="I1137" s="235"/>
      <c r="J1137" s="231"/>
      <c r="K1137" s="231"/>
      <c r="L1137" s="236"/>
      <c r="M1137" s="237"/>
      <c r="N1137" s="238"/>
      <c r="O1137" s="238"/>
      <c r="P1137" s="238"/>
      <c r="Q1137" s="238"/>
      <c r="R1137" s="238"/>
      <c r="S1137" s="238"/>
      <c r="T1137" s="239"/>
      <c r="AT1137" s="240" t="s">
        <v>284</v>
      </c>
      <c r="AU1137" s="240" t="s">
        <v>85</v>
      </c>
      <c r="AV1137" s="15" t="s">
        <v>282</v>
      </c>
      <c r="AW1137" s="15" t="s">
        <v>32</v>
      </c>
      <c r="AX1137" s="15" t="s">
        <v>83</v>
      </c>
      <c r="AY1137" s="240" t="s">
        <v>275</v>
      </c>
    </row>
    <row r="1138" spans="1:65" s="2" customFormat="1" ht="33" customHeight="1">
      <c r="A1138" s="35"/>
      <c r="B1138" s="36"/>
      <c r="C1138" s="194" t="s">
        <v>1265</v>
      </c>
      <c r="D1138" s="194" t="s">
        <v>277</v>
      </c>
      <c r="E1138" s="195" t="s">
        <v>1266</v>
      </c>
      <c r="F1138" s="196" t="s">
        <v>1267</v>
      </c>
      <c r="G1138" s="197" t="s">
        <v>280</v>
      </c>
      <c r="H1138" s="198">
        <v>12.8</v>
      </c>
      <c r="I1138" s="199"/>
      <c r="J1138" s="200">
        <f>ROUND(I1138*H1138,2)</f>
        <v>0</v>
      </c>
      <c r="K1138" s="196" t="s">
        <v>281</v>
      </c>
      <c r="L1138" s="40"/>
      <c r="M1138" s="201" t="s">
        <v>1</v>
      </c>
      <c r="N1138" s="202" t="s">
        <v>41</v>
      </c>
      <c r="O1138" s="72"/>
      <c r="P1138" s="203">
        <f>O1138*H1138</f>
        <v>0</v>
      </c>
      <c r="Q1138" s="203">
        <v>1.6279999999999999E-2</v>
      </c>
      <c r="R1138" s="203">
        <f>Q1138*H1138</f>
        <v>0.20838400000000001</v>
      </c>
      <c r="S1138" s="203">
        <v>0</v>
      </c>
      <c r="T1138" s="204">
        <f>S1138*H1138</f>
        <v>0</v>
      </c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R1138" s="205" t="s">
        <v>282</v>
      </c>
      <c r="AT1138" s="205" t="s">
        <v>277</v>
      </c>
      <c r="AU1138" s="205" t="s">
        <v>85</v>
      </c>
      <c r="AY1138" s="18" t="s">
        <v>275</v>
      </c>
      <c r="BE1138" s="206">
        <f>IF(N1138="základní",J1138,0)</f>
        <v>0</v>
      </c>
      <c r="BF1138" s="206">
        <f>IF(N1138="snížená",J1138,0)</f>
        <v>0</v>
      </c>
      <c r="BG1138" s="206">
        <f>IF(N1138="zákl. přenesená",J1138,0)</f>
        <v>0</v>
      </c>
      <c r="BH1138" s="206">
        <f>IF(N1138="sníž. přenesená",J1138,0)</f>
        <v>0</v>
      </c>
      <c r="BI1138" s="206">
        <f>IF(N1138="nulová",J1138,0)</f>
        <v>0</v>
      </c>
      <c r="BJ1138" s="18" t="s">
        <v>83</v>
      </c>
      <c r="BK1138" s="206">
        <f>ROUND(I1138*H1138,2)</f>
        <v>0</v>
      </c>
      <c r="BL1138" s="18" t="s">
        <v>282</v>
      </c>
      <c r="BM1138" s="205" t="s">
        <v>1268</v>
      </c>
    </row>
    <row r="1139" spans="1:65" s="13" customFormat="1" ht="10">
      <c r="B1139" s="207"/>
      <c r="C1139" s="208"/>
      <c r="D1139" s="209" t="s">
        <v>284</v>
      </c>
      <c r="E1139" s="210" t="s">
        <v>1</v>
      </c>
      <c r="F1139" s="211" t="s">
        <v>1248</v>
      </c>
      <c r="G1139" s="208"/>
      <c r="H1139" s="212">
        <v>12.8</v>
      </c>
      <c r="I1139" s="213"/>
      <c r="J1139" s="208"/>
      <c r="K1139" s="208"/>
      <c r="L1139" s="214"/>
      <c r="M1139" s="215"/>
      <c r="N1139" s="216"/>
      <c r="O1139" s="216"/>
      <c r="P1139" s="216"/>
      <c r="Q1139" s="216"/>
      <c r="R1139" s="216"/>
      <c r="S1139" s="216"/>
      <c r="T1139" s="217"/>
      <c r="AT1139" s="218" t="s">
        <v>284</v>
      </c>
      <c r="AU1139" s="218" t="s">
        <v>85</v>
      </c>
      <c r="AV1139" s="13" t="s">
        <v>85</v>
      </c>
      <c r="AW1139" s="13" t="s">
        <v>32</v>
      </c>
      <c r="AX1139" s="13" t="s">
        <v>76</v>
      </c>
      <c r="AY1139" s="218" t="s">
        <v>275</v>
      </c>
    </row>
    <row r="1140" spans="1:65" s="14" customFormat="1" ht="10">
      <c r="B1140" s="219"/>
      <c r="C1140" s="220"/>
      <c r="D1140" s="209" t="s">
        <v>284</v>
      </c>
      <c r="E1140" s="221" t="s">
        <v>1</v>
      </c>
      <c r="F1140" s="222" t="s">
        <v>286</v>
      </c>
      <c r="G1140" s="220"/>
      <c r="H1140" s="223">
        <v>12.8</v>
      </c>
      <c r="I1140" s="224"/>
      <c r="J1140" s="220"/>
      <c r="K1140" s="220"/>
      <c r="L1140" s="225"/>
      <c r="M1140" s="226"/>
      <c r="N1140" s="227"/>
      <c r="O1140" s="227"/>
      <c r="P1140" s="227"/>
      <c r="Q1140" s="227"/>
      <c r="R1140" s="227"/>
      <c r="S1140" s="227"/>
      <c r="T1140" s="228"/>
      <c r="AT1140" s="229" t="s">
        <v>284</v>
      </c>
      <c r="AU1140" s="229" t="s">
        <v>85</v>
      </c>
      <c r="AV1140" s="14" t="s">
        <v>106</v>
      </c>
      <c r="AW1140" s="14" t="s">
        <v>32</v>
      </c>
      <c r="AX1140" s="14" t="s">
        <v>76</v>
      </c>
      <c r="AY1140" s="229" t="s">
        <v>275</v>
      </c>
    </row>
    <row r="1141" spans="1:65" s="15" customFormat="1" ht="10">
      <c r="B1141" s="230"/>
      <c r="C1141" s="231"/>
      <c r="D1141" s="209" t="s">
        <v>284</v>
      </c>
      <c r="E1141" s="232" t="s">
        <v>1</v>
      </c>
      <c r="F1141" s="233" t="s">
        <v>287</v>
      </c>
      <c r="G1141" s="231"/>
      <c r="H1141" s="234">
        <v>12.8</v>
      </c>
      <c r="I1141" s="235"/>
      <c r="J1141" s="231"/>
      <c r="K1141" s="231"/>
      <c r="L1141" s="236"/>
      <c r="M1141" s="237"/>
      <c r="N1141" s="238"/>
      <c r="O1141" s="238"/>
      <c r="P1141" s="238"/>
      <c r="Q1141" s="238"/>
      <c r="R1141" s="238"/>
      <c r="S1141" s="238"/>
      <c r="T1141" s="239"/>
      <c r="AT1141" s="240" t="s">
        <v>284</v>
      </c>
      <c r="AU1141" s="240" t="s">
        <v>85</v>
      </c>
      <c r="AV1141" s="15" t="s">
        <v>282</v>
      </c>
      <c r="AW1141" s="15" t="s">
        <v>32</v>
      </c>
      <c r="AX1141" s="15" t="s">
        <v>83</v>
      </c>
      <c r="AY1141" s="240" t="s">
        <v>275</v>
      </c>
    </row>
    <row r="1142" spans="1:65" s="2" customFormat="1" ht="24.15" customHeight="1">
      <c r="A1142" s="35"/>
      <c r="B1142" s="36"/>
      <c r="C1142" s="194" t="s">
        <v>1269</v>
      </c>
      <c r="D1142" s="194" t="s">
        <v>277</v>
      </c>
      <c r="E1142" s="195" t="s">
        <v>1270</v>
      </c>
      <c r="F1142" s="196" t="s">
        <v>1271</v>
      </c>
      <c r="G1142" s="197" t="s">
        <v>280</v>
      </c>
      <c r="H1142" s="198">
        <v>293.39999999999998</v>
      </c>
      <c r="I1142" s="199"/>
      <c r="J1142" s="200">
        <f>ROUND(I1142*H1142,2)</f>
        <v>0</v>
      </c>
      <c r="K1142" s="196" t="s">
        <v>281</v>
      </c>
      <c r="L1142" s="40"/>
      <c r="M1142" s="201" t="s">
        <v>1</v>
      </c>
      <c r="N1142" s="202" t="s">
        <v>41</v>
      </c>
      <c r="O1142" s="72"/>
      <c r="P1142" s="203">
        <f>O1142*H1142</f>
        <v>0</v>
      </c>
      <c r="Q1142" s="203">
        <v>6.7999999999999996E-3</v>
      </c>
      <c r="R1142" s="203">
        <f>Q1142*H1142</f>
        <v>1.9951199999999998</v>
      </c>
      <c r="S1142" s="203">
        <v>0</v>
      </c>
      <c r="T1142" s="204">
        <f>S1142*H1142</f>
        <v>0</v>
      </c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5"/>
      <c r="AE1142" s="35"/>
      <c r="AR1142" s="205" t="s">
        <v>282</v>
      </c>
      <c r="AT1142" s="205" t="s">
        <v>277</v>
      </c>
      <c r="AU1142" s="205" t="s">
        <v>85</v>
      </c>
      <c r="AY1142" s="18" t="s">
        <v>275</v>
      </c>
      <c r="BE1142" s="206">
        <f>IF(N1142="základní",J1142,0)</f>
        <v>0</v>
      </c>
      <c r="BF1142" s="206">
        <f>IF(N1142="snížená",J1142,0)</f>
        <v>0</v>
      </c>
      <c r="BG1142" s="206">
        <f>IF(N1142="zákl. přenesená",J1142,0)</f>
        <v>0</v>
      </c>
      <c r="BH1142" s="206">
        <f>IF(N1142="sníž. přenesená",J1142,0)</f>
        <v>0</v>
      </c>
      <c r="BI1142" s="206">
        <f>IF(N1142="nulová",J1142,0)</f>
        <v>0</v>
      </c>
      <c r="BJ1142" s="18" t="s">
        <v>83</v>
      </c>
      <c r="BK1142" s="206">
        <f>ROUND(I1142*H1142,2)</f>
        <v>0</v>
      </c>
      <c r="BL1142" s="18" t="s">
        <v>282</v>
      </c>
      <c r="BM1142" s="205" t="s">
        <v>1272</v>
      </c>
    </row>
    <row r="1143" spans="1:65" s="13" customFormat="1" ht="10">
      <c r="B1143" s="207"/>
      <c r="C1143" s="208"/>
      <c r="D1143" s="209" t="s">
        <v>284</v>
      </c>
      <c r="E1143" s="210" t="s">
        <v>1</v>
      </c>
      <c r="F1143" s="211" t="s">
        <v>1273</v>
      </c>
      <c r="G1143" s="208"/>
      <c r="H1143" s="212">
        <v>293.39999999999998</v>
      </c>
      <c r="I1143" s="213"/>
      <c r="J1143" s="208"/>
      <c r="K1143" s="208"/>
      <c r="L1143" s="214"/>
      <c r="M1143" s="215"/>
      <c r="N1143" s="216"/>
      <c r="O1143" s="216"/>
      <c r="P1143" s="216"/>
      <c r="Q1143" s="216"/>
      <c r="R1143" s="216"/>
      <c r="S1143" s="216"/>
      <c r="T1143" s="217"/>
      <c r="AT1143" s="218" t="s">
        <v>284</v>
      </c>
      <c r="AU1143" s="218" t="s">
        <v>85</v>
      </c>
      <c r="AV1143" s="13" t="s">
        <v>85</v>
      </c>
      <c r="AW1143" s="13" t="s">
        <v>32</v>
      </c>
      <c r="AX1143" s="13" t="s">
        <v>76</v>
      </c>
      <c r="AY1143" s="218" t="s">
        <v>275</v>
      </c>
    </row>
    <row r="1144" spans="1:65" s="14" customFormat="1" ht="10">
      <c r="B1144" s="219"/>
      <c r="C1144" s="220"/>
      <c r="D1144" s="209" t="s">
        <v>284</v>
      </c>
      <c r="E1144" s="221" t="s">
        <v>1</v>
      </c>
      <c r="F1144" s="222" t="s">
        <v>286</v>
      </c>
      <c r="G1144" s="220"/>
      <c r="H1144" s="223">
        <v>293.39999999999998</v>
      </c>
      <c r="I1144" s="224"/>
      <c r="J1144" s="220"/>
      <c r="K1144" s="220"/>
      <c r="L1144" s="225"/>
      <c r="M1144" s="226"/>
      <c r="N1144" s="227"/>
      <c r="O1144" s="227"/>
      <c r="P1144" s="227"/>
      <c r="Q1144" s="227"/>
      <c r="R1144" s="227"/>
      <c r="S1144" s="227"/>
      <c r="T1144" s="228"/>
      <c r="AT1144" s="229" t="s">
        <v>284</v>
      </c>
      <c r="AU1144" s="229" t="s">
        <v>85</v>
      </c>
      <c r="AV1144" s="14" t="s">
        <v>106</v>
      </c>
      <c r="AW1144" s="14" t="s">
        <v>32</v>
      </c>
      <c r="AX1144" s="14" t="s">
        <v>76</v>
      </c>
      <c r="AY1144" s="229" t="s">
        <v>275</v>
      </c>
    </row>
    <row r="1145" spans="1:65" s="15" customFormat="1" ht="10">
      <c r="B1145" s="230"/>
      <c r="C1145" s="231"/>
      <c r="D1145" s="209" t="s">
        <v>284</v>
      </c>
      <c r="E1145" s="232" t="s">
        <v>1</v>
      </c>
      <c r="F1145" s="233" t="s">
        <v>287</v>
      </c>
      <c r="G1145" s="231"/>
      <c r="H1145" s="234">
        <v>293.39999999999998</v>
      </c>
      <c r="I1145" s="235"/>
      <c r="J1145" s="231"/>
      <c r="K1145" s="231"/>
      <c r="L1145" s="236"/>
      <c r="M1145" s="237"/>
      <c r="N1145" s="238"/>
      <c r="O1145" s="238"/>
      <c r="P1145" s="238"/>
      <c r="Q1145" s="238"/>
      <c r="R1145" s="238"/>
      <c r="S1145" s="238"/>
      <c r="T1145" s="239"/>
      <c r="AT1145" s="240" t="s">
        <v>284</v>
      </c>
      <c r="AU1145" s="240" t="s">
        <v>85</v>
      </c>
      <c r="AV1145" s="15" t="s">
        <v>282</v>
      </c>
      <c r="AW1145" s="15" t="s">
        <v>32</v>
      </c>
      <c r="AX1145" s="15" t="s">
        <v>83</v>
      </c>
      <c r="AY1145" s="240" t="s">
        <v>275</v>
      </c>
    </row>
    <row r="1146" spans="1:65" s="2" customFormat="1" ht="24.15" customHeight="1">
      <c r="A1146" s="35"/>
      <c r="B1146" s="36"/>
      <c r="C1146" s="194" t="s">
        <v>1274</v>
      </c>
      <c r="D1146" s="194" t="s">
        <v>277</v>
      </c>
      <c r="E1146" s="195" t="s">
        <v>1275</v>
      </c>
      <c r="F1146" s="196" t="s">
        <v>1276</v>
      </c>
      <c r="G1146" s="197" t="s">
        <v>280</v>
      </c>
      <c r="H1146" s="198">
        <v>4307.3</v>
      </c>
      <c r="I1146" s="199"/>
      <c r="J1146" s="200">
        <f>ROUND(I1146*H1146,2)</f>
        <v>0</v>
      </c>
      <c r="K1146" s="196" t="s">
        <v>281</v>
      </c>
      <c r="L1146" s="40"/>
      <c r="M1146" s="201" t="s">
        <v>1</v>
      </c>
      <c r="N1146" s="202" t="s">
        <v>41</v>
      </c>
      <c r="O1146" s="72"/>
      <c r="P1146" s="203">
        <f>O1146*H1146</f>
        <v>0</v>
      </c>
      <c r="Q1146" s="203">
        <v>7.3499999999999998E-3</v>
      </c>
      <c r="R1146" s="203">
        <f>Q1146*H1146</f>
        <v>31.658655</v>
      </c>
      <c r="S1146" s="203">
        <v>0</v>
      </c>
      <c r="T1146" s="204">
        <f>S1146*H1146</f>
        <v>0</v>
      </c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R1146" s="205" t="s">
        <v>282</v>
      </c>
      <c r="AT1146" s="205" t="s">
        <v>277</v>
      </c>
      <c r="AU1146" s="205" t="s">
        <v>85</v>
      </c>
      <c r="AY1146" s="18" t="s">
        <v>275</v>
      </c>
      <c r="BE1146" s="206">
        <f>IF(N1146="základní",J1146,0)</f>
        <v>0</v>
      </c>
      <c r="BF1146" s="206">
        <f>IF(N1146="snížená",J1146,0)</f>
        <v>0</v>
      </c>
      <c r="BG1146" s="206">
        <f>IF(N1146="zákl. přenesená",J1146,0)</f>
        <v>0</v>
      </c>
      <c r="BH1146" s="206">
        <f>IF(N1146="sníž. přenesená",J1146,0)</f>
        <v>0</v>
      </c>
      <c r="BI1146" s="206">
        <f>IF(N1146="nulová",J1146,0)</f>
        <v>0</v>
      </c>
      <c r="BJ1146" s="18" t="s">
        <v>83</v>
      </c>
      <c r="BK1146" s="206">
        <f>ROUND(I1146*H1146,2)</f>
        <v>0</v>
      </c>
      <c r="BL1146" s="18" t="s">
        <v>282</v>
      </c>
      <c r="BM1146" s="205" t="s">
        <v>1277</v>
      </c>
    </row>
    <row r="1147" spans="1:65" s="13" customFormat="1" ht="10">
      <c r="B1147" s="207"/>
      <c r="C1147" s="208"/>
      <c r="D1147" s="209" t="s">
        <v>284</v>
      </c>
      <c r="E1147" s="210" t="s">
        <v>1</v>
      </c>
      <c r="F1147" s="211" t="s">
        <v>1278</v>
      </c>
      <c r="G1147" s="208"/>
      <c r="H1147" s="212">
        <v>3523.8</v>
      </c>
      <c r="I1147" s="213"/>
      <c r="J1147" s="208"/>
      <c r="K1147" s="208"/>
      <c r="L1147" s="214"/>
      <c r="M1147" s="215"/>
      <c r="N1147" s="216"/>
      <c r="O1147" s="216"/>
      <c r="P1147" s="216"/>
      <c r="Q1147" s="216"/>
      <c r="R1147" s="216"/>
      <c r="S1147" s="216"/>
      <c r="T1147" s="217"/>
      <c r="AT1147" s="218" t="s">
        <v>284</v>
      </c>
      <c r="AU1147" s="218" t="s">
        <v>85</v>
      </c>
      <c r="AV1147" s="13" t="s">
        <v>85</v>
      </c>
      <c r="AW1147" s="13" t="s">
        <v>32</v>
      </c>
      <c r="AX1147" s="13" t="s">
        <v>76</v>
      </c>
      <c r="AY1147" s="218" t="s">
        <v>275</v>
      </c>
    </row>
    <row r="1148" spans="1:65" s="13" customFormat="1" ht="10">
      <c r="B1148" s="207"/>
      <c r="C1148" s="208"/>
      <c r="D1148" s="209" t="s">
        <v>284</v>
      </c>
      <c r="E1148" s="210" t="s">
        <v>1</v>
      </c>
      <c r="F1148" s="211" t="s">
        <v>1279</v>
      </c>
      <c r="G1148" s="208"/>
      <c r="H1148" s="212">
        <v>732.7</v>
      </c>
      <c r="I1148" s="213"/>
      <c r="J1148" s="208"/>
      <c r="K1148" s="208"/>
      <c r="L1148" s="214"/>
      <c r="M1148" s="215"/>
      <c r="N1148" s="216"/>
      <c r="O1148" s="216"/>
      <c r="P1148" s="216"/>
      <c r="Q1148" s="216"/>
      <c r="R1148" s="216"/>
      <c r="S1148" s="216"/>
      <c r="T1148" s="217"/>
      <c r="AT1148" s="218" t="s">
        <v>284</v>
      </c>
      <c r="AU1148" s="218" t="s">
        <v>85</v>
      </c>
      <c r="AV1148" s="13" t="s">
        <v>85</v>
      </c>
      <c r="AW1148" s="13" t="s">
        <v>32</v>
      </c>
      <c r="AX1148" s="13" t="s">
        <v>76</v>
      </c>
      <c r="AY1148" s="218" t="s">
        <v>275</v>
      </c>
    </row>
    <row r="1149" spans="1:65" s="13" customFormat="1" ht="10">
      <c r="B1149" s="207"/>
      <c r="C1149" s="208"/>
      <c r="D1149" s="209" t="s">
        <v>284</v>
      </c>
      <c r="E1149" s="210" t="s">
        <v>1</v>
      </c>
      <c r="F1149" s="211" t="s">
        <v>1280</v>
      </c>
      <c r="G1149" s="208"/>
      <c r="H1149" s="212">
        <v>50.8</v>
      </c>
      <c r="I1149" s="213"/>
      <c r="J1149" s="208"/>
      <c r="K1149" s="208"/>
      <c r="L1149" s="214"/>
      <c r="M1149" s="215"/>
      <c r="N1149" s="216"/>
      <c r="O1149" s="216"/>
      <c r="P1149" s="216"/>
      <c r="Q1149" s="216"/>
      <c r="R1149" s="216"/>
      <c r="S1149" s="216"/>
      <c r="T1149" s="217"/>
      <c r="AT1149" s="218" t="s">
        <v>284</v>
      </c>
      <c r="AU1149" s="218" t="s">
        <v>85</v>
      </c>
      <c r="AV1149" s="13" t="s">
        <v>85</v>
      </c>
      <c r="AW1149" s="13" t="s">
        <v>32</v>
      </c>
      <c r="AX1149" s="13" t="s">
        <v>76</v>
      </c>
      <c r="AY1149" s="218" t="s">
        <v>275</v>
      </c>
    </row>
    <row r="1150" spans="1:65" s="14" customFormat="1" ht="10">
      <c r="B1150" s="219"/>
      <c r="C1150" s="220"/>
      <c r="D1150" s="209" t="s">
        <v>284</v>
      </c>
      <c r="E1150" s="221" t="s">
        <v>1</v>
      </c>
      <c r="F1150" s="222" t="s">
        <v>286</v>
      </c>
      <c r="G1150" s="220"/>
      <c r="H1150" s="223">
        <v>4307.3</v>
      </c>
      <c r="I1150" s="224"/>
      <c r="J1150" s="220"/>
      <c r="K1150" s="220"/>
      <c r="L1150" s="225"/>
      <c r="M1150" s="226"/>
      <c r="N1150" s="227"/>
      <c r="O1150" s="227"/>
      <c r="P1150" s="227"/>
      <c r="Q1150" s="227"/>
      <c r="R1150" s="227"/>
      <c r="S1150" s="227"/>
      <c r="T1150" s="228"/>
      <c r="AT1150" s="229" t="s">
        <v>284</v>
      </c>
      <c r="AU1150" s="229" t="s">
        <v>85</v>
      </c>
      <c r="AV1150" s="14" t="s">
        <v>106</v>
      </c>
      <c r="AW1150" s="14" t="s">
        <v>32</v>
      </c>
      <c r="AX1150" s="14" t="s">
        <v>76</v>
      </c>
      <c r="AY1150" s="229" t="s">
        <v>275</v>
      </c>
    </row>
    <row r="1151" spans="1:65" s="15" customFormat="1" ht="10">
      <c r="B1151" s="230"/>
      <c r="C1151" s="231"/>
      <c r="D1151" s="209" t="s">
        <v>284</v>
      </c>
      <c r="E1151" s="232" t="s">
        <v>1</v>
      </c>
      <c r="F1151" s="233" t="s">
        <v>287</v>
      </c>
      <c r="G1151" s="231"/>
      <c r="H1151" s="234">
        <v>4307.3</v>
      </c>
      <c r="I1151" s="235"/>
      <c r="J1151" s="231"/>
      <c r="K1151" s="231"/>
      <c r="L1151" s="236"/>
      <c r="M1151" s="237"/>
      <c r="N1151" s="238"/>
      <c r="O1151" s="238"/>
      <c r="P1151" s="238"/>
      <c r="Q1151" s="238"/>
      <c r="R1151" s="238"/>
      <c r="S1151" s="238"/>
      <c r="T1151" s="239"/>
      <c r="AT1151" s="240" t="s">
        <v>284</v>
      </c>
      <c r="AU1151" s="240" t="s">
        <v>85</v>
      </c>
      <c r="AV1151" s="15" t="s">
        <v>282</v>
      </c>
      <c r="AW1151" s="15" t="s">
        <v>32</v>
      </c>
      <c r="AX1151" s="15" t="s">
        <v>83</v>
      </c>
      <c r="AY1151" s="240" t="s">
        <v>275</v>
      </c>
    </row>
    <row r="1152" spans="1:65" s="2" customFormat="1" ht="24.15" customHeight="1">
      <c r="A1152" s="35"/>
      <c r="B1152" s="36"/>
      <c r="C1152" s="194" t="s">
        <v>1281</v>
      </c>
      <c r="D1152" s="194" t="s">
        <v>277</v>
      </c>
      <c r="E1152" s="195" t="s">
        <v>1282</v>
      </c>
      <c r="F1152" s="196" t="s">
        <v>1283</v>
      </c>
      <c r="G1152" s="197" t="s">
        <v>280</v>
      </c>
      <c r="H1152" s="198">
        <v>4307.3</v>
      </c>
      <c r="I1152" s="199"/>
      <c r="J1152" s="200">
        <f>ROUND(I1152*H1152,2)</f>
        <v>0</v>
      </c>
      <c r="K1152" s="196" t="s">
        <v>281</v>
      </c>
      <c r="L1152" s="40"/>
      <c r="M1152" s="201" t="s">
        <v>1</v>
      </c>
      <c r="N1152" s="202" t="s">
        <v>41</v>
      </c>
      <c r="O1152" s="72"/>
      <c r="P1152" s="203">
        <f>O1152*H1152</f>
        <v>0</v>
      </c>
      <c r="Q1152" s="203">
        <v>1.4E-3</v>
      </c>
      <c r="R1152" s="203">
        <f>Q1152*H1152</f>
        <v>6.0302199999999999</v>
      </c>
      <c r="S1152" s="203">
        <v>0</v>
      </c>
      <c r="T1152" s="204">
        <f>S1152*H1152</f>
        <v>0</v>
      </c>
      <c r="U1152" s="35"/>
      <c r="V1152" s="35"/>
      <c r="W1152" s="35"/>
      <c r="X1152" s="35"/>
      <c r="Y1152" s="35"/>
      <c r="Z1152" s="35"/>
      <c r="AA1152" s="35"/>
      <c r="AB1152" s="35"/>
      <c r="AC1152" s="35"/>
      <c r="AD1152" s="35"/>
      <c r="AE1152" s="35"/>
      <c r="AR1152" s="205" t="s">
        <v>282</v>
      </c>
      <c r="AT1152" s="205" t="s">
        <v>277</v>
      </c>
      <c r="AU1152" s="205" t="s">
        <v>85</v>
      </c>
      <c r="AY1152" s="18" t="s">
        <v>275</v>
      </c>
      <c r="BE1152" s="206">
        <f>IF(N1152="základní",J1152,0)</f>
        <v>0</v>
      </c>
      <c r="BF1152" s="206">
        <f>IF(N1152="snížená",J1152,0)</f>
        <v>0</v>
      </c>
      <c r="BG1152" s="206">
        <f>IF(N1152="zákl. přenesená",J1152,0)</f>
        <v>0</v>
      </c>
      <c r="BH1152" s="206">
        <f>IF(N1152="sníž. přenesená",J1152,0)</f>
        <v>0</v>
      </c>
      <c r="BI1152" s="206">
        <f>IF(N1152="nulová",J1152,0)</f>
        <v>0</v>
      </c>
      <c r="BJ1152" s="18" t="s">
        <v>83</v>
      </c>
      <c r="BK1152" s="206">
        <f>ROUND(I1152*H1152,2)</f>
        <v>0</v>
      </c>
      <c r="BL1152" s="18" t="s">
        <v>282</v>
      </c>
      <c r="BM1152" s="205" t="s">
        <v>1284</v>
      </c>
    </row>
    <row r="1153" spans="1:65" s="13" customFormat="1" ht="10">
      <c r="B1153" s="207"/>
      <c r="C1153" s="208"/>
      <c r="D1153" s="209" t="s">
        <v>284</v>
      </c>
      <c r="E1153" s="210" t="s">
        <v>1</v>
      </c>
      <c r="F1153" s="211" t="s">
        <v>1278</v>
      </c>
      <c r="G1153" s="208"/>
      <c r="H1153" s="212">
        <v>3523.8</v>
      </c>
      <c r="I1153" s="213"/>
      <c r="J1153" s="208"/>
      <c r="K1153" s="208"/>
      <c r="L1153" s="214"/>
      <c r="M1153" s="215"/>
      <c r="N1153" s="216"/>
      <c r="O1153" s="216"/>
      <c r="P1153" s="216"/>
      <c r="Q1153" s="216"/>
      <c r="R1153" s="216"/>
      <c r="S1153" s="216"/>
      <c r="T1153" s="217"/>
      <c r="AT1153" s="218" t="s">
        <v>284</v>
      </c>
      <c r="AU1153" s="218" t="s">
        <v>85</v>
      </c>
      <c r="AV1153" s="13" t="s">
        <v>85</v>
      </c>
      <c r="AW1153" s="13" t="s">
        <v>32</v>
      </c>
      <c r="AX1153" s="13" t="s">
        <v>76</v>
      </c>
      <c r="AY1153" s="218" t="s">
        <v>275</v>
      </c>
    </row>
    <row r="1154" spans="1:65" s="13" customFormat="1" ht="10">
      <c r="B1154" s="207"/>
      <c r="C1154" s="208"/>
      <c r="D1154" s="209" t="s">
        <v>284</v>
      </c>
      <c r="E1154" s="210" t="s">
        <v>1</v>
      </c>
      <c r="F1154" s="211" t="s">
        <v>1279</v>
      </c>
      <c r="G1154" s="208"/>
      <c r="H1154" s="212">
        <v>732.7</v>
      </c>
      <c r="I1154" s="213"/>
      <c r="J1154" s="208"/>
      <c r="K1154" s="208"/>
      <c r="L1154" s="214"/>
      <c r="M1154" s="215"/>
      <c r="N1154" s="216"/>
      <c r="O1154" s="216"/>
      <c r="P1154" s="216"/>
      <c r="Q1154" s="216"/>
      <c r="R1154" s="216"/>
      <c r="S1154" s="216"/>
      <c r="T1154" s="217"/>
      <c r="AT1154" s="218" t="s">
        <v>284</v>
      </c>
      <c r="AU1154" s="218" t="s">
        <v>85</v>
      </c>
      <c r="AV1154" s="13" t="s">
        <v>85</v>
      </c>
      <c r="AW1154" s="13" t="s">
        <v>32</v>
      </c>
      <c r="AX1154" s="13" t="s">
        <v>76</v>
      </c>
      <c r="AY1154" s="218" t="s">
        <v>275</v>
      </c>
    </row>
    <row r="1155" spans="1:65" s="13" customFormat="1" ht="10">
      <c r="B1155" s="207"/>
      <c r="C1155" s="208"/>
      <c r="D1155" s="209" t="s">
        <v>284</v>
      </c>
      <c r="E1155" s="210" t="s">
        <v>1</v>
      </c>
      <c r="F1155" s="211" t="s">
        <v>1280</v>
      </c>
      <c r="G1155" s="208"/>
      <c r="H1155" s="212">
        <v>50.8</v>
      </c>
      <c r="I1155" s="213"/>
      <c r="J1155" s="208"/>
      <c r="K1155" s="208"/>
      <c r="L1155" s="214"/>
      <c r="M1155" s="215"/>
      <c r="N1155" s="216"/>
      <c r="O1155" s="216"/>
      <c r="P1155" s="216"/>
      <c r="Q1155" s="216"/>
      <c r="R1155" s="216"/>
      <c r="S1155" s="216"/>
      <c r="T1155" s="217"/>
      <c r="AT1155" s="218" t="s">
        <v>284</v>
      </c>
      <c r="AU1155" s="218" t="s">
        <v>85</v>
      </c>
      <c r="AV1155" s="13" t="s">
        <v>85</v>
      </c>
      <c r="AW1155" s="13" t="s">
        <v>32</v>
      </c>
      <c r="AX1155" s="13" t="s">
        <v>76</v>
      </c>
      <c r="AY1155" s="218" t="s">
        <v>275</v>
      </c>
    </row>
    <row r="1156" spans="1:65" s="14" customFormat="1" ht="10">
      <c r="B1156" s="219"/>
      <c r="C1156" s="220"/>
      <c r="D1156" s="209" t="s">
        <v>284</v>
      </c>
      <c r="E1156" s="221" t="s">
        <v>1</v>
      </c>
      <c r="F1156" s="222" t="s">
        <v>286</v>
      </c>
      <c r="G1156" s="220"/>
      <c r="H1156" s="223">
        <v>4307.3</v>
      </c>
      <c r="I1156" s="224"/>
      <c r="J1156" s="220"/>
      <c r="K1156" s="220"/>
      <c r="L1156" s="225"/>
      <c r="M1156" s="226"/>
      <c r="N1156" s="227"/>
      <c r="O1156" s="227"/>
      <c r="P1156" s="227"/>
      <c r="Q1156" s="227"/>
      <c r="R1156" s="227"/>
      <c r="S1156" s="227"/>
      <c r="T1156" s="228"/>
      <c r="AT1156" s="229" t="s">
        <v>284</v>
      </c>
      <c r="AU1156" s="229" t="s">
        <v>85</v>
      </c>
      <c r="AV1156" s="14" t="s">
        <v>106</v>
      </c>
      <c r="AW1156" s="14" t="s">
        <v>32</v>
      </c>
      <c r="AX1156" s="14" t="s">
        <v>76</v>
      </c>
      <c r="AY1156" s="229" t="s">
        <v>275</v>
      </c>
    </row>
    <row r="1157" spans="1:65" s="15" customFormat="1" ht="10">
      <c r="B1157" s="230"/>
      <c r="C1157" s="231"/>
      <c r="D1157" s="209" t="s">
        <v>284</v>
      </c>
      <c r="E1157" s="232" t="s">
        <v>1</v>
      </c>
      <c r="F1157" s="233" t="s">
        <v>287</v>
      </c>
      <c r="G1157" s="231"/>
      <c r="H1157" s="234">
        <v>4307.3</v>
      </c>
      <c r="I1157" s="235"/>
      <c r="J1157" s="231"/>
      <c r="K1157" s="231"/>
      <c r="L1157" s="236"/>
      <c r="M1157" s="237"/>
      <c r="N1157" s="238"/>
      <c r="O1157" s="238"/>
      <c r="P1157" s="238"/>
      <c r="Q1157" s="238"/>
      <c r="R1157" s="238"/>
      <c r="S1157" s="238"/>
      <c r="T1157" s="239"/>
      <c r="AT1157" s="240" t="s">
        <v>284</v>
      </c>
      <c r="AU1157" s="240" t="s">
        <v>85</v>
      </c>
      <c r="AV1157" s="15" t="s">
        <v>282</v>
      </c>
      <c r="AW1157" s="15" t="s">
        <v>32</v>
      </c>
      <c r="AX1157" s="15" t="s">
        <v>83</v>
      </c>
      <c r="AY1157" s="240" t="s">
        <v>275</v>
      </c>
    </row>
    <row r="1158" spans="1:65" s="2" customFormat="1" ht="24.15" customHeight="1">
      <c r="A1158" s="35"/>
      <c r="B1158" s="36"/>
      <c r="C1158" s="194" t="s">
        <v>1285</v>
      </c>
      <c r="D1158" s="194" t="s">
        <v>277</v>
      </c>
      <c r="E1158" s="195" t="s">
        <v>1286</v>
      </c>
      <c r="F1158" s="196" t="s">
        <v>1287</v>
      </c>
      <c r="G1158" s="197" t="s">
        <v>280</v>
      </c>
      <c r="H1158" s="198">
        <v>4307.3</v>
      </c>
      <c r="I1158" s="199"/>
      <c r="J1158" s="200">
        <f>ROUND(I1158*H1158,2)</f>
        <v>0</v>
      </c>
      <c r="K1158" s="196" t="s">
        <v>281</v>
      </c>
      <c r="L1158" s="40"/>
      <c r="M1158" s="201" t="s">
        <v>1</v>
      </c>
      <c r="N1158" s="202" t="s">
        <v>41</v>
      </c>
      <c r="O1158" s="72"/>
      <c r="P1158" s="203">
        <f>O1158*H1158</f>
        <v>0</v>
      </c>
      <c r="Q1158" s="203">
        <v>4.3800000000000002E-3</v>
      </c>
      <c r="R1158" s="203">
        <f>Q1158*H1158</f>
        <v>18.865974000000001</v>
      </c>
      <c r="S1158" s="203">
        <v>0</v>
      </c>
      <c r="T1158" s="204">
        <f>S1158*H1158</f>
        <v>0</v>
      </c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R1158" s="205" t="s">
        <v>282</v>
      </c>
      <c r="AT1158" s="205" t="s">
        <v>277</v>
      </c>
      <c r="AU1158" s="205" t="s">
        <v>85</v>
      </c>
      <c r="AY1158" s="18" t="s">
        <v>275</v>
      </c>
      <c r="BE1158" s="206">
        <f>IF(N1158="základní",J1158,0)</f>
        <v>0</v>
      </c>
      <c r="BF1158" s="206">
        <f>IF(N1158="snížená",J1158,0)</f>
        <v>0</v>
      </c>
      <c r="BG1158" s="206">
        <f>IF(N1158="zákl. přenesená",J1158,0)</f>
        <v>0</v>
      </c>
      <c r="BH1158" s="206">
        <f>IF(N1158="sníž. přenesená",J1158,0)</f>
        <v>0</v>
      </c>
      <c r="BI1158" s="206">
        <f>IF(N1158="nulová",J1158,0)</f>
        <v>0</v>
      </c>
      <c r="BJ1158" s="18" t="s">
        <v>83</v>
      </c>
      <c r="BK1158" s="206">
        <f>ROUND(I1158*H1158,2)</f>
        <v>0</v>
      </c>
      <c r="BL1158" s="18" t="s">
        <v>282</v>
      </c>
      <c r="BM1158" s="205" t="s">
        <v>1288</v>
      </c>
    </row>
    <row r="1159" spans="1:65" s="13" customFormat="1" ht="10">
      <c r="B1159" s="207"/>
      <c r="C1159" s="208"/>
      <c r="D1159" s="209" t="s">
        <v>284</v>
      </c>
      <c r="E1159" s="210" t="s">
        <v>1</v>
      </c>
      <c r="F1159" s="211" t="s">
        <v>1278</v>
      </c>
      <c r="G1159" s="208"/>
      <c r="H1159" s="212">
        <v>3523.8</v>
      </c>
      <c r="I1159" s="213"/>
      <c r="J1159" s="208"/>
      <c r="K1159" s="208"/>
      <c r="L1159" s="214"/>
      <c r="M1159" s="215"/>
      <c r="N1159" s="216"/>
      <c r="O1159" s="216"/>
      <c r="P1159" s="216"/>
      <c r="Q1159" s="216"/>
      <c r="R1159" s="216"/>
      <c r="S1159" s="216"/>
      <c r="T1159" s="217"/>
      <c r="AT1159" s="218" t="s">
        <v>284</v>
      </c>
      <c r="AU1159" s="218" t="s">
        <v>85</v>
      </c>
      <c r="AV1159" s="13" t="s">
        <v>85</v>
      </c>
      <c r="AW1159" s="13" t="s">
        <v>32</v>
      </c>
      <c r="AX1159" s="13" t="s">
        <v>76</v>
      </c>
      <c r="AY1159" s="218" t="s">
        <v>275</v>
      </c>
    </row>
    <row r="1160" spans="1:65" s="13" customFormat="1" ht="10">
      <c r="B1160" s="207"/>
      <c r="C1160" s="208"/>
      <c r="D1160" s="209" t="s">
        <v>284</v>
      </c>
      <c r="E1160" s="210" t="s">
        <v>1</v>
      </c>
      <c r="F1160" s="211" t="s">
        <v>1279</v>
      </c>
      <c r="G1160" s="208"/>
      <c r="H1160" s="212">
        <v>732.7</v>
      </c>
      <c r="I1160" s="213"/>
      <c r="J1160" s="208"/>
      <c r="K1160" s="208"/>
      <c r="L1160" s="214"/>
      <c r="M1160" s="215"/>
      <c r="N1160" s="216"/>
      <c r="O1160" s="216"/>
      <c r="P1160" s="216"/>
      <c r="Q1160" s="216"/>
      <c r="R1160" s="216"/>
      <c r="S1160" s="216"/>
      <c r="T1160" s="217"/>
      <c r="AT1160" s="218" t="s">
        <v>284</v>
      </c>
      <c r="AU1160" s="218" t="s">
        <v>85</v>
      </c>
      <c r="AV1160" s="13" t="s">
        <v>85</v>
      </c>
      <c r="AW1160" s="13" t="s">
        <v>32</v>
      </c>
      <c r="AX1160" s="13" t="s">
        <v>76</v>
      </c>
      <c r="AY1160" s="218" t="s">
        <v>275</v>
      </c>
    </row>
    <row r="1161" spans="1:65" s="13" customFormat="1" ht="10">
      <c r="B1161" s="207"/>
      <c r="C1161" s="208"/>
      <c r="D1161" s="209" t="s">
        <v>284</v>
      </c>
      <c r="E1161" s="210" t="s">
        <v>1</v>
      </c>
      <c r="F1161" s="211" t="s">
        <v>1280</v>
      </c>
      <c r="G1161" s="208"/>
      <c r="H1161" s="212">
        <v>50.8</v>
      </c>
      <c r="I1161" s="213"/>
      <c r="J1161" s="208"/>
      <c r="K1161" s="208"/>
      <c r="L1161" s="214"/>
      <c r="M1161" s="215"/>
      <c r="N1161" s="216"/>
      <c r="O1161" s="216"/>
      <c r="P1161" s="216"/>
      <c r="Q1161" s="216"/>
      <c r="R1161" s="216"/>
      <c r="S1161" s="216"/>
      <c r="T1161" s="217"/>
      <c r="AT1161" s="218" t="s">
        <v>284</v>
      </c>
      <c r="AU1161" s="218" t="s">
        <v>85</v>
      </c>
      <c r="AV1161" s="13" t="s">
        <v>85</v>
      </c>
      <c r="AW1161" s="13" t="s">
        <v>32</v>
      </c>
      <c r="AX1161" s="13" t="s">
        <v>76</v>
      </c>
      <c r="AY1161" s="218" t="s">
        <v>275</v>
      </c>
    </row>
    <row r="1162" spans="1:65" s="14" customFormat="1" ht="10">
      <c r="B1162" s="219"/>
      <c r="C1162" s="220"/>
      <c r="D1162" s="209" t="s">
        <v>284</v>
      </c>
      <c r="E1162" s="221" t="s">
        <v>1</v>
      </c>
      <c r="F1162" s="222" t="s">
        <v>286</v>
      </c>
      <c r="G1162" s="220"/>
      <c r="H1162" s="223">
        <v>4307.3</v>
      </c>
      <c r="I1162" s="224"/>
      <c r="J1162" s="220"/>
      <c r="K1162" s="220"/>
      <c r="L1162" s="225"/>
      <c r="M1162" s="226"/>
      <c r="N1162" s="227"/>
      <c r="O1162" s="227"/>
      <c r="P1162" s="227"/>
      <c r="Q1162" s="227"/>
      <c r="R1162" s="227"/>
      <c r="S1162" s="227"/>
      <c r="T1162" s="228"/>
      <c r="AT1162" s="229" t="s">
        <v>284</v>
      </c>
      <c r="AU1162" s="229" t="s">
        <v>85</v>
      </c>
      <c r="AV1162" s="14" t="s">
        <v>106</v>
      </c>
      <c r="AW1162" s="14" t="s">
        <v>32</v>
      </c>
      <c r="AX1162" s="14" t="s">
        <v>76</v>
      </c>
      <c r="AY1162" s="229" t="s">
        <v>275</v>
      </c>
    </row>
    <row r="1163" spans="1:65" s="15" customFormat="1" ht="10">
      <c r="B1163" s="230"/>
      <c r="C1163" s="231"/>
      <c r="D1163" s="209" t="s">
        <v>284</v>
      </c>
      <c r="E1163" s="232" t="s">
        <v>1</v>
      </c>
      <c r="F1163" s="233" t="s">
        <v>287</v>
      </c>
      <c r="G1163" s="231"/>
      <c r="H1163" s="234">
        <v>4307.3</v>
      </c>
      <c r="I1163" s="235"/>
      <c r="J1163" s="231"/>
      <c r="K1163" s="231"/>
      <c r="L1163" s="236"/>
      <c r="M1163" s="237"/>
      <c r="N1163" s="238"/>
      <c r="O1163" s="238"/>
      <c r="P1163" s="238"/>
      <c r="Q1163" s="238"/>
      <c r="R1163" s="238"/>
      <c r="S1163" s="238"/>
      <c r="T1163" s="239"/>
      <c r="AT1163" s="240" t="s">
        <v>284</v>
      </c>
      <c r="AU1163" s="240" t="s">
        <v>85</v>
      </c>
      <c r="AV1163" s="15" t="s">
        <v>282</v>
      </c>
      <c r="AW1163" s="15" t="s">
        <v>32</v>
      </c>
      <c r="AX1163" s="15" t="s">
        <v>83</v>
      </c>
      <c r="AY1163" s="240" t="s">
        <v>275</v>
      </c>
    </row>
    <row r="1164" spans="1:65" s="2" customFormat="1" ht="24.15" customHeight="1">
      <c r="A1164" s="35"/>
      <c r="B1164" s="36"/>
      <c r="C1164" s="194" t="s">
        <v>1289</v>
      </c>
      <c r="D1164" s="194" t="s">
        <v>277</v>
      </c>
      <c r="E1164" s="195" t="s">
        <v>1290</v>
      </c>
      <c r="F1164" s="196" t="s">
        <v>1291</v>
      </c>
      <c r="G1164" s="197" t="s">
        <v>280</v>
      </c>
      <c r="H1164" s="198">
        <v>783.5</v>
      </c>
      <c r="I1164" s="199"/>
      <c r="J1164" s="200">
        <f>ROUND(I1164*H1164,2)</f>
        <v>0</v>
      </c>
      <c r="K1164" s="196" t="s">
        <v>281</v>
      </c>
      <c r="L1164" s="40"/>
      <c r="M1164" s="201" t="s">
        <v>1</v>
      </c>
      <c r="N1164" s="202" t="s">
        <v>41</v>
      </c>
      <c r="O1164" s="72"/>
      <c r="P1164" s="203">
        <f>O1164*H1164</f>
        <v>0</v>
      </c>
      <c r="Q1164" s="203">
        <v>1.3599999999999999E-2</v>
      </c>
      <c r="R1164" s="203">
        <f>Q1164*H1164</f>
        <v>10.6556</v>
      </c>
      <c r="S1164" s="203">
        <v>0</v>
      </c>
      <c r="T1164" s="204">
        <f>S1164*H1164</f>
        <v>0</v>
      </c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R1164" s="205" t="s">
        <v>282</v>
      </c>
      <c r="AT1164" s="205" t="s">
        <v>277</v>
      </c>
      <c r="AU1164" s="205" t="s">
        <v>85</v>
      </c>
      <c r="AY1164" s="18" t="s">
        <v>275</v>
      </c>
      <c r="BE1164" s="206">
        <f>IF(N1164="základní",J1164,0)</f>
        <v>0</v>
      </c>
      <c r="BF1164" s="206">
        <f>IF(N1164="snížená",J1164,0)</f>
        <v>0</v>
      </c>
      <c r="BG1164" s="206">
        <f>IF(N1164="zákl. přenesená",J1164,0)</f>
        <v>0</v>
      </c>
      <c r="BH1164" s="206">
        <f>IF(N1164="sníž. přenesená",J1164,0)</f>
        <v>0</v>
      </c>
      <c r="BI1164" s="206">
        <f>IF(N1164="nulová",J1164,0)</f>
        <v>0</v>
      </c>
      <c r="BJ1164" s="18" t="s">
        <v>83</v>
      </c>
      <c r="BK1164" s="206">
        <f>ROUND(I1164*H1164,2)</f>
        <v>0</v>
      </c>
      <c r="BL1164" s="18" t="s">
        <v>282</v>
      </c>
      <c r="BM1164" s="205" t="s">
        <v>1292</v>
      </c>
    </row>
    <row r="1165" spans="1:65" s="13" customFormat="1" ht="10">
      <c r="B1165" s="207"/>
      <c r="C1165" s="208"/>
      <c r="D1165" s="209" t="s">
        <v>284</v>
      </c>
      <c r="E1165" s="210" t="s">
        <v>1</v>
      </c>
      <c r="F1165" s="211" t="s">
        <v>1279</v>
      </c>
      <c r="G1165" s="208"/>
      <c r="H1165" s="212">
        <v>732.7</v>
      </c>
      <c r="I1165" s="213"/>
      <c r="J1165" s="208"/>
      <c r="K1165" s="208"/>
      <c r="L1165" s="214"/>
      <c r="M1165" s="215"/>
      <c r="N1165" s="216"/>
      <c r="O1165" s="216"/>
      <c r="P1165" s="216"/>
      <c r="Q1165" s="216"/>
      <c r="R1165" s="216"/>
      <c r="S1165" s="216"/>
      <c r="T1165" s="217"/>
      <c r="AT1165" s="218" t="s">
        <v>284</v>
      </c>
      <c r="AU1165" s="218" t="s">
        <v>85</v>
      </c>
      <c r="AV1165" s="13" t="s">
        <v>85</v>
      </c>
      <c r="AW1165" s="13" t="s">
        <v>32</v>
      </c>
      <c r="AX1165" s="13" t="s">
        <v>76</v>
      </c>
      <c r="AY1165" s="218" t="s">
        <v>275</v>
      </c>
    </row>
    <row r="1166" spans="1:65" s="13" customFormat="1" ht="10">
      <c r="B1166" s="207"/>
      <c r="C1166" s="208"/>
      <c r="D1166" s="209" t="s">
        <v>284</v>
      </c>
      <c r="E1166" s="210" t="s">
        <v>1</v>
      </c>
      <c r="F1166" s="211" t="s">
        <v>1280</v>
      </c>
      <c r="G1166" s="208"/>
      <c r="H1166" s="212">
        <v>50.8</v>
      </c>
      <c r="I1166" s="213"/>
      <c r="J1166" s="208"/>
      <c r="K1166" s="208"/>
      <c r="L1166" s="214"/>
      <c r="M1166" s="215"/>
      <c r="N1166" s="216"/>
      <c r="O1166" s="216"/>
      <c r="P1166" s="216"/>
      <c r="Q1166" s="216"/>
      <c r="R1166" s="216"/>
      <c r="S1166" s="216"/>
      <c r="T1166" s="217"/>
      <c r="AT1166" s="218" t="s">
        <v>284</v>
      </c>
      <c r="AU1166" s="218" t="s">
        <v>85</v>
      </c>
      <c r="AV1166" s="13" t="s">
        <v>85</v>
      </c>
      <c r="AW1166" s="13" t="s">
        <v>32</v>
      </c>
      <c r="AX1166" s="13" t="s">
        <v>76</v>
      </c>
      <c r="AY1166" s="218" t="s">
        <v>275</v>
      </c>
    </row>
    <row r="1167" spans="1:65" s="14" customFormat="1" ht="10">
      <c r="B1167" s="219"/>
      <c r="C1167" s="220"/>
      <c r="D1167" s="209" t="s">
        <v>284</v>
      </c>
      <c r="E1167" s="221" t="s">
        <v>1</v>
      </c>
      <c r="F1167" s="222" t="s">
        <v>286</v>
      </c>
      <c r="G1167" s="220"/>
      <c r="H1167" s="223">
        <v>783.5</v>
      </c>
      <c r="I1167" s="224"/>
      <c r="J1167" s="220"/>
      <c r="K1167" s="220"/>
      <c r="L1167" s="225"/>
      <c r="M1167" s="226"/>
      <c r="N1167" s="227"/>
      <c r="O1167" s="227"/>
      <c r="P1167" s="227"/>
      <c r="Q1167" s="227"/>
      <c r="R1167" s="227"/>
      <c r="S1167" s="227"/>
      <c r="T1167" s="228"/>
      <c r="AT1167" s="229" t="s">
        <v>284</v>
      </c>
      <c r="AU1167" s="229" t="s">
        <v>85</v>
      </c>
      <c r="AV1167" s="14" t="s">
        <v>106</v>
      </c>
      <c r="AW1167" s="14" t="s">
        <v>32</v>
      </c>
      <c r="AX1167" s="14" t="s">
        <v>76</v>
      </c>
      <c r="AY1167" s="229" t="s">
        <v>275</v>
      </c>
    </row>
    <row r="1168" spans="1:65" s="15" customFormat="1" ht="10">
      <c r="B1168" s="230"/>
      <c r="C1168" s="231"/>
      <c r="D1168" s="209" t="s">
        <v>284</v>
      </c>
      <c r="E1168" s="232" t="s">
        <v>1</v>
      </c>
      <c r="F1168" s="233" t="s">
        <v>287</v>
      </c>
      <c r="G1168" s="231"/>
      <c r="H1168" s="234">
        <v>783.5</v>
      </c>
      <c r="I1168" s="235"/>
      <c r="J1168" s="231"/>
      <c r="K1168" s="231"/>
      <c r="L1168" s="236"/>
      <c r="M1168" s="237"/>
      <c r="N1168" s="238"/>
      <c r="O1168" s="238"/>
      <c r="P1168" s="238"/>
      <c r="Q1168" s="238"/>
      <c r="R1168" s="238"/>
      <c r="S1168" s="238"/>
      <c r="T1168" s="239"/>
      <c r="AT1168" s="240" t="s">
        <v>284</v>
      </c>
      <c r="AU1168" s="240" t="s">
        <v>85</v>
      </c>
      <c r="AV1168" s="15" t="s">
        <v>282</v>
      </c>
      <c r="AW1168" s="15" t="s">
        <v>32</v>
      </c>
      <c r="AX1168" s="15" t="s">
        <v>83</v>
      </c>
      <c r="AY1168" s="240" t="s">
        <v>275</v>
      </c>
    </row>
    <row r="1169" spans="1:65" s="2" customFormat="1" ht="24.15" customHeight="1">
      <c r="A1169" s="35"/>
      <c r="B1169" s="36"/>
      <c r="C1169" s="194" t="s">
        <v>1293</v>
      </c>
      <c r="D1169" s="194" t="s">
        <v>277</v>
      </c>
      <c r="E1169" s="195" t="s">
        <v>1294</v>
      </c>
      <c r="F1169" s="196" t="s">
        <v>1295</v>
      </c>
      <c r="G1169" s="197" t="s">
        <v>280</v>
      </c>
      <c r="H1169" s="198">
        <v>3523.8</v>
      </c>
      <c r="I1169" s="199"/>
      <c r="J1169" s="200">
        <f>ROUND(I1169*H1169,2)</f>
        <v>0</v>
      </c>
      <c r="K1169" s="196" t="s">
        <v>281</v>
      </c>
      <c r="L1169" s="40"/>
      <c r="M1169" s="201" t="s">
        <v>1</v>
      </c>
      <c r="N1169" s="202" t="s">
        <v>41</v>
      </c>
      <c r="O1169" s="72"/>
      <c r="P1169" s="203">
        <f>O1169*H1169</f>
        <v>0</v>
      </c>
      <c r="Q1169" s="203">
        <v>1.6279999999999999E-2</v>
      </c>
      <c r="R1169" s="203">
        <f>Q1169*H1169</f>
        <v>57.367463999999998</v>
      </c>
      <c r="S1169" s="203">
        <v>0</v>
      </c>
      <c r="T1169" s="204">
        <f>S1169*H1169</f>
        <v>0</v>
      </c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R1169" s="205" t="s">
        <v>282</v>
      </c>
      <c r="AT1169" s="205" t="s">
        <v>277</v>
      </c>
      <c r="AU1169" s="205" t="s">
        <v>85</v>
      </c>
      <c r="AY1169" s="18" t="s">
        <v>275</v>
      </c>
      <c r="BE1169" s="206">
        <f>IF(N1169="základní",J1169,0)</f>
        <v>0</v>
      </c>
      <c r="BF1169" s="206">
        <f>IF(N1169="snížená",J1169,0)</f>
        <v>0</v>
      </c>
      <c r="BG1169" s="206">
        <f>IF(N1169="zákl. přenesená",J1169,0)</f>
        <v>0</v>
      </c>
      <c r="BH1169" s="206">
        <f>IF(N1169="sníž. přenesená",J1169,0)</f>
        <v>0</v>
      </c>
      <c r="BI1169" s="206">
        <f>IF(N1169="nulová",J1169,0)</f>
        <v>0</v>
      </c>
      <c r="BJ1169" s="18" t="s">
        <v>83</v>
      </c>
      <c r="BK1169" s="206">
        <f>ROUND(I1169*H1169,2)</f>
        <v>0</v>
      </c>
      <c r="BL1169" s="18" t="s">
        <v>282</v>
      </c>
      <c r="BM1169" s="205" t="s">
        <v>1296</v>
      </c>
    </row>
    <row r="1170" spans="1:65" s="13" customFormat="1" ht="10">
      <c r="B1170" s="207"/>
      <c r="C1170" s="208"/>
      <c r="D1170" s="209" t="s">
        <v>284</v>
      </c>
      <c r="E1170" s="210" t="s">
        <v>1</v>
      </c>
      <c r="F1170" s="211" t="s">
        <v>1278</v>
      </c>
      <c r="G1170" s="208"/>
      <c r="H1170" s="212">
        <v>3523.8</v>
      </c>
      <c r="I1170" s="213"/>
      <c r="J1170" s="208"/>
      <c r="K1170" s="208"/>
      <c r="L1170" s="214"/>
      <c r="M1170" s="215"/>
      <c r="N1170" s="216"/>
      <c r="O1170" s="216"/>
      <c r="P1170" s="216"/>
      <c r="Q1170" s="216"/>
      <c r="R1170" s="216"/>
      <c r="S1170" s="216"/>
      <c r="T1170" s="217"/>
      <c r="AT1170" s="218" t="s">
        <v>284</v>
      </c>
      <c r="AU1170" s="218" t="s">
        <v>85</v>
      </c>
      <c r="AV1170" s="13" t="s">
        <v>85</v>
      </c>
      <c r="AW1170" s="13" t="s">
        <v>32</v>
      </c>
      <c r="AX1170" s="13" t="s">
        <v>76</v>
      </c>
      <c r="AY1170" s="218" t="s">
        <v>275</v>
      </c>
    </row>
    <row r="1171" spans="1:65" s="14" customFormat="1" ht="10">
      <c r="B1171" s="219"/>
      <c r="C1171" s="220"/>
      <c r="D1171" s="209" t="s">
        <v>284</v>
      </c>
      <c r="E1171" s="221" t="s">
        <v>1</v>
      </c>
      <c r="F1171" s="222" t="s">
        <v>286</v>
      </c>
      <c r="G1171" s="220"/>
      <c r="H1171" s="223">
        <v>3523.8</v>
      </c>
      <c r="I1171" s="224"/>
      <c r="J1171" s="220"/>
      <c r="K1171" s="220"/>
      <c r="L1171" s="225"/>
      <c r="M1171" s="226"/>
      <c r="N1171" s="227"/>
      <c r="O1171" s="227"/>
      <c r="P1171" s="227"/>
      <c r="Q1171" s="227"/>
      <c r="R1171" s="227"/>
      <c r="S1171" s="227"/>
      <c r="T1171" s="228"/>
      <c r="AT1171" s="229" t="s">
        <v>284</v>
      </c>
      <c r="AU1171" s="229" t="s">
        <v>85</v>
      </c>
      <c r="AV1171" s="14" t="s">
        <v>106</v>
      </c>
      <c r="AW1171" s="14" t="s">
        <v>32</v>
      </c>
      <c r="AX1171" s="14" t="s">
        <v>76</v>
      </c>
      <c r="AY1171" s="229" t="s">
        <v>275</v>
      </c>
    </row>
    <row r="1172" spans="1:65" s="15" customFormat="1" ht="10">
      <c r="B1172" s="230"/>
      <c r="C1172" s="231"/>
      <c r="D1172" s="209" t="s">
        <v>284</v>
      </c>
      <c r="E1172" s="232" t="s">
        <v>1</v>
      </c>
      <c r="F1172" s="233" t="s">
        <v>287</v>
      </c>
      <c r="G1172" s="231"/>
      <c r="H1172" s="234">
        <v>3523.8</v>
      </c>
      <c r="I1172" s="235"/>
      <c r="J1172" s="231"/>
      <c r="K1172" s="231"/>
      <c r="L1172" s="236"/>
      <c r="M1172" s="237"/>
      <c r="N1172" s="238"/>
      <c r="O1172" s="238"/>
      <c r="P1172" s="238"/>
      <c r="Q1172" s="238"/>
      <c r="R1172" s="238"/>
      <c r="S1172" s="238"/>
      <c r="T1172" s="239"/>
      <c r="AT1172" s="240" t="s">
        <v>284</v>
      </c>
      <c r="AU1172" s="240" t="s">
        <v>85</v>
      </c>
      <c r="AV1172" s="15" t="s">
        <v>282</v>
      </c>
      <c r="AW1172" s="15" t="s">
        <v>32</v>
      </c>
      <c r="AX1172" s="15" t="s">
        <v>83</v>
      </c>
      <c r="AY1172" s="240" t="s">
        <v>275</v>
      </c>
    </row>
    <row r="1173" spans="1:65" s="2" customFormat="1" ht="24.15" customHeight="1">
      <c r="A1173" s="35"/>
      <c r="B1173" s="36"/>
      <c r="C1173" s="194" t="s">
        <v>1297</v>
      </c>
      <c r="D1173" s="194" t="s">
        <v>277</v>
      </c>
      <c r="E1173" s="195" t="s">
        <v>1298</v>
      </c>
      <c r="F1173" s="196" t="s">
        <v>1299</v>
      </c>
      <c r="G1173" s="197" t="s">
        <v>280</v>
      </c>
      <c r="H1173" s="198">
        <v>126.37</v>
      </c>
      <c r="I1173" s="199"/>
      <c r="J1173" s="200">
        <f>ROUND(I1173*H1173,2)</f>
        <v>0</v>
      </c>
      <c r="K1173" s="196" t="s">
        <v>281</v>
      </c>
      <c r="L1173" s="40"/>
      <c r="M1173" s="201" t="s">
        <v>1</v>
      </c>
      <c r="N1173" s="202" t="s">
        <v>41</v>
      </c>
      <c r="O1173" s="72"/>
      <c r="P1173" s="203">
        <f>O1173*H1173</f>
        <v>0</v>
      </c>
      <c r="Q1173" s="203">
        <v>1.4E-3</v>
      </c>
      <c r="R1173" s="203">
        <f>Q1173*H1173</f>
        <v>0.17691799999999999</v>
      </c>
      <c r="S1173" s="203">
        <v>0</v>
      </c>
      <c r="T1173" s="204">
        <f>S1173*H1173</f>
        <v>0</v>
      </c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5"/>
      <c r="AE1173" s="35"/>
      <c r="AR1173" s="205" t="s">
        <v>282</v>
      </c>
      <c r="AT1173" s="205" t="s">
        <v>277</v>
      </c>
      <c r="AU1173" s="205" t="s">
        <v>85</v>
      </c>
      <c r="AY1173" s="18" t="s">
        <v>275</v>
      </c>
      <c r="BE1173" s="206">
        <f>IF(N1173="základní",J1173,0)</f>
        <v>0</v>
      </c>
      <c r="BF1173" s="206">
        <f>IF(N1173="snížená",J1173,0)</f>
        <v>0</v>
      </c>
      <c r="BG1173" s="206">
        <f>IF(N1173="zákl. přenesená",J1173,0)</f>
        <v>0</v>
      </c>
      <c r="BH1173" s="206">
        <f>IF(N1173="sníž. přenesená",J1173,0)</f>
        <v>0</v>
      </c>
      <c r="BI1173" s="206">
        <f>IF(N1173="nulová",J1173,0)</f>
        <v>0</v>
      </c>
      <c r="BJ1173" s="18" t="s">
        <v>83</v>
      </c>
      <c r="BK1173" s="206">
        <f>ROUND(I1173*H1173,2)</f>
        <v>0</v>
      </c>
      <c r="BL1173" s="18" t="s">
        <v>282</v>
      </c>
      <c r="BM1173" s="205" t="s">
        <v>1300</v>
      </c>
    </row>
    <row r="1174" spans="1:65" s="13" customFormat="1" ht="30">
      <c r="B1174" s="207"/>
      <c r="C1174" s="208"/>
      <c r="D1174" s="209" t="s">
        <v>284</v>
      </c>
      <c r="E1174" s="210" t="s">
        <v>1</v>
      </c>
      <c r="F1174" s="211" t="s">
        <v>1301</v>
      </c>
      <c r="G1174" s="208"/>
      <c r="H1174" s="212">
        <v>126.37</v>
      </c>
      <c r="I1174" s="213"/>
      <c r="J1174" s="208"/>
      <c r="K1174" s="208"/>
      <c r="L1174" s="214"/>
      <c r="M1174" s="215"/>
      <c r="N1174" s="216"/>
      <c r="O1174" s="216"/>
      <c r="P1174" s="216"/>
      <c r="Q1174" s="216"/>
      <c r="R1174" s="216"/>
      <c r="S1174" s="216"/>
      <c r="T1174" s="217"/>
      <c r="AT1174" s="218" t="s">
        <v>284</v>
      </c>
      <c r="AU1174" s="218" t="s">
        <v>85</v>
      </c>
      <c r="AV1174" s="13" t="s">
        <v>85</v>
      </c>
      <c r="AW1174" s="13" t="s">
        <v>32</v>
      </c>
      <c r="AX1174" s="13" t="s">
        <v>76</v>
      </c>
      <c r="AY1174" s="218" t="s">
        <v>275</v>
      </c>
    </row>
    <row r="1175" spans="1:65" s="14" customFormat="1" ht="10">
      <c r="B1175" s="219"/>
      <c r="C1175" s="220"/>
      <c r="D1175" s="209" t="s">
        <v>284</v>
      </c>
      <c r="E1175" s="221" t="s">
        <v>1</v>
      </c>
      <c r="F1175" s="222" t="s">
        <v>286</v>
      </c>
      <c r="G1175" s="220"/>
      <c r="H1175" s="223">
        <v>126.37</v>
      </c>
      <c r="I1175" s="224"/>
      <c r="J1175" s="220"/>
      <c r="K1175" s="220"/>
      <c r="L1175" s="225"/>
      <c r="M1175" s="226"/>
      <c r="N1175" s="227"/>
      <c r="O1175" s="227"/>
      <c r="P1175" s="227"/>
      <c r="Q1175" s="227"/>
      <c r="R1175" s="227"/>
      <c r="S1175" s="227"/>
      <c r="T1175" s="228"/>
      <c r="AT1175" s="229" t="s">
        <v>284</v>
      </c>
      <c r="AU1175" s="229" t="s">
        <v>85</v>
      </c>
      <c r="AV1175" s="14" t="s">
        <v>106</v>
      </c>
      <c r="AW1175" s="14" t="s">
        <v>32</v>
      </c>
      <c r="AX1175" s="14" t="s">
        <v>76</v>
      </c>
      <c r="AY1175" s="229" t="s">
        <v>275</v>
      </c>
    </row>
    <row r="1176" spans="1:65" s="15" customFormat="1" ht="10">
      <c r="B1176" s="230"/>
      <c r="C1176" s="231"/>
      <c r="D1176" s="209" t="s">
        <v>284</v>
      </c>
      <c r="E1176" s="232" t="s">
        <v>198</v>
      </c>
      <c r="F1176" s="233" t="s">
        <v>287</v>
      </c>
      <c r="G1176" s="231"/>
      <c r="H1176" s="234">
        <v>126.37</v>
      </c>
      <c r="I1176" s="235"/>
      <c r="J1176" s="231"/>
      <c r="K1176" s="231"/>
      <c r="L1176" s="236"/>
      <c r="M1176" s="237"/>
      <c r="N1176" s="238"/>
      <c r="O1176" s="238"/>
      <c r="P1176" s="238"/>
      <c r="Q1176" s="238"/>
      <c r="R1176" s="238"/>
      <c r="S1176" s="238"/>
      <c r="T1176" s="239"/>
      <c r="AT1176" s="240" t="s">
        <v>284</v>
      </c>
      <c r="AU1176" s="240" t="s">
        <v>85</v>
      </c>
      <c r="AV1176" s="15" t="s">
        <v>282</v>
      </c>
      <c r="AW1176" s="15" t="s">
        <v>32</v>
      </c>
      <c r="AX1176" s="15" t="s">
        <v>83</v>
      </c>
      <c r="AY1176" s="240" t="s">
        <v>275</v>
      </c>
    </row>
    <row r="1177" spans="1:65" s="2" customFormat="1" ht="24.15" customHeight="1">
      <c r="A1177" s="35"/>
      <c r="B1177" s="36"/>
      <c r="C1177" s="194" t="s">
        <v>1302</v>
      </c>
      <c r="D1177" s="194" t="s">
        <v>277</v>
      </c>
      <c r="E1177" s="195" t="s">
        <v>1303</v>
      </c>
      <c r="F1177" s="196" t="s">
        <v>1304</v>
      </c>
      <c r="G1177" s="197" t="s">
        <v>280</v>
      </c>
      <c r="H1177" s="198">
        <v>126.37</v>
      </c>
      <c r="I1177" s="199"/>
      <c r="J1177" s="200">
        <f>ROUND(I1177*H1177,2)</f>
        <v>0</v>
      </c>
      <c r="K1177" s="196" t="s">
        <v>281</v>
      </c>
      <c r="L1177" s="40"/>
      <c r="M1177" s="201" t="s">
        <v>1</v>
      </c>
      <c r="N1177" s="202" t="s">
        <v>41</v>
      </c>
      <c r="O1177" s="72"/>
      <c r="P1177" s="203">
        <f>O1177*H1177</f>
        <v>0</v>
      </c>
      <c r="Q1177" s="203">
        <v>4.3800000000000002E-3</v>
      </c>
      <c r="R1177" s="203">
        <f>Q1177*H1177</f>
        <v>0.55350060000000001</v>
      </c>
      <c r="S1177" s="203">
        <v>0</v>
      </c>
      <c r="T1177" s="204">
        <f>S1177*H1177</f>
        <v>0</v>
      </c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R1177" s="205" t="s">
        <v>282</v>
      </c>
      <c r="AT1177" s="205" t="s">
        <v>277</v>
      </c>
      <c r="AU1177" s="205" t="s">
        <v>85</v>
      </c>
      <c r="AY1177" s="18" t="s">
        <v>275</v>
      </c>
      <c r="BE1177" s="206">
        <f>IF(N1177="základní",J1177,0)</f>
        <v>0</v>
      </c>
      <c r="BF1177" s="206">
        <f>IF(N1177="snížená",J1177,0)</f>
        <v>0</v>
      </c>
      <c r="BG1177" s="206">
        <f>IF(N1177="zákl. přenesená",J1177,0)</f>
        <v>0</v>
      </c>
      <c r="BH1177" s="206">
        <f>IF(N1177="sníž. přenesená",J1177,0)</f>
        <v>0</v>
      </c>
      <c r="BI1177" s="206">
        <f>IF(N1177="nulová",J1177,0)</f>
        <v>0</v>
      </c>
      <c r="BJ1177" s="18" t="s">
        <v>83</v>
      </c>
      <c r="BK1177" s="206">
        <f>ROUND(I1177*H1177,2)</f>
        <v>0</v>
      </c>
      <c r="BL1177" s="18" t="s">
        <v>282</v>
      </c>
      <c r="BM1177" s="205" t="s">
        <v>1305</v>
      </c>
    </row>
    <row r="1178" spans="1:65" s="13" customFormat="1" ht="10">
      <c r="B1178" s="207"/>
      <c r="C1178" s="208"/>
      <c r="D1178" s="209" t="s">
        <v>284</v>
      </c>
      <c r="E1178" s="210" t="s">
        <v>1</v>
      </c>
      <c r="F1178" s="211" t="s">
        <v>198</v>
      </c>
      <c r="G1178" s="208"/>
      <c r="H1178" s="212">
        <v>126.37</v>
      </c>
      <c r="I1178" s="213"/>
      <c r="J1178" s="208"/>
      <c r="K1178" s="208"/>
      <c r="L1178" s="214"/>
      <c r="M1178" s="215"/>
      <c r="N1178" s="216"/>
      <c r="O1178" s="216"/>
      <c r="P1178" s="216"/>
      <c r="Q1178" s="216"/>
      <c r="R1178" s="216"/>
      <c r="S1178" s="216"/>
      <c r="T1178" s="217"/>
      <c r="AT1178" s="218" t="s">
        <v>284</v>
      </c>
      <c r="AU1178" s="218" t="s">
        <v>85</v>
      </c>
      <c r="AV1178" s="13" t="s">
        <v>85</v>
      </c>
      <c r="AW1178" s="13" t="s">
        <v>32</v>
      </c>
      <c r="AX1178" s="13" t="s">
        <v>76</v>
      </c>
      <c r="AY1178" s="218" t="s">
        <v>275</v>
      </c>
    </row>
    <row r="1179" spans="1:65" s="14" customFormat="1" ht="10">
      <c r="B1179" s="219"/>
      <c r="C1179" s="220"/>
      <c r="D1179" s="209" t="s">
        <v>284</v>
      </c>
      <c r="E1179" s="221" t="s">
        <v>1</v>
      </c>
      <c r="F1179" s="222" t="s">
        <v>286</v>
      </c>
      <c r="G1179" s="220"/>
      <c r="H1179" s="223">
        <v>126.37</v>
      </c>
      <c r="I1179" s="224"/>
      <c r="J1179" s="220"/>
      <c r="K1179" s="220"/>
      <c r="L1179" s="225"/>
      <c r="M1179" s="226"/>
      <c r="N1179" s="227"/>
      <c r="O1179" s="227"/>
      <c r="P1179" s="227"/>
      <c r="Q1179" s="227"/>
      <c r="R1179" s="227"/>
      <c r="S1179" s="227"/>
      <c r="T1179" s="228"/>
      <c r="AT1179" s="229" t="s">
        <v>284</v>
      </c>
      <c r="AU1179" s="229" t="s">
        <v>85</v>
      </c>
      <c r="AV1179" s="14" t="s">
        <v>106</v>
      </c>
      <c r="AW1179" s="14" t="s">
        <v>32</v>
      </c>
      <c r="AX1179" s="14" t="s">
        <v>76</v>
      </c>
      <c r="AY1179" s="229" t="s">
        <v>275</v>
      </c>
    </row>
    <row r="1180" spans="1:65" s="15" customFormat="1" ht="10">
      <c r="B1180" s="230"/>
      <c r="C1180" s="231"/>
      <c r="D1180" s="209" t="s">
        <v>284</v>
      </c>
      <c r="E1180" s="232" t="s">
        <v>1</v>
      </c>
      <c r="F1180" s="233" t="s">
        <v>287</v>
      </c>
      <c r="G1180" s="231"/>
      <c r="H1180" s="234">
        <v>126.37</v>
      </c>
      <c r="I1180" s="235"/>
      <c r="J1180" s="231"/>
      <c r="K1180" s="231"/>
      <c r="L1180" s="236"/>
      <c r="M1180" s="237"/>
      <c r="N1180" s="238"/>
      <c r="O1180" s="238"/>
      <c r="P1180" s="238"/>
      <c r="Q1180" s="238"/>
      <c r="R1180" s="238"/>
      <c r="S1180" s="238"/>
      <c r="T1180" s="239"/>
      <c r="AT1180" s="240" t="s">
        <v>284</v>
      </c>
      <c r="AU1180" s="240" t="s">
        <v>85</v>
      </c>
      <c r="AV1180" s="15" t="s">
        <v>282</v>
      </c>
      <c r="AW1180" s="15" t="s">
        <v>32</v>
      </c>
      <c r="AX1180" s="15" t="s">
        <v>83</v>
      </c>
      <c r="AY1180" s="240" t="s">
        <v>275</v>
      </c>
    </row>
    <row r="1181" spans="1:65" s="2" customFormat="1" ht="24.15" customHeight="1">
      <c r="A1181" s="35"/>
      <c r="B1181" s="36"/>
      <c r="C1181" s="194" t="s">
        <v>1306</v>
      </c>
      <c r="D1181" s="194" t="s">
        <v>277</v>
      </c>
      <c r="E1181" s="195" t="s">
        <v>1307</v>
      </c>
      <c r="F1181" s="196" t="s">
        <v>1308</v>
      </c>
      <c r="G1181" s="197" t="s">
        <v>280</v>
      </c>
      <c r="H1181" s="198">
        <v>126.37</v>
      </c>
      <c r="I1181" s="199"/>
      <c r="J1181" s="200">
        <f>ROUND(I1181*H1181,2)</f>
        <v>0</v>
      </c>
      <c r="K1181" s="196" t="s">
        <v>281</v>
      </c>
      <c r="L1181" s="40"/>
      <c r="M1181" s="201" t="s">
        <v>1</v>
      </c>
      <c r="N1181" s="202" t="s">
        <v>41</v>
      </c>
      <c r="O1181" s="72"/>
      <c r="P1181" s="203">
        <f>O1181*H1181</f>
        <v>0</v>
      </c>
      <c r="Q1181" s="203">
        <v>1.8100000000000002E-2</v>
      </c>
      <c r="R1181" s="203">
        <f>Q1181*H1181</f>
        <v>2.2872970000000001</v>
      </c>
      <c r="S1181" s="203">
        <v>0</v>
      </c>
      <c r="T1181" s="204">
        <f>S1181*H1181</f>
        <v>0</v>
      </c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R1181" s="205" t="s">
        <v>282</v>
      </c>
      <c r="AT1181" s="205" t="s">
        <v>277</v>
      </c>
      <c r="AU1181" s="205" t="s">
        <v>85</v>
      </c>
      <c r="AY1181" s="18" t="s">
        <v>275</v>
      </c>
      <c r="BE1181" s="206">
        <f>IF(N1181="základní",J1181,0)</f>
        <v>0</v>
      </c>
      <c r="BF1181" s="206">
        <f>IF(N1181="snížená",J1181,0)</f>
        <v>0</v>
      </c>
      <c r="BG1181" s="206">
        <f>IF(N1181="zákl. přenesená",J1181,0)</f>
        <v>0</v>
      </c>
      <c r="BH1181" s="206">
        <f>IF(N1181="sníž. přenesená",J1181,0)</f>
        <v>0</v>
      </c>
      <c r="BI1181" s="206">
        <f>IF(N1181="nulová",J1181,0)</f>
        <v>0</v>
      </c>
      <c r="BJ1181" s="18" t="s">
        <v>83</v>
      </c>
      <c r="BK1181" s="206">
        <f>ROUND(I1181*H1181,2)</f>
        <v>0</v>
      </c>
      <c r="BL1181" s="18" t="s">
        <v>282</v>
      </c>
      <c r="BM1181" s="205" t="s">
        <v>1309</v>
      </c>
    </row>
    <row r="1182" spans="1:65" s="13" customFormat="1" ht="10">
      <c r="B1182" s="207"/>
      <c r="C1182" s="208"/>
      <c r="D1182" s="209" t="s">
        <v>284</v>
      </c>
      <c r="E1182" s="210" t="s">
        <v>1</v>
      </c>
      <c r="F1182" s="211" t="s">
        <v>198</v>
      </c>
      <c r="G1182" s="208"/>
      <c r="H1182" s="212">
        <v>126.37</v>
      </c>
      <c r="I1182" s="213"/>
      <c r="J1182" s="208"/>
      <c r="K1182" s="208"/>
      <c r="L1182" s="214"/>
      <c r="M1182" s="215"/>
      <c r="N1182" s="216"/>
      <c r="O1182" s="216"/>
      <c r="P1182" s="216"/>
      <c r="Q1182" s="216"/>
      <c r="R1182" s="216"/>
      <c r="S1182" s="216"/>
      <c r="T1182" s="217"/>
      <c r="AT1182" s="218" t="s">
        <v>284</v>
      </c>
      <c r="AU1182" s="218" t="s">
        <v>85</v>
      </c>
      <c r="AV1182" s="13" t="s">
        <v>85</v>
      </c>
      <c r="AW1182" s="13" t="s">
        <v>32</v>
      </c>
      <c r="AX1182" s="13" t="s">
        <v>76</v>
      </c>
      <c r="AY1182" s="218" t="s">
        <v>275</v>
      </c>
    </row>
    <row r="1183" spans="1:65" s="14" customFormat="1" ht="10">
      <c r="B1183" s="219"/>
      <c r="C1183" s="220"/>
      <c r="D1183" s="209" t="s">
        <v>284</v>
      </c>
      <c r="E1183" s="221" t="s">
        <v>1</v>
      </c>
      <c r="F1183" s="222" t="s">
        <v>286</v>
      </c>
      <c r="G1183" s="220"/>
      <c r="H1183" s="223">
        <v>126.37</v>
      </c>
      <c r="I1183" s="224"/>
      <c r="J1183" s="220"/>
      <c r="K1183" s="220"/>
      <c r="L1183" s="225"/>
      <c r="M1183" s="226"/>
      <c r="N1183" s="227"/>
      <c r="O1183" s="227"/>
      <c r="P1183" s="227"/>
      <c r="Q1183" s="227"/>
      <c r="R1183" s="227"/>
      <c r="S1183" s="227"/>
      <c r="T1183" s="228"/>
      <c r="AT1183" s="229" t="s">
        <v>284</v>
      </c>
      <c r="AU1183" s="229" t="s">
        <v>85</v>
      </c>
      <c r="AV1183" s="14" t="s">
        <v>106</v>
      </c>
      <c r="AW1183" s="14" t="s">
        <v>32</v>
      </c>
      <c r="AX1183" s="14" t="s">
        <v>76</v>
      </c>
      <c r="AY1183" s="229" t="s">
        <v>275</v>
      </c>
    </row>
    <row r="1184" spans="1:65" s="15" customFormat="1" ht="10">
      <c r="B1184" s="230"/>
      <c r="C1184" s="231"/>
      <c r="D1184" s="209" t="s">
        <v>284</v>
      </c>
      <c r="E1184" s="232" t="s">
        <v>1</v>
      </c>
      <c r="F1184" s="233" t="s">
        <v>287</v>
      </c>
      <c r="G1184" s="231"/>
      <c r="H1184" s="234">
        <v>126.37</v>
      </c>
      <c r="I1184" s="235"/>
      <c r="J1184" s="231"/>
      <c r="K1184" s="231"/>
      <c r="L1184" s="236"/>
      <c r="M1184" s="237"/>
      <c r="N1184" s="238"/>
      <c r="O1184" s="238"/>
      <c r="P1184" s="238"/>
      <c r="Q1184" s="238"/>
      <c r="R1184" s="238"/>
      <c r="S1184" s="238"/>
      <c r="T1184" s="239"/>
      <c r="AT1184" s="240" t="s">
        <v>284</v>
      </c>
      <c r="AU1184" s="240" t="s">
        <v>85</v>
      </c>
      <c r="AV1184" s="15" t="s">
        <v>282</v>
      </c>
      <c r="AW1184" s="15" t="s">
        <v>32</v>
      </c>
      <c r="AX1184" s="15" t="s">
        <v>83</v>
      </c>
      <c r="AY1184" s="240" t="s">
        <v>275</v>
      </c>
    </row>
    <row r="1185" spans="1:65" s="2" customFormat="1" ht="33" customHeight="1">
      <c r="A1185" s="35"/>
      <c r="B1185" s="36"/>
      <c r="C1185" s="194" t="s">
        <v>1310</v>
      </c>
      <c r="D1185" s="194" t="s">
        <v>277</v>
      </c>
      <c r="E1185" s="195" t="s">
        <v>1311</v>
      </c>
      <c r="F1185" s="196" t="s">
        <v>1312</v>
      </c>
      <c r="G1185" s="197" t="s">
        <v>280</v>
      </c>
      <c r="H1185" s="198">
        <v>252.74</v>
      </c>
      <c r="I1185" s="199"/>
      <c r="J1185" s="200">
        <f>ROUND(I1185*H1185,2)</f>
        <v>0</v>
      </c>
      <c r="K1185" s="196" t="s">
        <v>281</v>
      </c>
      <c r="L1185" s="40"/>
      <c r="M1185" s="201" t="s">
        <v>1</v>
      </c>
      <c r="N1185" s="202" t="s">
        <v>41</v>
      </c>
      <c r="O1185" s="72"/>
      <c r="P1185" s="203">
        <f>O1185*H1185</f>
        <v>0</v>
      </c>
      <c r="Q1185" s="203">
        <v>1.31E-3</v>
      </c>
      <c r="R1185" s="203">
        <f>Q1185*H1185</f>
        <v>0.33108939999999998</v>
      </c>
      <c r="S1185" s="203">
        <v>0</v>
      </c>
      <c r="T1185" s="204">
        <f>S1185*H1185</f>
        <v>0</v>
      </c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R1185" s="205" t="s">
        <v>282</v>
      </c>
      <c r="AT1185" s="205" t="s">
        <v>277</v>
      </c>
      <c r="AU1185" s="205" t="s">
        <v>85</v>
      </c>
      <c r="AY1185" s="18" t="s">
        <v>275</v>
      </c>
      <c r="BE1185" s="206">
        <f>IF(N1185="základní",J1185,0)</f>
        <v>0</v>
      </c>
      <c r="BF1185" s="206">
        <f>IF(N1185="snížená",J1185,0)</f>
        <v>0</v>
      </c>
      <c r="BG1185" s="206">
        <f>IF(N1185="zákl. přenesená",J1185,0)</f>
        <v>0</v>
      </c>
      <c r="BH1185" s="206">
        <f>IF(N1185="sníž. přenesená",J1185,0)</f>
        <v>0</v>
      </c>
      <c r="BI1185" s="206">
        <f>IF(N1185="nulová",J1185,0)</f>
        <v>0</v>
      </c>
      <c r="BJ1185" s="18" t="s">
        <v>83</v>
      </c>
      <c r="BK1185" s="206">
        <f>ROUND(I1185*H1185,2)</f>
        <v>0</v>
      </c>
      <c r="BL1185" s="18" t="s">
        <v>282</v>
      </c>
      <c r="BM1185" s="205" t="s">
        <v>1313</v>
      </c>
    </row>
    <row r="1186" spans="1:65" s="13" customFormat="1" ht="10">
      <c r="B1186" s="207"/>
      <c r="C1186" s="208"/>
      <c r="D1186" s="209" t="s">
        <v>284</v>
      </c>
      <c r="E1186" s="210" t="s">
        <v>1</v>
      </c>
      <c r="F1186" s="211" t="s">
        <v>1314</v>
      </c>
      <c r="G1186" s="208"/>
      <c r="H1186" s="212">
        <v>252.74</v>
      </c>
      <c r="I1186" s="213"/>
      <c r="J1186" s="208"/>
      <c r="K1186" s="208"/>
      <c r="L1186" s="214"/>
      <c r="M1186" s="215"/>
      <c r="N1186" s="216"/>
      <c r="O1186" s="216"/>
      <c r="P1186" s="216"/>
      <c r="Q1186" s="216"/>
      <c r="R1186" s="216"/>
      <c r="S1186" s="216"/>
      <c r="T1186" s="217"/>
      <c r="AT1186" s="218" t="s">
        <v>284</v>
      </c>
      <c r="AU1186" s="218" t="s">
        <v>85</v>
      </c>
      <c r="AV1186" s="13" t="s">
        <v>85</v>
      </c>
      <c r="AW1186" s="13" t="s">
        <v>32</v>
      </c>
      <c r="AX1186" s="13" t="s">
        <v>76</v>
      </c>
      <c r="AY1186" s="218" t="s">
        <v>275</v>
      </c>
    </row>
    <row r="1187" spans="1:65" s="14" customFormat="1" ht="10">
      <c r="B1187" s="219"/>
      <c r="C1187" s="220"/>
      <c r="D1187" s="209" t="s">
        <v>284</v>
      </c>
      <c r="E1187" s="221" t="s">
        <v>1</v>
      </c>
      <c r="F1187" s="222" t="s">
        <v>286</v>
      </c>
      <c r="G1187" s="220"/>
      <c r="H1187" s="223">
        <v>252.74</v>
      </c>
      <c r="I1187" s="224"/>
      <c r="J1187" s="220"/>
      <c r="K1187" s="220"/>
      <c r="L1187" s="225"/>
      <c r="M1187" s="226"/>
      <c r="N1187" s="227"/>
      <c r="O1187" s="227"/>
      <c r="P1187" s="227"/>
      <c r="Q1187" s="227"/>
      <c r="R1187" s="227"/>
      <c r="S1187" s="227"/>
      <c r="T1187" s="228"/>
      <c r="AT1187" s="229" t="s">
        <v>284</v>
      </c>
      <c r="AU1187" s="229" t="s">
        <v>85</v>
      </c>
      <c r="AV1187" s="14" t="s">
        <v>106</v>
      </c>
      <c r="AW1187" s="14" t="s">
        <v>32</v>
      </c>
      <c r="AX1187" s="14" t="s">
        <v>76</v>
      </c>
      <c r="AY1187" s="229" t="s">
        <v>275</v>
      </c>
    </row>
    <row r="1188" spans="1:65" s="15" customFormat="1" ht="10">
      <c r="B1188" s="230"/>
      <c r="C1188" s="231"/>
      <c r="D1188" s="209" t="s">
        <v>284</v>
      </c>
      <c r="E1188" s="232" t="s">
        <v>1</v>
      </c>
      <c r="F1188" s="233" t="s">
        <v>287</v>
      </c>
      <c r="G1188" s="231"/>
      <c r="H1188" s="234">
        <v>252.74</v>
      </c>
      <c r="I1188" s="235"/>
      <c r="J1188" s="231"/>
      <c r="K1188" s="231"/>
      <c r="L1188" s="236"/>
      <c r="M1188" s="237"/>
      <c r="N1188" s="238"/>
      <c r="O1188" s="238"/>
      <c r="P1188" s="238"/>
      <c r="Q1188" s="238"/>
      <c r="R1188" s="238"/>
      <c r="S1188" s="238"/>
      <c r="T1188" s="239"/>
      <c r="AT1188" s="240" t="s">
        <v>284</v>
      </c>
      <c r="AU1188" s="240" t="s">
        <v>85</v>
      </c>
      <c r="AV1188" s="15" t="s">
        <v>282</v>
      </c>
      <c r="AW1188" s="15" t="s">
        <v>32</v>
      </c>
      <c r="AX1188" s="15" t="s">
        <v>83</v>
      </c>
      <c r="AY1188" s="240" t="s">
        <v>275</v>
      </c>
    </row>
    <row r="1189" spans="1:65" s="2" customFormat="1" ht="24.15" customHeight="1">
      <c r="A1189" s="35"/>
      <c r="B1189" s="36"/>
      <c r="C1189" s="194" t="s">
        <v>1315</v>
      </c>
      <c r="D1189" s="194" t="s">
        <v>277</v>
      </c>
      <c r="E1189" s="195" t="s">
        <v>1316</v>
      </c>
      <c r="F1189" s="196" t="s">
        <v>1317</v>
      </c>
      <c r="G1189" s="197" t="s">
        <v>280</v>
      </c>
      <c r="H1189" s="198">
        <v>126.37</v>
      </c>
      <c r="I1189" s="199"/>
      <c r="J1189" s="200">
        <f>ROUND(I1189*H1189,2)</f>
        <v>0</v>
      </c>
      <c r="K1189" s="196" t="s">
        <v>281</v>
      </c>
      <c r="L1189" s="40"/>
      <c r="M1189" s="201" t="s">
        <v>1</v>
      </c>
      <c r="N1189" s="202" t="s">
        <v>41</v>
      </c>
      <c r="O1189" s="72"/>
      <c r="P1189" s="203">
        <f>O1189*H1189</f>
        <v>0</v>
      </c>
      <c r="Q1189" s="203">
        <v>3.3600000000000001E-3</v>
      </c>
      <c r="R1189" s="203">
        <f>Q1189*H1189</f>
        <v>0.42460320000000001</v>
      </c>
      <c r="S1189" s="203">
        <v>0</v>
      </c>
      <c r="T1189" s="204">
        <f>S1189*H1189</f>
        <v>0</v>
      </c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R1189" s="205" t="s">
        <v>282</v>
      </c>
      <c r="AT1189" s="205" t="s">
        <v>277</v>
      </c>
      <c r="AU1189" s="205" t="s">
        <v>85</v>
      </c>
      <c r="AY1189" s="18" t="s">
        <v>275</v>
      </c>
      <c r="BE1189" s="206">
        <f>IF(N1189="základní",J1189,0)</f>
        <v>0</v>
      </c>
      <c r="BF1189" s="206">
        <f>IF(N1189="snížená",J1189,0)</f>
        <v>0</v>
      </c>
      <c r="BG1189" s="206">
        <f>IF(N1189="zákl. přenesená",J1189,0)</f>
        <v>0</v>
      </c>
      <c r="BH1189" s="206">
        <f>IF(N1189="sníž. přenesená",J1189,0)</f>
        <v>0</v>
      </c>
      <c r="BI1189" s="206">
        <f>IF(N1189="nulová",J1189,0)</f>
        <v>0</v>
      </c>
      <c r="BJ1189" s="18" t="s">
        <v>83</v>
      </c>
      <c r="BK1189" s="206">
        <f>ROUND(I1189*H1189,2)</f>
        <v>0</v>
      </c>
      <c r="BL1189" s="18" t="s">
        <v>282</v>
      </c>
      <c r="BM1189" s="205" t="s">
        <v>1318</v>
      </c>
    </row>
    <row r="1190" spans="1:65" s="13" customFormat="1" ht="10">
      <c r="B1190" s="207"/>
      <c r="C1190" s="208"/>
      <c r="D1190" s="209" t="s">
        <v>284</v>
      </c>
      <c r="E1190" s="210" t="s">
        <v>1</v>
      </c>
      <c r="F1190" s="211" t="s">
        <v>198</v>
      </c>
      <c r="G1190" s="208"/>
      <c r="H1190" s="212">
        <v>126.37</v>
      </c>
      <c r="I1190" s="213"/>
      <c r="J1190" s="208"/>
      <c r="K1190" s="208"/>
      <c r="L1190" s="214"/>
      <c r="M1190" s="215"/>
      <c r="N1190" s="216"/>
      <c r="O1190" s="216"/>
      <c r="P1190" s="216"/>
      <c r="Q1190" s="216"/>
      <c r="R1190" s="216"/>
      <c r="S1190" s="216"/>
      <c r="T1190" s="217"/>
      <c r="AT1190" s="218" t="s">
        <v>284</v>
      </c>
      <c r="AU1190" s="218" t="s">
        <v>85</v>
      </c>
      <c r="AV1190" s="13" t="s">
        <v>85</v>
      </c>
      <c r="AW1190" s="13" t="s">
        <v>32</v>
      </c>
      <c r="AX1190" s="13" t="s">
        <v>76</v>
      </c>
      <c r="AY1190" s="218" t="s">
        <v>275</v>
      </c>
    </row>
    <row r="1191" spans="1:65" s="14" customFormat="1" ht="10">
      <c r="B1191" s="219"/>
      <c r="C1191" s="220"/>
      <c r="D1191" s="209" t="s">
        <v>284</v>
      </c>
      <c r="E1191" s="221" t="s">
        <v>1</v>
      </c>
      <c r="F1191" s="222" t="s">
        <v>286</v>
      </c>
      <c r="G1191" s="220"/>
      <c r="H1191" s="223">
        <v>126.37</v>
      </c>
      <c r="I1191" s="224"/>
      <c r="J1191" s="220"/>
      <c r="K1191" s="220"/>
      <c r="L1191" s="225"/>
      <c r="M1191" s="226"/>
      <c r="N1191" s="227"/>
      <c r="O1191" s="227"/>
      <c r="P1191" s="227"/>
      <c r="Q1191" s="227"/>
      <c r="R1191" s="227"/>
      <c r="S1191" s="227"/>
      <c r="T1191" s="228"/>
      <c r="AT1191" s="229" t="s">
        <v>284</v>
      </c>
      <c r="AU1191" s="229" t="s">
        <v>85</v>
      </c>
      <c r="AV1191" s="14" t="s">
        <v>106</v>
      </c>
      <c r="AW1191" s="14" t="s">
        <v>32</v>
      </c>
      <c r="AX1191" s="14" t="s">
        <v>76</v>
      </c>
      <c r="AY1191" s="229" t="s">
        <v>275</v>
      </c>
    </row>
    <row r="1192" spans="1:65" s="15" customFormat="1" ht="10">
      <c r="B1192" s="230"/>
      <c r="C1192" s="231"/>
      <c r="D1192" s="209" t="s">
        <v>284</v>
      </c>
      <c r="E1192" s="232" t="s">
        <v>1</v>
      </c>
      <c r="F1192" s="233" t="s">
        <v>287</v>
      </c>
      <c r="G1192" s="231"/>
      <c r="H1192" s="234">
        <v>126.37</v>
      </c>
      <c r="I1192" s="235"/>
      <c r="J1192" s="231"/>
      <c r="K1192" s="231"/>
      <c r="L1192" s="236"/>
      <c r="M1192" s="237"/>
      <c r="N1192" s="238"/>
      <c r="O1192" s="238"/>
      <c r="P1192" s="238"/>
      <c r="Q1192" s="238"/>
      <c r="R1192" s="238"/>
      <c r="S1192" s="238"/>
      <c r="T1192" s="239"/>
      <c r="AT1192" s="240" t="s">
        <v>284</v>
      </c>
      <c r="AU1192" s="240" t="s">
        <v>85</v>
      </c>
      <c r="AV1192" s="15" t="s">
        <v>282</v>
      </c>
      <c r="AW1192" s="15" t="s">
        <v>32</v>
      </c>
      <c r="AX1192" s="15" t="s">
        <v>83</v>
      </c>
      <c r="AY1192" s="240" t="s">
        <v>275</v>
      </c>
    </row>
    <row r="1193" spans="1:65" s="2" customFormat="1" ht="24.15" customHeight="1">
      <c r="A1193" s="35"/>
      <c r="B1193" s="36"/>
      <c r="C1193" s="194" t="s">
        <v>1319</v>
      </c>
      <c r="D1193" s="194" t="s">
        <v>277</v>
      </c>
      <c r="E1193" s="195" t="s">
        <v>1320</v>
      </c>
      <c r="F1193" s="196" t="s">
        <v>1321</v>
      </c>
      <c r="G1193" s="197" t="s">
        <v>280</v>
      </c>
      <c r="H1193" s="198">
        <v>997.28200000000004</v>
      </c>
      <c r="I1193" s="199"/>
      <c r="J1193" s="200">
        <f>ROUND(I1193*H1193,2)</f>
        <v>0</v>
      </c>
      <c r="K1193" s="196" t="s">
        <v>281</v>
      </c>
      <c r="L1193" s="40"/>
      <c r="M1193" s="201" t="s">
        <v>1</v>
      </c>
      <c r="N1193" s="202" t="s">
        <v>41</v>
      </c>
      <c r="O1193" s="72"/>
      <c r="P1193" s="203">
        <f>O1193*H1193</f>
        <v>0</v>
      </c>
      <c r="Q1193" s="203">
        <v>1.4E-3</v>
      </c>
      <c r="R1193" s="203">
        <f>Q1193*H1193</f>
        <v>1.3961948</v>
      </c>
      <c r="S1193" s="203">
        <v>0</v>
      </c>
      <c r="T1193" s="204">
        <f>S1193*H1193</f>
        <v>0</v>
      </c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  <c r="AR1193" s="205" t="s">
        <v>282</v>
      </c>
      <c r="AT1193" s="205" t="s">
        <v>277</v>
      </c>
      <c r="AU1193" s="205" t="s">
        <v>85</v>
      </c>
      <c r="AY1193" s="18" t="s">
        <v>275</v>
      </c>
      <c r="BE1193" s="206">
        <f>IF(N1193="základní",J1193,0)</f>
        <v>0</v>
      </c>
      <c r="BF1193" s="206">
        <f>IF(N1193="snížená",J1193,0)</f>
        <v>0</v>
      </c>
      <c r="BG1193" s="206">
        <f>IF(N1193="zákl. přenesená",J1193,0)</f>
        <v>0</v>
      </c>
      <c r="BH1193" s="206">
        <f>IF(N1193="sníž. přenesená",J1193,0)</f>
        <v>0</v>
      </c>
      <c r="BI1193" s="206">
        <f>IF(N1193="nulová",J1193,0)</f>
        <v>0</v>
      </c>
      <c r="BJ1193" s="18" t="s">
        <v>83</v>
      </c>
      <c r="BK1193" s="206">
        <f>ROUND(I1193*H1193,2)</f>
        <v>0</v>
      </c>
      <c r="BL1193" s="18" t="s">
        <v>282</v>
      </c>
      <c r="BM1193" s="205" t="s">
        <v>1322</v>
      </c>
    </row>
    <row r="1194" spans="1:65" s="13" customFormat="1" ht="40">
      <c r="B1194" s="207"/>
      <c r="C1194" s="208"/>
      <c r="D1194" s="209" t="s">
        <v>284</v>
      </c>
      <c r="E1194" s="210" t="s">
        <v>1</v>
      </c>
      <c r="F1194" s="211" t="s">
        <v>1323</v>
      </c>
      <c r="G1194" s="208"/>
      <c r="H1194" s="212">
        <v>39.738</v>
      </c>
      <c r="I1194" s="213"/>
      <c r="J1194" s="208"/>
      <c r="K1194" s="208"/>
      <c r="L1194" s="214"/>
      <c r="M1194" s="215"/>
      <c r="N1194" s="216"/>
      <c r="O1194" s="216"/>
      <c r="P1194" s="216"/>
      <c r="Q1194" s="216"/>
      <c r="R1194" s="216"/>
      <c r="S1194" s="216"/>
      <c r="T1194" s="217"/>
      <c r="AT1194" s="218" t="s">
        <v>284</v>
      </c>
      <c r="AU1194" s="218" t="s">
        <v>85</v>
      </c>
      <c r="AV1194" s="13" t="s">
        <v>85</v>
      </c>
      <c r="AW1194" s="13" t="s">
        <v>32</v>
      </c>
      <c r="AX1194" s="13" t="s">
        <v>76</v>
      </c>
      <c r="AY1194" s="218" t="s">
        <v>275</v>
      </c>
    </row>
    <row r="1195" spans="1:65" s="13" customFormat="1" ht="20">
      <c r="B1195" s="207"/>
      <c r="C1195" s="208"/>
      <c r="D1195" s="209" t="s">
        <v>284</v>
      </c>
      <c r="E1195" s="210" t="s">
        <v>1</v>
      </c>
      <c r="F1195" s="211" t="s">
        <v>1324</v>
      </c>
      <c r="G1195" s="208"/>
      <c r="H1195" s="212">
        <v>17.22</v>
      </c>
      <c r="I1195" s="213"/>
      <c r="J1195" s="208"/>
      <c r="K1195" s="208"/>
      <c r="L1195" s="214"/>
      <c r="M1195" s="215"/>
      <c r="N1195" s="216"/>
      <c r="O1195" s="216"/>
      <c r="P1195" s="216"/>
      <c r="Q1195" s="216"/>
      <c r="R1195" s="216"/>
      <c r="S1195" s="216"/>
      <c r="T1195" s="217"/>
      <c r="AT1195" s="218" t="s">
        <v>284</v>
      </c>
      <c r="AU1195" s="218" t="s">
        <v>85</v>
      </c>
      <c r="AV1195" s="13" t="s">
        <v>85</v>
      </c>
      <c r="AW1195" s="13" t="s">
        <v>32</v>
      </c>
      <c r="AX1195" s="13" t="s">
        <v>76</v>
      </c>
      <c r="AY1195" s="218" t="s">
        <v>275</v>
      </c>
    </row>
    <row r="1196" spans="1:65" s="13" customFormat="1" ht="30">
      <c r="B1196" s="207"/>
      <c r="C1196" s="208"/>
      <c r="D1196" s="209" t="s">
        <v>284</v>
      </c>
      <c r="E1196" s="210" t="s">
        <v>1</v>
      </c>
      <c r="F1196" s="211" t="s">
        <v>1325</v>
      </c>
      <c r="G1196" s="208"/>
      <c r="H1196" s="212">
        <v>163.04</v>
      </c>
      <c r="I1196" s="213"/>
      <c r="J1196" s="208"/>
      <c r="K1196" s="208"/>
      <c r="L1196" s="214"/>
      <c r="M1196" s="215"/>
      <c r="N1196" s="216"/>
      <c r="O1196" s="216"/>
      <c r="P1196" s="216"/>
      <c r="Q1196" s="216"/>
      <c r="R1196" s="216"/>
      <c r="S1196" s="216"/>
      <c r="T1196" s="217"/>
      <c r="AT1196" s="218" t="s">
        <v>284</v>
      </c>
      <c r="AU1196" s="218" t="s">
        <v>85</v>
      </c>
      <c r="AV1196" s="13" t="s">
        <v>85</v>
      </c>
      <c r="AW1196" s="13" t="s">
        <v>32</v>
      </c>
      <c r="AX1196" s="13" t="s">
        <v>76</v>
      </c>
      <c r="AY1196" s="218" t="s">
        <v>275</v>
      </c>
    </row>
    <row r="1197" spans="1:65" s="13" customFormat="1" ht="40">
      <c r="B1197" s="207"/>
      <c r="C1197" s="208"/>
      <c r="D1197" s="209" t="s">
        <v>284</v>
      </c>
      <c r="E1197" s="210" t="s">
        <v>1</v>
      </c>
      <c r="F1197" s="211" t="s">
        <v>1326</v>
      </c>
      <c r="G1197" s="208"/>
      <c r="H1197" s="212">
        <v>154.226</v>
      </c>
      <c r="I1197" s="213"/>
      <c r="J1197" s="208"/>
      <c r="K1197" s="208"/>
      <c r="L1197" s="214"/>
      <c r="M1197" s="215"/>
      <c r="N1197" s="216"/>
      <c r="O1197" s="216"/>
      <c r="P1197" s="216"/>
      <c r="Q1197" s="216"/>
      <c r="R1197" s="216"/>
      <c r="S1197" s="216"/>
      <c r="T1197" s="217"/>
      <c r="AT1197" s="218" t="s">
        <v>284</v>
      </c>
      <c r="AU1197" s="218" t="s">
        <v>85</v>
      </c>
      <c r="AV1197" s="13" t="s">
        <v>85</v>
      </c>
      <c r="AW1197" s="13" t="s">
        <v>32</v>
      </c>
      <c r="AX1197" s="13" t="s">
        <v>76</v>
      </c>
      <c r="AY1197" s="218" t="s">
        <v>275</v>
      </c>
    </row>
    <row r="1198" spans="1:65" s="13" customFormat="1" ht="30">
      <c r="B1198" s="207"/>
      <c r="C1198" s="208"/>
      <c r="D1198" s="209" t="s">
        <v>284</v>
      </c>
      <c r="E1198" s="210" t="s">
        <v>1</v>
      </c>
      <c r="F1198" s="211" t="s">
        <v>1327</v>
      </c>
      <c r="G1198" s="208"/>
      <c r="H1198" s="212">
        <v>302.24</v>
      </c>
      <c r="I1198" s="213"/>
      <c r="J1198" s="208"/>
      <c r="K1198" s="208"/>
      <c r="L1198" s="214"/>
      <c r="M1198" s="215"/>
      <c r="N1198" s="216"/>
      <c r="O1198" s="216"/>
      <c r="P1198" s="216"/>
      <c r="Q1198" s="216"/>
      <c r="R1198" s="216"/>
      <c r="S1198" s="216"/>
      <c r="T1198" s="217"/>
      <c r="AT1198" s="218" t="s">
        <v>284</v>
      </c>
      <c r="AU1198" s="218" t="s">
        <v>85</v>
      </c>
      <c r="AV1198" s="13" t="s">
        <v>85</v>
      </c>
      <c r="AW1198" s="13" t="s">
        <v>32</v>
      </c>
      <c r="AX1198" s="13" t="s">
        <v>76</v>
      </c>
      <c r="AY1198" s="218" t="s">
        <v>275</v>
      </c>
    </row>
    <row r="1199" spans="1:65" s="13" customFormat="1" ht="20">
      <c r="B1199" s="207"/>
      <c r="C1199" s="208"/>
      <c r="D1199" s="209" t="s">
        <v>284</v>
      </c>
      <c r="E1199" s="210" t="s">
        <v>1</v>
      </c>
      <c r="F1199" s="211" t="s">
        <v>1328</v>
      </c>
      <c r="G1199" s="208"/>
      <c r="H1199" s="212">
        <v>268.495</v>
      </c>
      <c r="I1199" s="213"/>
      <c r="J1199" s="208"/>
      <c r="K1199" s="208"/>
      <c r="L1199" s="214"/>
      <c r="M1199" s="215"/>
      <c r="N1199" s="216"/>
      <c r="O1199" s="216"/>
      <c r="P1199" s="216"/>
      <c r="Q1199" s="216"/>
      <c r="R1199" s="216"/>
      <c r="S1199" s="216"/>
      <c r="T1199" s="217"/>
      <c r="AT1199" s="218" t="s">
        <v>284</v>
      </c>
      <c r="AU1199" s="218" t="s">
        <v>85</v>
      </c>
      <c r="AV1199" s="13" t="s">
        <v>85</v>
      </c>
      <c r="AW1199" s="13" t="s">
        <v>32</v>
      </c>
      <c r="AX1199" s="13" t="s">
        <v>76</v>
      </c>
      <c r="AY1199" s="218" t="s">
        <v>275</v>
      </c>
    </row>
    <row r="1200" spans="1:65" s="13" customFormat="1" ht="10">
      <c r="B1200" s="207"/>
      <c r="C1200" s="208"/>
      <c r="D1200" s="209" t="s">
        <v>284</v>
      </c>
      <c r="E1200" s="210" t="s">
        <v>1</v>
      </c>
      <c r="F1200" s="211" t="s">
        <v>1329</v>
      </c>
      <c r="G1200" s="208"/>
      <c r="H1200" s="212">
        <v>1.956</v>
      </c>
      <c r="I1200" s="213"/>
      <c r="J1200" s="208"/>
      <c r="K1200" s="208"/>
      <c r="L1200" s="214"/>
      <c r="M1200" s="215"/>
      <c r="N1200" s="216"/>
      <c r="O1200" s="216"/>
      <c r="P1200" s="216"/>
      <c r="Q1200" s="216"/>
      <c r="R1200" s="216"/>
      <c r="S1200" s="216"/>
      <c r="T1200" s="217"/>
      <c r="AT1200" s="218" t="s">
        <v>284</v>
      </c>
      <c r="AU1200" s="218" t="s">
        <v>85</v>
      </c>
      <c r="AV1200" s="13" t="s">
        <v>85</v>
      </c>
      <c r="AW1200" s="13" t="s">
        <v>32</v>
      </c>
      <c r="AX1200" s="13" t="s">
        <v>76</v>
      </c>
      <c r="AY1200" s="218" t="s">
        <v>275</v>
      </c>
    </row>
    <row r="1201" spans="1:65" s="13" customFormat="1" ht="30">
      <c r="B1201" s="207"/>
      <c r="C1201" s="208"/>
      <c r="D1201" s="209" t="s">
        <v>284</v>
      </c>
      <c r="E1201" s="210" t="s">
        <v>1</v>
      </c>
      <c r="F1201" s="211" t="s">
        <v>1330</v>
      </c>
      <c r="G1201" s="208"/>
      <c r="H1201" s="212">
        <v>10.442</v>
      </c>
      <c r="I1201" s="213"/>
      <c r="J1201" s="208"/>
      <c r="K1201" s="208"/>
      <c r="L1201" s="214"/>
      <c r="M1201" s="215"/>
      <c r="N1201" s="216"/>
      <c r="O1201" s="216"/>
      <c r="P1201" s="216"/>
      <c r="Q1201" s="216"/>
      <c r="R1201" s="216"/>
      <c r="S1201" s="216"/>
      <c r="T1201" s="217"/>
      <c r="AT1201" s="218" t="s">
        <v>284</v>
      </c>
      <c r="AU1201" s="218" t="s">
        <v>85</v>
      </c>
      <c r="AV1201" s="13" t="s">
        <v>85</v>
      </c>
      <c r="AW1201" s="13" t="s">
        <v>32</v>
      </c>
      <c r="AX1201" s="13" t="s">
        <v>76</v>
      </c>
      <c r="AY1201" s="218" t="s">
        <v>275</v>
      </c>
    </row>
    <row r="1202" spans="1:65" s="13" customFormat="1" ht="30">
      <c r="B1202" s="207"/>
      <c r="C1202" s="208"/>
      <c r="D1202" s="209" t="s">
        <v>284</v>
      </c>
      <c r="E1202" s="210" t="s">
        <v>1</v>
      </c>
      <c r="F1202" s="211" t="s">
        <v>1331</v>
      </c>
      <c r="G1202" s="208"/>
      <c r="H1202" s="212">
        <v>28.434999999999999</v>
      </c>
      <c r="I1202" s="213"/>
      <c r="J1202" s="208"/>
      <c r="K1202" s="208"/>
      <c r="L1202" s="214"/>
      <c r="M1202" s="215"/>
      <c r="N1202" s="216"/>
      <c r="O1202" s="216"/>
      <c r="P1202" s="216"/>
      <c r="Q1202" s="216"/>
      <c r="R1202" s="216"/>
      <c r="S1202" s="216"/>
      <c r="T1202" s="217"/>
      <c r="AT1202" s="218" t="s">
        <v>284</v>
      </c>
      <c r="AU1202" s="218" t="s">
        <v>85</v>
      </c>
      <c r="AV1202" s="13" t="s">
        <v>85</v>
      </c>
      <c r="AW1202" s="13" t="s">
        <v>32</v>
      </c>
      <c r="AX1202" s="13" t="s">
        <v>76</v>
      </c>
      <c r="AY1202" s="218" t="s">
        <v>275</v>
      </c>
    </row>
    <row r="1203" spans="1:65" s="13" customFormat="1" ht="30">
      <c r="B1203" s="207"/>
      <c r="C1203" s="208"/>
      <c r="D1203" s="209" t="s">
        <v>284</v>
      </c>
      <c r="E1203" s="210" t="s">
        <v>1</v>
      </c>
      <c r="F1203" s="211" t="s">
        <v>1332</v>
      </c>
      <c r="G1203" s="208"/>
      <c r="H1203" s="212">
        <v>11.49</v>
      </c>
      <c r="I1203" s="213"/>
      <c r="J1203" s="208"/>
      <c r="K1203" s="208"/>
      <c r="L1203" s="214"/>
      <c r="M1203" s="215"/>
      <c r="N1203" s="216"/>
      <c r="O1203" s="216"/>
      <c r="P1203" s="216"/>
      <c r="Q1203" s="216"/>
      <c r="R1203" s="216"/>
      <c r="S1203" s="216"/>
      <c r="T1203" s="217"/>
      <c r="AT1203" s="218" t="s">
        <v>284</v>
      </c>
      <c r="AU1203" s="218" t="s">
        <v>85</v>
      </c>
      <c r="AV1203" s="13" t="s">
        <v>85</v>
      </c>
      <c r="AW1203" s="13" t="s">
        <v>32</v>
      </c>
      <c r="AX1203" s="13" t="s">
        <v>76</v>
      </c>
      <c r="AY1203" s="218" t="s">
        <v>275</v>
      </c>
    </row>
    <row r="1204" spans="1:65" s="14" customFormat="1" ht="10">
      <c r="B1204" s="219"/>
      <c r="C1204" s="220"/>
      <c r="D1204" s="209" t="s">
        <v>284</v>
      </c>
      <c r="E1204" s="221" t="s">
        <v>1</v>
      </c>
      <c r="F1204" s="222" t="s">
        <v>286</v>
      </c>
      <c r="G1204" s="220"/>
      <c r="H1204" s="223">
        <v>997.28200000000004</v>
      </c>
      <c r="I1204" s="224"/>
      <c r="J1204" s="220"/>
      <c r="K1204" s="220"/>
      <c r="L1204" s="225"/>
      <c r="M1204" s="226"/>
      <c r="N1204" s="227"/>
      <c r="O1204" s="227"/>
      <c r="P1204" s="227"/>
      <c r="Q1204" s="227"/>
      <c r="R1204" s="227"/>
      <c r="S1204" s="227"/>
      <c r="T1204" s="228"/>
      <c r="AT1204" s="229" t="s">
        <v>284</v>
      </c>
      <c r="AU1204" s="229" t="s">
        <v>85</v>
      </c>
      <c r="AV1204" s="14" t="s">
        <v>106</v>
      </c>
      <c r="AW1204" s="14" t="s">
        <v>32</v>
      </c>
      <c r="AX1204" s="14" t="s">
        <v>76</v>
      </c>
      <c r="AY1204" s="229" t="s">
        <v>275</v>
      </c>
    </row>
    <row r="1205" spans="1:65" s="15" customFormat="1" ht="10">
      <c r="B1205" s="230"/>
      <c r="C1205" s="231"/>
      <c r="D1205" s="209" t="s">
        <v>284</v>
      </c>
      <c r="E1205" s="232" t="s">
        <v>1</v>
      </c>
      <c r="F1205" s="233" t="s">
        <v>287</v>
      </c>
      <c r="G1205" s="231"/>
      <c r="H1205" s="234">
        <v>997.28200000000004</v>
      </c>
      <c r="I1205" s="235"/>
      <c r="J1205" s="231"/>
      <c r="K1205" s="231"/>
      <c r="L1205" s="236"/>
      <c r="M1205" s="237"/>
      <c r="N1205" s="238"/>
      <c r="O1205" s="238"/>
      <c r="P1205" s="238"/>
      <c r="Q1205" s="238"/>
      <c r="R1205" s="238"/>
      <c r="S1205" s="238"/>
      <c r="T1205" s="239"/>
      <c r="AT1205" s="240" t="s">
        <v>284</v>
      </c>
      <c r="AU1205" s="240" t="s">
        <v>85</v>
      </c>
      <c r="AV1205" s="15" t="s">
        <v>282</v>
      </c>
      <c r="AW1205" s="15" t="s">
        <v>32</v>
      </c>
      <c r="AX1205" s="15" t="s">
        <v>83</v>
      </c>
      <c r="AY1205" s="240" t="s">
        <v>275</v>
      </c>
    </row>
    <row r="1206" spans="1:65" s="2" customFormat="1" ht="24.15" customHeight="1">
      <c r="A1206" s="35"/>
      <c r="B1206" s="36"/>
      <c r="C1206" s="194" t="s">
        <v>1333</v>
      </c>
      <c r="D1206" s="194" t="s">
        <v>277</v>
      </c>
      <c r="E1206" s="195" t="s">
        <v>1334</v>
      </c>
      <c r="F1206" s="196" t="s">
        <v>1335</v>
      </c>
      <c r="G1206" s="197" t="s">
        <v>280</v>
      </c>
      <c r="H1206" s="198">
        <v>940.32399999999996</v>
      </c>
      <c r="I1206" s="199"/>
      <c r="J1206" s="200">
        <f>ROUND(I1206*H1206,2)</f>
        <v>0</v>
      </c>
      <c r="K1206" s="196" t="s">
        <v>281</v>
      </c>
      <c r="L1206" s="40"/>
      <c r="M1206" s="201" t="s">
        <v>1</v>
      </c>
      <c r="N1206" s="202" t="s">
        <v>41</v>
      </c>
      <c r="O1206" s="72"/>
      <c r="P1206" s="203">
        <f>O1206*H1206</f>
        <v>0</v>
      </c>
      <c r="Q1206" s="203">
        <v>4.3800000000000002E-3</v>
      </c>
      <c r="R1206" s="203">
        <f>Q1206*H1206</f>
        <v>4.11861912</v>
      </c>
      <c r="S1206" s="203">
        <v>0</v>
      </c>
      <c r="T1206" s="204">
        <f>S1206*H1206</f>
        <v>0</v>
      </c>
      <c r="U1206" s="35"/>
      <c r="V1206" s="35"/>
      <c r="W1206" s="35"/>
      <c r="X1206" s="35"/>
      <c r="Y1206" s="35"/>
      <c r="Z1206" s="35"/>
      <c r="AA1206" s="35"/>
      <c r="AB1206" s="35"/>
      <c r="AC1206" s="35"/>
      <c r="AD1206" s="35"/>
      <c r="AE1206" s="35"/>
      <c r="AR1206" s="205" t="s">
        <v>282</v>
      </c>
      <c r="AT1206" s="205" t="s">
        <v>277</v>
      </c>
      <c r="AU1206" s="205" t="s">
        <v>85</v>
      </c>
      <c r="AY1206" s="18" t="s">
        <v>275</v>
      </c>
      <c r="BE1206" s="206">
        <f>IF(N1206="základní",J1206,0)</f>
        <v>0</v>
      </c>
      <c r="BF1206" s="206">
        <f>IF(N1206="snížená",J1206,0)</f>
        <v>0</v>
      </c>
      <c r="BG1206" s="206">
        <f>IF(N1206="zákl. přenesená",J1206,0)</f>
        <v>0</v>
      </c>
      <c r="BH1206" s="206">
        <f>IF(N1206="sníž. přenesená",J1206,0)</f>
        <v>0</v>
      </c>
      <c r="BI1206" s="206">
        <f>IF(N1206="nulová",J1206,0)</f>
        <v>0</v>
      </c>
      <c r="BJ1206" s="18" t="s">
        <v>83</v>
      </c>
      <c r="BK1206" s="206">
        <f>ROUND(I1206*H1206,2)</f>
        <v>0</v>
      </c>
      <c r="BL1206" s="18" t="s">
        <v>282</v>
      </c>
      <c r="BM1206" s="205" t="s">
        <v>1336</v>
      </c>
    </row>
    <row r="1207" spans="1:65" s="13" customFormat="1" ht="30">
      <c r="B1207" s="207"/>
      <c r="C1207" s="208"/>
      <c r="D1207" s="209" t="s">
        <v>284</v>
      </c>
      <c r="E1207" s="210" t="s">
        <v>1</v>
      </c>
      <c r="F1207" s="211" t="s">
        <v>1325</v>
      </c>
      <c r="G1207" s="208"/>
      <c r="H1207" s="212">
        <v>163.04</v>
      </c>
      <c r="I1207" s="213"/>
      <c r="J1207" s="208"/>
      <c r="K1207" s="208"/>
      <c r="L1207" s="214"/>
      <c r="M1207" s="215"/>
      <c r="N1207" s="216"/>
      <c r="O1207" s="216"/>
      <c r="P1207" s="216"/>
      <c r="Q1207" s="216"/>
      <c r="R1207" s="216"/>
      <c r="S1207" s="216"/>
      <c r="T1207" s="217"/>
      <c r="AT1207" s="218" t="s">
        <v>284</v>
      </c>
      <c r="AU1207" s="218" t="s">
        <v>85</v>
      </c>
      <c r="AV1207" s="13" t="s">
        <v>85</v>
      </c>
      <c r="AW1207" s="13" t="s">
        <v>32</v>
      </c>
      <c r="AX1207" s="13" t="s">
        <v>76</v>
      </c>
      <c r="AY1207" s="218" t="s">
        <v>275</v>
      </c>
    </row>
    <row r="1208" spans="1:65" s="13" customFormat="1" ht="40">
      <c r="B1208" s="207"/>
      <c r="C1208" s="208"/>
      <c r="D1208" s="209" t="s">
        <v>284</v>
      </c>
      <c r="E1208" s="210" t="s">
        <v>1</v>
      </c>
      <c r="F1208" s="211" t="s">
        <v>1326</v>
      </c>
      <c r="G1208" s="208"/>
      <c r="H1208" s="212">
        <v>154.226</v>
      </c>
      <c r="I1208" s="213"/>
      <c r="J1208" s="208"/>
      <c r="K1208" s="208"/>
      <c r="L1208" s="214"/>
      <c r="M1208" s="215"/>
      <c r="N1208" s="216"/>
      <c r="O1208" s="216"/>
      <c r="P1208" s="216"/>
      <c r="Q1208" s="216"/>
      <c r="R1208" s="216"/>
      <c r="S1208" s="216"/>
      <c r="T1208" s="217"/>
      <c r="AT1208" s="218" t="s">
        <v>284</v>
      </c>
      <c r="AU1208" s="218" t="s">
        <v>85</v>
      </c>
      <c r="AV1208" s="13" t="s">
        <v>85</v>
      </c>
      <c r="AW1208" s="13" t="s">
        <v>32</v>
      </c>
      <c r="AX1208" s="13" t="s">
        <v>76</v>
      </c>
      <c r="AY1208" s="218" t="s">
        <v>275</v>
      </c>
    </row>
    <row r="1209" spans="1:65" s="13" customFormat="1" ht="30">
      <c r="B1209" s="207"/>
      <c r="C1209" s="208"/>
      <c r="D1209" s="209" t="s">
        <v>284</v>
      </c>
      <c r="E1209" s="210" t="s">
        <v>1</v>
      </c>
      <c r="F1209" s="211" t="s">
        <v>1327</v>
      </c>
      <c r="G1209" s="208"/>
      <c r="H1209" s="212">
        <v>302.24</v>
      </c>
      <c r="I1209" s="213"/>
      <c r="J1209" s="208"/>
      <c r="K1209" s="208"/>
      <c r="L1209" s="214"/>
      <c r="M1209" s="215"/>
      <c r="N1209" s="216"/>
      <c r="O1209" s="216"/>
      <c r="P1209" s="216"/>
      <c r="Q1209" s="216"/>
      <c r="R1209" s="216"/>
      <c r="S1209" s="216"/>
      <c r="T1209" s="217"/>
      <c r="AT1209" s="218" t="s">
        <v>284</v>
      </c>
      <c r="AU1209" s="218" t="s">
        <v>85</v>
      </c>
      <c r="AV1209" s="13" t="s">
        <v>85</v>
      </c>
      <c r="AW1209" s="13" t="s">
        <v>32</v>
      </c>
      <c r="AX1209" s="13" t="s">
        <v>76</v>
      </c>
      <c r="AY1209" s="218" t="s">
        <v>275</v>
      </c>
    </row>
    <row r="1210" spans="1:65" s="13" customFormat="1" ht="20">
      <c r="B1210" s="207"/>
      <c r="C1210" s="208"/>
      <c r="D1210" s="209" t="s">
        <v>284</v>
      </c>
      <c r="E1210" s="210" t="s">
        <v>1</v>
      </c>
      <c r="F1210" s="211" t="s">
        <v>1328</v>
      </c>
      <c r="G1210" s="208"/>
      <c r="H1210" s="212">
        <v>268.495</v>
      </c>
      <c r="I1210" s="213"/>
      <c r="J1210" s="208"/>
      <c r="K1210" s="208"/>
      <c r="L1210" s="214"/>
      <c r="M1210" s="215"/>
      <c r="N1210" s="216"/>
      <c r="O1210" s="216"/>
      <c r="P1210" s="216"/>
      <c r="Q1210" s="216"/>
      <c r="R1210" s="216"/>
      <c r="S1210" s="216"/>
      <c r="T1210" s="217"/>
      <c r="AT1210" s="218" t="s">
        <v>284</v>
      </c>
      <c r="AU1210" s="218" t="s">
        <v>85</v>
      </c>
      <c r="AV1210" s="13" t="s">
        <v>85</v>
      </c>
      <c r="AW1210" s="13" t="s">
        <v>32</v>
      </c>
      <c r="AX1210" s="13" t="s">
        <v>76</v>
      </c>
      <c r="AY1210" s="218" t="s">
        <v>275</v>
      </c>
    </row>
    <row r="1211" spans="1:65" s="13" customFormat="1" ht="10">
      <c r="B1211" s="207"/>
      <c r="C1211" s="208"/>
      <c r="D1211" s="209" t="s">
        <v>284</v>
      </c>
      <c r="E1211" s="210" t="s">
        <v>1</v>
      </c>
      <c r="F1211" s="211" t="s">
        <v>1329</v>
      </c>
      <c r="G1211" s="208"/>
      <c r="H1211" s="212">
        <v>1.956</v>
      </c>
      <c r="I1211" s="213"/>
      <c r="J1211" s="208"/>
      <c r="K1211" s="208"/>
      <c r="L1211" s="214"/>
      <c r="M1211" s="215"/>
      <c r="N1211" s="216"/>
      <c r="O1211" s="216"/>
      <c r="P1211" s="216"/>
      <c r="Q1211" s="216"/>
      <c r="R1211" s="216"/>
      <c r="S1211" s="216"/>
      <c r="T1211" s="217"/>
      <c r="AT1211" s="218" t="s">
        <v>284</v>
      </c>
      <c r="AU1211" s="218" t="s">
        <v>85</v>
      </c>
      <c r="AV1211" s="13" t="s">
        <v>85</v>
      </c>
      <c r="AW1211" s="13" t="s">
        <v>32</v>
      </c>
      <c r="AX1211" s="13" t="s">
        <v>76</v>
      </c>
      <c r="AY1211" s="218" t="s">
        <v>275</v>
      </c>
    </row>
    <row r="1212" spans="1:65" s="13" customFormat="1" ht="30">
      <c r="B1212" s="207"/>
      <c r="C1212" s="208"/>
      <c r="D1212" s="209" t="s">
        <v>284</v>
      </c>
      <c r="E1212" s="210" t="s">
        <v>1</v>
      </c>
      <c r="F1212" s="211" t="s">
        <v>1330</v>
      </c>
      <c r="G1212" s="208"/>
      <c r="H1212" s="212">
        <v>10.442</v>
      </c>
      <c r="I1212" s="213"/>
      <c r="J1212" s="208"/>
      <c r="K1212" s="208"/>
      <c r="L1212" s="214"/>
      <c r="M1212" s="215"/>
      <c r="N1212" s="216"/>
      <c r="O1212" s="216"/>
      <c r="P1212" s="216"/>
      <c r="Q1212" s="216"/>
      <c r="R1212" s="216"/>
      <c r="S1212" s="216"/>
      <c r="T1212" s="217"/>
      <c r="AT1212" s="218" t="s">
        <v>284</v>
      </c>
      <c r="AU1212" s="218" t="s">
        <v>85</v>
      </c>
      <c r="AV1212" s="13" t="s">
        <v>85</v>
      </c>
      <c r="AW1212" s="13" t="s">
        <v>32</v>
      </c>
      <c r="AX1212" s="13" t="s">
        <v>76</v>
      </c>
      <c r="AY1212" s="218" t="s">
        <v>275</v>
      </c>
    </row>
    <row r="1213" spans="1:65" s="13" customFormat="1" ht="30">
      <c r="B1213" s="207"/>
      <c r="C1213" s="208"/>
      <c r="D1213" s="209" t="s">
        <v>284</v>
      </c>
      <c r="E1213" s="210" t="s">
        <v>1</v>
      </c>
      <c r="F1213" s="211" t="s">
        <v>1331</v>
      </c>
      <c r="G1213" s="208"/>
      <c r="H1213" s="212">
        <v>28.434999999999999</v>
      </c>
      <c r="I1213" s="213"/>
      <c r="J1213" s="208"/>
      <c r="K1213" s="208"/>
      <c r="L1213" s="214"/>
      <c r="M1213" s="215"/>
      <c r="N1213" s="216"/>
      <c r="O1213" s="216"/>
      <c r="P1213" s="216"/>
      <c r="Q1213" s="216"/>
      <c r="R1213" s="216"/>
      <c r="S1213" s="216"/>
      <c r="T1213" s="217"/>
      <c r="AT1213" s="218" t="s">
        <v>284</v>
      </c>
      <c r="AU1213" s="218" t="s">
        <v>85</v>
      </c>
      <c r="AV1213" s="13" t="s">
        <v>85</v>
      </c>
      <c r="AW1213" s="13" t="s">
        <v>32</v>
      </c>
      <c r="AX1213" s="13" t="s">
        <v>76</v>
      </c>
      <c r="AY1213" s="218" t="s">
        <v>275</v>
      </c>
    </row>
    <row r="1214" spans="1:65" s="13" customFormat="1" ht="30">
      <c r="B1214" s="207"/>
      <c r="C1214" s="208"/>
      <c r="D1214" s="209" t="s">
        <v>284</v>
      </c>
      <c r="E1214" s="210" t="s">
        <v>1</v>
      </c>
      <c r="F1214" s="211" t="s">
        <v>1332</v>
      </c>
      <c r="G1214" s="208"/>
      <c r="H1214" s="212">
        <v>11.49</v>
      </c>
      <c r="I1214" s="213"/>
      <c r="J1214" s="208"/>
      <c r="K1214" s="208"/>
      <c r="L1214" s="214"/>
      <c r="M1214" s="215"/>
      <c r="N1214" s="216"/>
      <c r="O1214" s="216"/>
      <c r="P1214" s="216"/>
      <c r="Q1214" s="216"/>
      <c r="R1214" s="216"/>
      <c r="S1214" s="216"/>
      <c r="T1214" s="217"/>
      <c r="AT1214" s="218" t="s">
        <v>284</v>
      </c>
      <c r="AU1214" s="218" t="s">
        <v>85</v>
      </c>
      <c r="AV1214" s="13" t="s">
        <v>85</v>
      </c>
      <c r="AW1214" s="13" t="s">
        <v>32</v>
      </c>
      <c r="AX1214" s="13" t="s">
        <v>76</v>
      </c>
      <c r="AY1214" s="218" t="s">
        <v>275</v>
      </c>
    </row>
    <row r="1215" spans="1:65" s="14" customFormat="1" ht="10">
      <c r="B1215" s="219"/>
      <c r="C1215" s="220"/>
      <c r="D1215" s="209" t="s">
        <v>284</v>
      </c>
      <c r="E1215" s="221" t="s">
        <v>1</v>
      </c>
      <c r="F1215" s="222" t="s">
        <v>286</v>
      </c>
      <c r="G1215" s="220"/>
      <c r="H1215" s="223">
        <v>940.32399999999996</v>
      </c>
      <c r="I1215" s="224"/>
      <c r="J1215" s="220"/>
      <c r="K1215" s="220"/>
      <c r="L1215" s="225"/>
      <c r="M1215" s="226"/>
      <c r="N1215" s="227"/>
      <c r="O1215" s="227"/>
      <c r="P1215" s="227"/>
      <c r="Q1215" s="227"/>
      <c r="R1215" s="227"/>
      <c r="S1215" s="227"/>
      <c r="T1215" s="228"/>
      <c r="AT1215" s="229" t="s">
        <v>284</v>
      </c>
      <c r="AU1215" s="229" t="s">
        <v>85</v>
      </c>
      <c r="AV1215" s="14" t="s">
        <v>106</v>
      </c>
      <c r="AW1215" s="14" t="s">
        <v>32</v>
      </c>
      <c r="AX1215" s="14" t="s">
        <v>76</v>
      </c>
      <c r="AY1215" s="229" t="s">
        <v>275</v>
      </c>
    </row>
    <row r="1216" spans="1:65" s="15" customFormat="1" ht="10">
      <c r="B1216" s="230"/>
      <c r="C1216" s="231"/>
      <c r="D1216" s="209" t="s">
        <v>284</v>
      </c>
      <c r="E1216" s="232" t="s">
        <v>1</v>
      </c>
      <c r="F1216" s="233" t="s">
        <v>287</v>
      </c>
      <c r="G1216" s="231"/>
      <c r="H1216" s="234">
        <v>940.32399999999996</v>
      </c>
      <c r="I1216" s="235"/>
      <c r="J1216" s="231"/>
      <c r="K1216" s="231"/>
      <c r="L1216" s="236"/>
      <c r="M1216" s="237"/>
      <c r="N1216" s="238"/>
      <c r="O1216" s="238"/>
      <c r="P1216" s="238"/>
      <c r="Q1216" s="238"/>
      <c r="R1216" s="238"/>
      <c r="S1216" s="238"/>
      <c r="T1216" s="239"/>
      <c r="AT1216" s="240" t="s">
        <v>284</v>
      </c>
      <c r="AU1216" s="240" t="s">
        <v>85</v>
      </c>
      <c r="AV1216" s="15" t="s">
        <v>282</v>
      </c>
      <c r="AW1216" s="15" t="s">
        <v>32</v>
      </c>
      <c r="AX1216" s="15" t="s">
        <v>83</v>
      </c>
      <c r="AY1216" s="240" t="s">
        <v>275</v>
      </c>
    </row>
    <row r="1217" spans="1:65" s="2" customFormat="1" ht="24.15" customHeight="1">
      <c r="A1217" s="35"/>
      <c r="B1217" s="36"/>
      <c r="C1217" s="194" t="s">
        <v>1337</v>
      </c>
      <c r="D1217" s="194" t="s">
        <v>277</v>
      </c>
      <c r="E1217" s="195" t="s">
        <v>1338</v>
      </c>
      <c r="F1217" s="196" t="s">
        <v>1339</v>
      </c>
      <c r="G1217" s="197" t="s">
        <v>399</v>
      </c>
      <c r="H1217" s="198">
        <v>820.7</v>
      </c>
      <c r="I1217" s="199"/>
      <c r="J1217" s="200">
        <f>ROUND(I1217*H1217,2)</f>
        <v>0</v>
      </c>
      <c r="K1217" s="196" t="s">
        <v>281</v>
      </c>
      <c r="L1217" s="40"/>
      <c r="M1217" s="201" t="s">
        <v>1</v>
      </c>
      <c r="N1217" s="202" t="s">
        <v>41</v>
      </c>
      <c r="O1217" s="72"/>
      <c r="P1217" s="203">
        <f>O1217*H1217</f>
        <v>0</v>
      </c>
      <c r="Q1217" s="203">
        <v>0</v>
      </c>
      <c r="R1217" s="203">
        <f>Q1217*H1217</f>
        <v>0</v>
      </c>
      <c r="S1217" s="203">
        <v>0</v>
      </c>
      <c r="T1217" s="204">
        <f>S1217*H1217</f>
        <v>0</v>
      </c>
      <c r="U1217" s="35"/>
      <c r="V1217" s="35"/>
      <c r="W1217" s="35"/>
      <c r="X1217" s="35"/>
      <c r="Y1217" s="35"/>
      <c r="Z1217" s="35"/>
      <c r="AA1217" s="35"/>
      <c r="AB1217" s="35"/>
      <c r="AC1217" s="35"/>
      <c r="AD1217" s="35"/>
      <c r="AE1217" s="35"/>
      <c r="AR1217" s="205" t="s">
        <v>282</v>
      </c>
      <c r="AT1217" s="205" t="s">
        <v>277</v>
      </c>
      <c r="AU1217" s="205" t="s">
        <v>85</v>
      </c>
      <c r="AY1217" s="18" t="s">
        <v>275</v>
      </c>
      <c r="BE1217" s="206">
        <f>IF(N1217="základní",J1217,0)</f>
        <v>0</v>
      </c>
      <c r="BF1217" s="206">
        <f>IF(N1217="snížená",J1217,0)</f>
        <v>0</v>
      </c>
      <c r="BG1217" s="206">
        <f>IF(N1217="zákl. přenesená",J1217,0)</f>
        <v>0</v>
      </c>
      <c r="BH1217" s="206">
        <f>IF(N1217="sníž. přenesená",J1217,0)</f>
        <v>0</v>
      </c>
      <c r="BI1217" s="206">
        <f>IF(N1217="nulová",J1217,0)</f>
        <v>0</v>
      </c>
      <c r="BJ1217" s="18" t="s">
        <v>83</v>
      </c>
      <c r="BK1217" s="206">
        <f>ROUND(I1217*H1217,2)</f>
        <v>0</v>
      </c>
      <c r="BL1217" s="18" t="s">
        <v>282</v>
      </c>
      <c r="BM1217" s="205" t="s">
        <v>1340</v>
      </c>
    </row>
    <row r="1218" spans="1:65" s="13" customFormat="1" ht="10">
      <c r="B1218" s="207"/>
      <c r="C1218" s="208"/>
      <c r="D1218" s="209" t="s">
        <v>284</v>
      </c>
      <c r="E1218" s="210" t="s">
        <v>1</v>
      </c>
      <c r="F1218" s="211" t="s">
        <v>1341</v>
      </c>
      <c r="G1218" s="208"/>
      <c r="H1218" s="212">
        <v>519.5</v>
      </c>
      <c r="I1218" s="213"/>
      <c r="J1218" s="208"/>
      <c r="K1218" s="208"/>
      <c r="L1218" s="214"/>
      <c r="M1218" s="215"/>
      <c r="N1218" s="216"/>
      <c r="O1218" s="216"/>
      <c r="P1218" s="216"/>
      <c r="Q1218" s="216"/>
      <c r="R1218" s="216"/>
      <c r="S1218" s="216"/>
      <c r="T1218" s="217"/>
      <c r="AT1218" s="218" t="s">
        <v>284</v>
      </c>
      <c r="AU1218" s="218" t="s">
        <v>85</v>
      </c>
      <c r="AV1218" s="13" t="s">
        <v>85</v>
      </c>
      <c r="AW1218" s="13" t="s">
        <v>32</v>
      </c>
      <c r="AX1218" s="13" t="s">
        <v>76</v>
      </c>
      <c r="AY1218" s="218" t="s">
        <v>275</v>
      </c>
    </row>
    <row r="1219" spans="1:65" s="13" customFormat="1" ht="10">
      <c r="B1219" s="207"/>
      <c r="C1219" s="208"/>
      <c r="D1219" s="209" t="s">
        <v>284</v>
      </c>
      <c r="E1219" s="210" t="s">
        <v>1</v>
      </c>
      <c r="F1219" s="211" t="s">
        <v>1342</v>
      </c>
      <c r="G1219" s="208"/>
      <c r="H1219" s="212">
        <v>301.2</v>
      </c>
      <c r="I1219" s="213"/>
      <c r="J1219" s="208"/>
      <c r="K1219" s="208"/>
      <c r="L1219" s="214"/>
      <c r="M1219" s="215"/>
      <c r="N1219" s="216"/>
      <c r="O1219" s="216"/>
      <c r="P1219" s="216"/>
      <c r="Q1219" s="216"/>
      <c r="R1219" s="216"/>
      <c r="S1219" s="216"/>
      <c r="T1219" s="217"/>
      <c r="AT1219" s="218" t="s">
        <v>284</v>
      </c>
      <c r="AU1219" s="218" t="s">
        <v>85</v>
      </c>
      <c r="AV1219" s="13" t="s">
        <v>85</v>
      </c>
      <c r="AW1219" s="13" t="s">
        <v>32</v>
      </c>
      <c r="AX1219" s="13" t="s">
        <v>76</v>
      </c>
      <c r="AY1219" s="218" t="s">
        <v>275</v>
      </c>
    </row>
    <row r="1220" spans="1:65" s="14" customFormat="1" ht="10">
      <c r="B1220" s="219"/>
      <c r="C1220" s="220"/>
      <c r="D1220" s="209" t="s">
        <v>284</v>
      </c>
      <c r="E1220" s="221" t="s">
        <v>1</v>
      </c>
      <c r="F1220" s="222" t="s">
        <v>286</v>
      </c>
      <c r="G1220" s="220"/>
      <c r="H1220" s="223">
        <v>820.7</v>
      </c>
      <c r="I1220" s="224"/>
      <c r="J1220" s="220"/>
      <c r="K1220" s="220"/>
      <c r="L1220" s="225"/>
      <c r="M1220" s="226"/>
      <c r="N1220" s="227"/>
      <c r="O1220" s="227"/>
      <c r="P1220" s="227"/>
      <c r="Q1220" s="227"/>
      <c r="R1220" s="227"/>
      <c r="S1220" s="227"/>
      <c r="T1220" s="228"/>
      <c r="AT1220" s="229" t="s">
        <v>284</v>
      </c>
      <c r="AU1220" s="229" t="s">
        <v>85</v>
      </c>
      <c r="AV1220" s="14" t="s">
        <v>106</v>
      </c>
      <c r="AW1220" s="14" t="s">
        <v>32</v>
      </c>
      <c r="AX1220" s="14" t="s">
        <v>76</v>
      </c>
      <c r="AY1220" s="229" t="s">
        <v>275</v>
      </c>
    </row>
    <row r="1221" spans="1:65" s="15" customFormat="1" ht="10">
      <c r="B1221" s="230"/>
      <c r="C1221" s="231"/>
      <c r="D1221" s="209" t="s">
        <v>284</v>
      </c>
      <c r="E1221" s="232" t="s">
        <v>1</v>
      </c>
      <c r="F1221" s="233" t="s">
        <v>287</v>
      </c>
      <c r="G1221" s="231"/>
      <c r="H1221" s="234">
        <v>820.7</v>
      </c>
      <c r="I1221" s="235"/>
      <c r="J1221" s="231"/>
      <c r="K1221" s="231"/>
      <c r="L1221" s="236"/>
      <c r="M1221" s="237"/>
      <c r="N1221" s="238"/>
      <c r="O1221" s="238"/>
      <c r="P1221" s="238"/>
      <c r="Q1221" s="238"/>
      <c r="R1221" s="238"/>
      <c r="S1221" s="238"/>
      <c r="T1221" s="239"/>
      <c r="AT1221" s="240" t="s">
        <v>284</v>
      </c>
      <c r="AU1221" s="240" t="s">
        <v>85</v>
      </c>
      <c r="AV1221" s="15" t="s">
        <v>282</v>
      </c>
      <c r="AW1221" s="15" t="s">
        <v>32</v>
      </c>
      <c r="AX1221" s="15" t="s">
        <v>83</v>
      </c>
      <c r="AY1221" s="240" t="s">
        <v>275</v>
      </c>
    </row>
    <row r="1222" spans="1:65" s="2" customFormat="1" ht="24.15" customHeight="1">
      <c r="A1222" s="35"/>
      <c r="B1222" s="36"/>
      <c r="C1222" s="251" t="s">
        <v>1343</v>
      </c>
      <c r="D1222" s="251" t="s">
        <v>386</v>
      </c>
      <c r="E1222" s="252" t="s">
        <v>1344</v>
      </c>
      <c r="F1222" s="253" t="s">
        <v>1345</v>
      </c>
      <c r="G1222" s="254" t="s">
        <v>399</v>
      </c>
      <c r="H1222" s="255">
        <v>861.73500000000001</v>
      </c>
      <c r="I1222" s="256"/>
      <c r="J1222" s="257">
        <f>ROUND(I1222*H1222,2)</f>
        <v>0</v>
      </c>
      <c r="K1222" s="253" t="s">
        <v>281</v>
      </c>
      <c r="L1222" s="258"/>
      <c r="M1222" s="259" t="s">
        <v>1</v>
      </c>
      <c r="N1222" s="260" t="s">
        <v>41</v>
      </c>
      <c r="O1222" s="72"/>
      <c r="P1222" s="203">
        <f>O1222*H1222</f>
        <v>0</v>
      </c>
      <c r="Q1222" s="203">
        <v>4.0000000000000003E-5</v>
      </c>
      <c r="R1222" s="203">
        <f>Q1222*H1222</f>
        <v>3.4469400000000004E-2</v>
      </c>
      <c r="S1222" s="203">
        <v>0</v>
      </c>
      <c r="T1222" s="204">
        <f>S1222*H1222</f>
        <v>0</v>
      </c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  <c r="AR1222" s="205" t="s">
        <v>334</v>
      </c>
      <c r="AT1222" s="205" t="s">
        <v>386</v>
      </c>
      <c r="AU1222" s="205" t="s">
        <v>85</v>
      </c>
      <c r="AY1222" s="18" t="s">
        <v>275</v>
      </c>
      <c r="BE1222" s="206">
        <f>IF(N1222="základní",J1222,0)</f>
        <v>0</v>
      </c>
      <c r="BF1222" s="206">
        <f>IF(N1222="snížená",J1222,0)</f>
        <v>0</v>
      </c>
      <c r="BG1222" s="206">
        <f>IF(N1222="zákl. přenesená",J1222,0)</f>
        <v>0</v>
      </c>
      <c r="BH1222" s="206">
        <f>IF(N1222="sníž. přenesená",J1222,0)</f>
        <v>0</v>
      </c>
      <c r="BI1222" s="206">
        <f>IF(N1222="nulová",J1222,0)</f>
        <v>0</v>
      </c>
      <c r="BJ1222" s="18" t="s">
        <v>83</v>
      </c>
      <c r="BK1222" s="206">
        <f>ROUND(I1222*H1222,2)</f>
        <v>0</v>
      </c>
      <c r="BL1222" s="18" t="s">
        <v>282</v>
      </c>
      <c r="BM1222" s="205" t="s">
        <v>1346</v>
      </c>
    </row>
    <row r="1223" spans="1:65" s="13" customFormat="1" ht="10">
      <c r="B1223" s="207"/>
      <c r="C1223" s="208"/>
      <c r="D1223" s="209" t="s">
        <v>284</v>
      </c>
      <c r="E1223" s="208"/>
      <c r="F1223" s="211" t="s">
        <v>1347</v>
      </c>
      <c r="G1223" s="208"/>
      <c r="H1223" s="212">
        <v>861.73500000000001</v>
      </c>
      <c r="I1223" s="213"/>
      <c r="J1223" s="208"/>
      <c r="K1223" s="208"/>
      <c r="L1223" s="214"/>
      <c r="M1223" s="215"/>
      <c r="N1223" s="216"/>
      <c r="O1223" s="216"/>
      <c r="P1223" s="216"/>
      <c r="Q1223" s="216"/>
      <c r="R1223" s="216"/>
      <c r="S1223" s="216"/>
      <c r="T1223" s="217"/>
      <c r="AT1223" s="218" t="s">
        <v>284</v>
      </c>
      <c r="AU1223" s="218" t="s">
        <v>85</v>
      </c>
      <c r="AV1223" s="13" t="s">
        <v>85</v>
      </c>
      <c r="AW1223" s="13" t="s">
        <v>4</v>
      </c>
      <c r="AX1223" s="13" t="s">
        <v>83</v>
      </c>
      <c r="AY1223" s="218" t="s">
        <v>275</v>
      </c>
    </row>
    <row r="1224" spans="1:65" s="2" customFormat="1" ht="44.25" customHeight="1">
      <c r="A1224" s="35"/>
      <c r="B1224" s="36"/>
      <c r="C1224" s="194" t="s">
        <v>1348</v>
      </c>
      <c r="D1224" s="194" t="s">
        <v>277</v>
      </c>
      <c r="E1224" s="195" t="s">
        <v>1349</v>
      </c>
      <c r="F1224" s="196" t="s">
        <v>1350</v>
      </c>
      <c r="G1224" s="197" t="s">
        <v>280</v>
      </c>
      <c r="H1224" s="198">
        <v>56.957999999999998</v>
      </c>
      <c r="I1224" s="199"/>
      <c r="J1224" s="200">
        <f>ROUND(I1224*H1224,2)</f>
        <v>0</v>
      </c>
      <c r="K1224" s="196" t="s">
        <v>281</v>
      </c>
      <c r="L1224" s="40"/>
      <c r="M1224" s="201" t="s">
        <v>1</v>
      </c>
      <c r="N1224" s="202" t="s">
        <v>41</v>
      </c>
      <c r="O1224" s="72"/>
      <c r="P1224" s="203">
        <f>O1224*H1224</f>
        <v>0</v>
      </c>
      <c r="Q1224" s="203">
        <v>8.3499999999999998E-3</v>
      </c>
      <c r="R1224" s="203">
        <f>Q1224*H1224</f>
        <v>0.47559929999999995</v>
      </c>
      <c r="S1224" s="203">
        <v>0</v>
      </c>
      <c r="T1224" s="204">
        <f>S1224*H1224</f>
        <v>0</v>
      </c>
      <c r="U1224" s="35"/>
      <c r="V1224" s="35"/>
      <c r="W1224" s="35"/>
      <c r="X1224" s="35"/>
      <c r="Y1224" s="35"/>
      <c r="Z1224" s="35"/>
      <c r="AA1224" s="35"/>
      <c r="AB1224" s="35"/>
      <c r="AC1224" s="35"/>
      <c r="AD1224" s="35"/>
      <c r="AE1224" s="35"/>
      <c r="AR1224" s="205" t="s">
        <v>282</v>
      </c>
      <c r="AT1224" s="205" t="s">
        <v>277</v>
      </c>
      <c r="AU1224" s="205" t="s">
        <v>85</v>
      </c>
      <c r="AY1224" s="18" t="s">
        <v>275</v>
      </c>
      <c r="BE1224" s="206">
        <f>IF(N1224="základní",J1224,0)</f>
        <v>0</v>
      </c>
      <c r="BF1224" s="206">
        <f>IF(N1224="snížená",J1224,0)</f>
        <v>0</v>
      </c>
      <c r="BG1224" s="206">
        <f>IF(N1224="zákl. přenesená",J1224,0)</f>
        <v>0</v>
      </c>
      <c r="BH1224" s="206">
        <f>IF(N1224="sníž. přenesená",J1224,0)</f>
        <v>0</v>
      </c>
      <c r="BI1224" s="206">
        <f>IF(N1224="nulová",J1224,0)</f>
        <v>0</v>
      </c>
      <c r="BJ1224" s="18" t="s">
        <v>83</v>
      </c>
      <c r="BK1224" s="206">
        <f>ROUND(I1224*H1224,2)</f>
        <v>0</v>
      </c>
      <c r="BL1224" s="18" t="s">
        <v>282</v>
      </c>
      <c r="BM1224" s="205" t="s">
        <v>1351</v>
      </c>
    </row>
    <row r="1225" spans="1:65" s="13" customFormat="1" ht="40">
      <c r="B1225" s="207"/>
      <c r="C1225" s="208"/>
      <c r="D1225" s="209" t="s">
        <v>284</v>
      </c>
      <c r="E1225" s="210" t="s">
        <v>1</v>
      </c>
      <c r="F1225" s="211" t="s">
        <v>1323</v>
      </c>
      <c r="G1225" s="208"/>
      <c r="H1225" s="212">
        <v>39.738</v>
      </c>
      <c r="I1225" s="213"/>
      <c r="J1225" s="208"/>
      <c r="K1225" s="208"/>
      <c r="L1225" s="214"/>
      <c r="M1225" s="215"/>
      <c r="N1225" s="216"/>
      <c r="O1225" s="216"/>
      <c r="P1225" s="216"/>
      <c r="Q1225" s="216"/>
      <c r="R1225" s="216"/>
      <c r="S1225" s="216"/>
      <c r="T1225" s="217"/>
      <c r="AT1225" s="218" t="s">
        <v>284</v>
      </c>
      <c r="AU1225" s="218" t="s">
        <v>85</v>
      </c>
      <c r="AV1225" s="13" t="s">
        <v>85</v>
      </c>
      <c r="AW1225" s="13" t="s">
        <v>32</v>
      </c>
      <c r="AX1225" s="13" t="s">
        <v>76</v>
      </c>
      <c r="AY1225" s="218" t="s">
        <v>275</v>
      </c>
    </row>
    <row r="1226" spans="1:65" s="13" customFormat="1" ht="20">
      <c r="B1226" s="207"/>
      <c r="C1226" s="208"/>
      <c r="D1226" s="209" t="s">
        <v>284</v>
      </c>
      <c r="E1226" s="210" t="s">
        <v>1</v>
      </c>
      <c r="F1226" s="211" t="s">
        <v>1324</v>
      </c>
      <c r="G1226" s="208"/>
      <c r="H1226" s="212">
        <v>17.22</v>
      </c>
      <c r="I1226" s="213"/>
      <c r="J1226" s="208"/>
      <c r="K1226" s="208"/>
      <c r="L1226" s="214"/>
      <c r="M1226" s="215"/>
      <c r="N1226" s="216"/>
      <c r="O1226" s="216"/>
      <c r="P1226" s="216"/>
      <c r="Q1226" s="216"/>
      <c r="R1226" s="216"/>
      <c r="S1226" s="216"/>
      <c r="T1226" s="217"/>
      <c r="AT1226" s="218" t="s">
        <v>284</v>
      </c>
      <c r="AU1226" s="218" t="s">
        <v>85</v>
      </c>
      <c r="AV1226" s="13" t="s">
        <v>85</v>
      </c>
      <c r="AW1226" s="13" t="s">
        <v>32</v>
      </c>
      <c r="AX1226" s="13" t="s">
        <v>76</v>
      </c>
      <c r="AY1226" s="218" t="s">
        <v>275</v>
      </c>
    </row>
    <row r="1227" spans="1:65" s="14" customFormat="1" ht="10">
      <c r="B1227" s="219"/>
      <c r="C1227" s="220"/>
      <c r="D1227" s="209" t="s">
        <v>284</v>
      </c>
      <c r="E1227" s="221" t="s">
        <v>1</v>
      </c>
      <c r="F1227" s="222" t="s">
        <v>286</v>
      </c>
      <c r="G1227" s="220"/>
      <c r="H1227" s="223">
        <v>56.957999999999998</v>
      </c>
      <c r="I1227" s="224"/>
      <c r="J1227" s="220"/>
      <c r="K1227" s="220"/>
      <c r="L1227" s="225"/>
      <c r="M1227" s="226"/>
      <c r="N1227" s="227"/>
      <c r="O1227" s="227"/>
      <c r="P1227" s="227"/>
      <c r="Q1227" s="227"/>
      <c r="R1227" s="227"/>
      <c r="S1227" s="227"/>
      <c r="T1227" s="228"/>
      <c r="AT1227" s="229" t="s">
        <v>284</v>
      </c>
      <c r="AU1227" s="229" t="s">
        <v>85</v>
      </c>
      <c r="AV1227" s="14" t="s">
        <v>106</v>
      </c>
      <c r="AW1227" s="14" t="s">
        <v>32</v>
      </c>
      <c r="AX1227" s="14" t="s">
        <v>76</v>
      </c>
      <c r="AY1227" s="229" t="s">
        <v>275</v>
      </c>
    </row>
    <row r="1228" spans="1:65" s="15" customFormat="1" ht="10">
      <c r="B1228" s="230"/>
      <c r="C1228" s="231"/>
      <c r="D1228" s="209" t="s">
        <v>284</v>
      </c>
      <c r="E1228" s="232" t="s">
        <v>1</v>
      </c>
      <c r="F1228" s="233" t="s">
        <v>287</v>
      </c>
      <c r="G1228" s="231"/>
      <c r="H1228" s="234">
        <v>56.957999999999998</v>
      </c>
      <c r="I1228" s="235"/>
      <c r="J1228" s="231"/>
      <c r="K1228" s="231"/>
      <c r="L1228" s="236"/>
      <c r="M1228" s="237"/>
      <c r="N1228" s="238"/>
      <c r="O1228" s="238"/>
      <c r="P1228" s="238"/>
      <c r="Q1228" s="238"/>
      <c r="R1228" s="238"/>
      <c r="S1228" s="238"/>
      <c r="T1228" s="239"/>
      <c r="AT1228" s="240" t="s">
        <v>284</v>
      </c>
      <c r="AU1228" s="240" t="s">
        <v>85</v>
      </c>
      <c r="AV1228" s="15" t="s">
        <v>282</v>
      </c>
      <c r="AW1228" s="15" t="s">
        <v>32</v>
      </c>
      <c r="AX1228" s="15" t="s">
        <v>83</v>
      </c>
      <c r="AY1228" s="240" t="s">
        <v>275</v>
      </c>
    </row>
    <row r="1229" spans="1:65" s="2" customFormat="1" ht="24.15" customHeight="1">
      <c r="A1229" s="35"/>
      <c r="B1229" s="36"/>
      <c r="C1229" s="251" t="s">
        <v>1352</v>
      </c>
      <c r="D1229" s="251" t="s">
        <v>386</v>
      </c>
      <c r="E1229" s="252" t="s">
        <v>1353</v>
      </c>
      <c r="F1229" s="253" t="s">
        <v>1354</v>
      </c>
      <c r="G1229" s="254" t="s">
        <v>280</v>
      </c>
      <c r="H1229" s="255">
        <v>59.805999999999997</v>
      </c>
      <c r="I1229" s="256"/>
      <c r="J1229" s="257">
        <f>ROUND(I1229*H1229,2)</f>
        <v>0</v>
      </c>
      <c r="K1229" s="253" t="s">
        <v>281</v>
      </c>
      <c r="L1229" s="258"/>
      <c r="M1229" s="259" t="s">
        <v>1</v>
      </c>
      <c r="N1229" s="260" t="s">
        <v>41</v>
      </c>
      <c r="O1229" s="72"/>
      <c r="P1229" s="203">
        <f>O1229*H1229</f>
        <v>0</v>
      </c>
      <c r="Q1229" s="203">
        <v>1.5E-3</v>
      </c>
      <c r="R1229" s="203">
        <f>Q1229*H1229</f>
        <v>8.9708999999999997E-2</v>
      </c>
      <c r="S1229" s="203">
        <v>0</v>
      </c>
      <c r="T1229" s="204">
        <f>S1229*H1229</f>
        <v>0</v>
      </c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/>
      <c r="AR1229" s="205" t="s">
        <v>334</v>
      </c>
      <c r="AT1229" s="205" t="s">
        <v>386</v>
      </c>
      <c r="AU1229" s="205" t="s">
        <v>85</v>
      </c>
      <c r="AY1229" s="18" t="s">
        <v>275</v>
      </c>
      <c r="BE1229" s="206">
        <f>IF(N1229="základní",J1229,0)</f>
        <v>0</v>
      </c>
      <c r="BF1229" s="206">
        <f>IF(N1229="snížená",J1229,0)</f>
        <v>0</v>
      </c>
      <c r="BG1229" s="206">
        <f>IF(N1229="zákl. přenesená",J1229,0)</f>
        <v>0</v>
      </c>
      <c r="BH1229" s="206">
        <f>IF(N1229="sníž. přenesená",J1229,0)</f>
        <v>0</v>
      </c>
      <c r="BI1229" s="206">
        <f>IF(N1229="nulová",J1229,0)</f>
        <v>0</v>
      </c>
      <c r="BJ1229" s="18" t="s">
        <v>83</v>
      </c>
      <c r="BK1229" s="206">
        <f>ROUND(I1229*H1229,2)</f>
        <v>0</v>
      </c>
      <c r="BL1229" s="18" t="s">
        <v>282</v>
      </c>
      <c r="BM1229" s="205" t="s">
        <v>1355</v>
      </c>
    </row>
    <row r="1230" spans="1:65" s="13" customFormat="1" ht="10">
      <c r="B1230" s="207"/>
      <c r="C1230" s="208"/>
      <c r="D1230" s="209" t="s">
        <v>284</v>
      </c>
      <c r="E1230" s="208"/>
      <c r="F1230" s="211" t="s">
        <v>1356</v>
      </c>
      <c r="G1230" s="208"/>
      <c r="H1230" s="212">
        <v>59.805999999999997</v>
      </c>
      <c r="I1230" s="213"/>
      <c r="J1230" s="208"/>
      <c r="K1230" s="208"/>
      <c r="L1230" s="214"/>
      <c r="M1230" s="215"/>
      <c r="N1230" s="216"/>
      <c r="O1230" s="216"/>
      <c r="P1230" s="216"/>
      <c r="Q1230" s="216"/>
      <c r="R1230" s="216"/>
      <c r="S1230" s="216"/>
      <c r="T1230" s="217"/>
      <c r="AT1230" s="218" t="s">
        <v>284</v>
      </c>
      <c r="AU1230" s="218" t="s">
        <v>85</v>
      </c>
      <c r="AV1230" s="13" t="s">
        <v>85</v>
      </c>
      <c r="AW1230" s="13" t="s">
        <v>4</v>
      </c>
      <c r="AX1230" s="13" t="s">
        <v>83</v>
      </c>
      <c r="AY1230" s="218" t="s">
        <v>275</v>
      </c>
    </row>
    <row r="1231" spans="1:65" s="2" customFormat="1" ht="24.15" customHeight="1">
      <c r="A1231" s="35"/>
      <c r="B1231" s="36"/>
      <c r="C1231" s="194" t="s">
        <v>1357</v>
      </c>
      <c r="D1231" s="194" t="s">
        <v>277</v>
      </c>
      <c r="E1231" s="195" t="s">
        <v>1358</v>
      </c>
      <c r="F1231" s="196" t="s">
        <v>1359</v>
      </c>
      <c r="G1231" s="197" t="s">
        <v>280</v>
      </c>
      <c r="H1231" s="198">
        <v>764.88599999999997</v>
      </c>
      <c r="I1231" s="199"/>
      <c r="J1231" s="200">
        <f>ROUND(I1231*H1231,2)</f>
        <v>0</v>
      </c>
      <c r="K1231" s="196" t="s">
        <v>281</v>
      </c>
      <c r="L1231" s="40"/>
      <c r="M1231" s="201" t="s">
        <v>1</v>
      </c>
      <c r="N1231" s="202" t="s">
        <v>41</v>
      </c>
      <c r="O1231" s="72"/>
      <c r="P1231" s="203">
        <f>O1231*H1231</f>
        <v>0</v>
      </c>
      <c r="Q1231" s="203">
        <v>1.8100000000000002E-2</v>
      </c>
      <c r="R1231" s="203">
        <f>Q1231*H1231</f>
        <v>13.8444366</v>
      </c>
      <c r="S1231" s="203">
        <v>0</v>
      </c>
      <c r="T1231" s="204">
        <f>S1231*H1231</f>
        <v>0</v>
      </c>
      <c r="U1231" s="35"/>
      <c r="V1231" s="35"/>
      <c r="W1231" s="35"/>
      <c r="X1231" s="35"/>
      <c r="Y1231" s="35"/>
      <c r="Z1231" s="35"/>
      <c r="AA1231" s="35"/>
      <c r="AB1231" s="35"/>
      <c r="AC1231" s="35"/>
      <c r="AD1231" s="35"/>
      <c r="AE1231" s="35"/>
      <c r="AR1231" s="205" t="s">
        <v>282</v>
      </c>
      <c r="AT1231" s="205" t="s">
        <v>277</v>
      </c>
      <c r="AU1231" s="205" t="s">
        <v>85</v>
      </c>
      <c r="AY1231" s="18" t="s">
        <v>275</v>
      </c>
      <c r="BE1231" s="206">
        <f>IF(N1231="základní",J1231,0)</f>
        <v>0</v>
      </c>
      <c r="BF1231" s="206">
        <f>IF(N1231="snížená",J1231,0)</f>
        <v>0</v>
      </c>
      <c r="BG1231" s="206">
        <f>IF(N1231="zákl. přenesená",J1231,0)</f>
        <v>0</v>
      </c>
      <c r="BH1231" s="206">
        <f>IF(N1231="sníž. přenesená",J1231,0)</f>
        <v>0</v>
      </c>
      <c r="BI1231" s="206">
        <f>IF(N1231="nulová",J1231,0)</f>
        <v>0</v>
      </c>
      <c r="BJ1231" s="18" t="s">
        <v>83</v>
      </c>
      <c r="BK1231" s="206">
        <f>ROUND(I1231*H1231,2)</f>
        <v>0</v>
      </c>
      <c r="BL1231" s="18" t="s">
        <v>282</v>
      </c>
      <c r="BM1231" s="205" t="s">
        <v>1360</v>
      </c>
    </row>
    <row r="1232" spans="1:65" s="13" customFormat="1" ht="40">
      <c r="B1232" s="207"/>
      <c r="C1232" s="208"/>
      <c r="D1232" s="209" t="s">
        <v>284</v>
      </c>
      <c r="E1232" s="210" t="s">
        <v>1</v>
      </c>
      <c r="F1232" s="211" t="s">
        <v>1326</v>
      </c>
      <c r="G1232" s="208"/>
      <c r="H1232" s="212">
        <v>154.226</v>
      </c>
      <c r="I1232" s="213"/>
      <c r="J1232" s="208"/>
      <c r="K1232" s="208"/>
      <c r="L1232" s="214"/>
      <c r="M1232" s="215"/>
      <c r="N1232" s="216"/>
      <c r="O1232" s="216"/>
      <c r="P1232" s="216"/>
      <c r="Q1232" s="216"/>
      <c r="R1232" s="216"/>
      <c r="S1232" s="216"/>
      <c r="T1232" s="217"/>
      <c r="AT1232" s="218" t="s">
        <v>284</v>
      </c>
      <c r="AU1232" s="218" t="s">
        <v>85</v>
      </c>
      <c r="AV1232" s="13" t="s">
        <v>85</v>
      </c>
      <c r="AW1232" s="13" t="s">
        <v>32</v>
      </c>
      <c r="AX1232" s="13" t="s">
        <v>76</v>
      </c>
      <c r="AY1232" s="218" t="s">
        <v>275</v>
      </c>
    </row>
    <row r="1233" spans="1:65" s="13" customFormat="1" ht="30">
      <c r="B1233" s="207"/>
      <c r="C1233" s="208"/>
      <c r="D1233" s="209" t="s">
        <v>284</v>
      </c>
      <c r="E1233" s="210" t="s">
        <v>1</v>
      </c>
      <c r="F1233" s="211" t="s">
        <v>1327</v>
      </c>
      <c r="G1233" s="208"/>
      <c r="H1233" s="212">
        <v>302.24</v>
      </c>
      <c r="I1233" s="213"/>
      <c r="J1233" s="208"/>
      <c r="K1233" s="208"/>
      <c r="L1233" s="214"/>
      <c r="M1233" s="215"/>
      <c r="N1233" s="216"/>
      <c r="O1233" s="216"/>
      <c r="P1233" s="216"/>
      <c r="Q1233" s="216"/>
      <c r="R1233" s="216"/>
      <c r="S1233" s="216"/>
      <c r="T1233" s="217"/>
      <c r="AT1233" s="218" t="s">
        <v>284</v>
      </c>
      <c r="AU1233" s="218" t="s">
        <v>85</v>
      </c>
      <c r="AV1233" s="13" t="s">
        <v>85</v>
      </c>
      <c r="AW1233" s="13" t="s">
        <v>32</v>
      </c>
      <c r="AX1233" s="13" t="s">
        <v>76</v>
      </c>
      <c r="AY1233" s="218" t="s">
        <v>275</v>
      </c>
    </row>
    <row r="1234" spans="1:65" s="13" customFormat="1" ht="20">
      <c r="B1234" s="207"/>
      <c r="C1234" s="208"/>
      <c r="D1234" s="209" t="s">
        <v>284</v>
      </c>
      <c r="E1234" s="210" t="s">
        <v>1</v>
      </c>
      <c r="F1234" s="211" t="s">
        <v>1328</v>
      </c>
      <c r="G1234" s="208"/>
      <c r="H1234" s="212">
        <v>268.495</v>
      </c>
      <c r="I1234" s="213"/>
      <c r="J1234" s="208"/>
      <c r="K1234" s="208"/>
      <c r="L1234" s="214"/>
      <c r="M1234" s="215"/>
      <c r="N1234" s="216"/>
      <c r="O1234" s="216"/>
      <c r="P1234" s="216"/>
      <c r="Q1234" s="216"/>
      <c r="R1234" s="216"/>
      <c r="S1234" s="216"/>
      <c r="T1234" s="217"/>
      <c r="AT1234" s="218" t="s">
        <v>284</v>
      </c>
      <c r="AU1234" s="218" t="s">
        <v>85</v>
      </c>
      <c r="AV1234" s="13" t="s">
        <v>85</v>
      </c>
      <c r="AW1234" s="13" t="s">
        <v>32</v>
      </c>
      <c r="AX1234" s="13" t="s">
        <v>76</v>
      </c>
      <c r="AY1234" s="218" t="s">
        <v>275</v>
      </c>
    </row>
    <row r="1235" spans="1:65" s="13" customFormat="1" ht="30">
      <c r="B1235" s="207"/>
      <c r="C1235" s="208"/>
      <c r="D1235" s="209" t="s">
        <v>284</v>
      </c>
      <c r="E1235" s="210" t="s">
        <v>1</v>
      </c>
      <c r="F1235" s="211" t="s">
        <v>1331</v>
      </c>
      <c r="G1235" s="208"/>
      <c r="H1235" s="212">
        <v>28.434999999999999</v>
      </c>
      <c r="I1235" s="213"/>
      <c r="J1235" s="208"/>
      <c r="K1235" s="208"/>
      <c r="L1235" s="214"/>
      <c r="M1235" s="215"/>
      <c r="N1235" s="216"/>
      <c r="O1235" s="216"/>
      <c r="P1235" s="216"/>
      <c r="Q1235" s="216"/>
      <c r="R1235" s="216"/>
      <c r="S1235" s="216"/>
      <c r="T1235" s="217"/>
      <c r="AT1235" s="218" t="s">
        <v>284</v>
      </c>
      <c r="AU1235" s="218" t="s">
        <v>85</v>
      </c>
      <c r="AV1235" s="13" t="s">
        <v>85</v>
      </c>
      <c r="AW1235" s="13" t="s">
        <v>32</v>
      </c>
      <c r="AX1235" s="13" t="s">
        <v>76</v>
      </c>
      <c r="AY1235" s="218" t="s">
        <v>275</v>
      </c>
    </row>
    <row r="1236" spans="1:65" s="13" customFormat="1" ht="30">
      <c r="B1236" s="207"/>
      <c r="C1236" s="208"/>
      <c r="D1236" s="209" t="s">
        <v>284</v>
      </c>
      <c r="E1236" s="210" t="s">
        <v>1</v>
      </c>
      <c r="F1236" s="211" t="s">
        <v>1332</v>
      </c>
      <c r="G1236" s="208"/>
      <c r="H1236" s="212">
        <v>11.49</v>
      </c>
      <c r="I1236" s="213"/>
      <c r="J1236" s="208"/>
      <c r="K1236" s="208"/>
      <c r="L1236" s="214"/>
      <c r="M1236" s="215"/>
      <c r="N1236" s="216"/>
      <c r="O1236" s="216"/>
      <c r="P1236" s="216"/>
      <c r="Q1236" s="216"/>
      <c r="R1236" s="216"/>
      <c r="S1236" s="216"/>
      <c r="T1236" s="217"/>
      <c r="AT1236" s="218" t="s">
        <v>284</v>
      </c>
      <c r="AU1236" s="218" t="s">
        <v>85</v>
      </c>
      <c r="AV1236" s="13" t="s">
        <v>85</v>
      </c>
      <c r="AW1236" s="13" t="s">
        <v>32</v>
      </c>
      <c r="AX1236" s="13" t="s">
        <v>76</v>
      </c>
      <c r="AY1236" s="218" t="s">
        <v>275</v>
      </c>
    </row>
    <row r="1237" spans="1:65" s="14" customFormat="1" ht="10">
      <c r="B1237" s="219"/>
      <c r="C1237" s="220"/>
      <c r="D1237" s="209" t="s">
        <v>284</v>
      </c>
      <c r="E1237" s="221" t="s">
        <v>1</v>
      </c>
      <c r="F1237" s="222" t="s">
        <v>286</v>
      </c>
      <c r="G1237" s="220"/>
      <c r="H1237" s="223">
        <v>764.88599999999997</v>
      </c>
      <c r="I1237" s="224"/>
      <c r="J1237" s="220"/>
      <c r="K1237" s="220"/>
      <c r="L1237" s="225"/>
      <c r="M1237" s="226"/>
      <c r="N1237" s="227"/>
      <c r="O1237" s="227"/>
      <c r="P1237" s="227"/>
      <c r="Q1237" s="227"/>
      <c r="R1237" s="227"/>
      <c r="S1237" s="227"/>
      <c r="T1237" s="228"/>
      <c r="AT1237" s="229" t="s">
        <v>284</v>
      </c>
      <c r="AU1237" s="229" t="s">
        <v>85</v>
      </c>
      <c r="AV1237" s="14" t="s">
        <v>106</v>
      </c>
      <c r="AW1237" s="14" t="s">
        <v>32</v>
      </c>
      <c r="AX1237" s="14" t="s">
        <v>76</v>
      </c>
      <c r="AY1237" s="229" t="s">
        <v>275</v>
      </c>
    </row>
    <row r="1238" spans="1:65" s="15" customFormat="1" ht="10">
      <c r="B1238" s="230"/>
      <c r="C1238" s="231"/>
      <c r="D1238" s="209" t="s">
        <v>284</v>
      </c>
      <c r="E1238" s="232" t="s">
        <v>1</v>
      </c>
      <c r="F1238" s="233" t="s">
        <v>287</v>
      </c>
      <c r="G1238" s="231"/>
      <c r="H1238" s="234">
        <v>764.88599999999997</v>
      </c>
      <c r="I1238" s="235"/>
      <c r="J1238" s="231"/>
      <c r="K1238" s="231"/>
      <c r="L1238" s="236"/>
      <c r="M1238" s="237"/>
      <c r="N1238" s="238"/>
      <c r="O1238" s="238"/>
      <c r="P1238" s="238"/>
      <c r="Q1238" s="238"/>
      <c r="R1238" s="238"/>
      <c r="S1238" s="238"/>
      <c r="T1238" s="239"/>
      <c r="AT1238" s="240" t="s">
        <v>284</v>
      </c>
      <c r="AU1238" s="240" t="s">
        <v>85</v>
      </c>
      <c r="AV1238" s="15" t="s">
        <v>282</v>
      </c>
      <c r="AW1238" s="15" t="s">
        <v>32</v>
      </c>
      <c r="AX1238" s="15" t="s">
        <v>83</v>
      </c>
      <c r="AY1238" s="240" t="s">
        <v>275</v>
      </c>
    </row>
    <row r="1239" spans="1:65" s="2" customFormat="1" ht="24.15" customHeight="1">
      <c r="A1239" s="35"/>
      <c r="B1239" s="36"/>
      <c r="C1239" s="194" t="s">
        <v>1361</v>
      </c>
      <c r="D1239" s="194" t="s">
        <v>277</v>
      </c>
      <c r="E1239" s="195" t="s">
        <v>1362</v>
      </c>
      <c r="F1239" s="196" t="s">
        <v>1363</v>
      </c>
      <c r="G1239" s="197" t="s">
        <v>280</v>
      </c>
      <c r="H1239" s="198">
        <v>764.88599999999997</v>
      </c>
      <c r="I1239" s="199"/>
      <c r="J1239" s="200">
        <f>ROUND(I1239*H1239,2)</f>
        <v>0</v>
      </c>
      <c r="K1239" s="196" t="s">
        <v>281</v>
      </c>
      <c r="L1239" s="40"/>
      <c r="M1239" s="201" t="s">
        <v>1</v>
      </c>
      <c r="N1239" s="202" t="s">
        <v>41</v>
      </c>
      <c r="O1239" s="72"/>
      <c r="P1239" s="203">
        <f>O1239*H1239</f>
        <v>0</v>
      </c>
      <c r="Q1239" s="203">
        <v>3.3E-3</v>
      </c>
      <c r="R1239" s="203">
        <f>Q1239*H1239</f>
        <v>2.5241237999999999</v>
      </c>
      <c r="S1239" s="203">
        <v>0</v>
      </c>
      <c r="T1239" s="204">
        <f>S1239*H1239</f>
        <v>0</v>
      </c>
      <c r="U1239" s="35"/>
      <c r="V1239" s="35"/>
      <c r="W1239" s="35"/>
      <c r="X1239" s="35"/>
      <c r="Y1239" s="35"/>
      <c r="Z1239" s="35"/>
      <c r="AA1239" s="35"/>
      <c r="AB1239" s="35"/>
      <c r="AC1239" s="35"/>
      <c r="AD1239" s="35"/>
      <c r="AE1239" s="35"/>
      <c r="AR1239" s="205" t="s">
        <v>282</v>
      </c>
      <c r="AT1239" s="205" t="s">
        <v>277</v>
      </c>
      <c r="AU1239" s="205" t="s">
        <v>85</v>
      </c>
      <c r="AY1239" s="18" t="s">
        <v>275</v>
      </c>
      <c r="BE1239" s="206">
        <f>IF(N1239="základní",J1239,0)</f>
        <v>0</v>
      </c>
      <c r="BF1239" s="206">
        <f>IF(N1239="snížená",J1239,0)</f>
        <v>0</v>
      </c>
      <c r="BG1239" s="206">
        <f>IF(N1239="zákl. přenesená",J1239,0)</f>
        <v>0</v>
      </c>
      <c r="BH1239" s="206">
        <f>IF(N1239="sníž. přenesená",J1239,0)</f>
        <v>0</v>
      </c>
      <c r="BI1239" s="206">
        <f>IF(N1239="nulová",J1239,0)</f>
        <v>0</v>
      </c>
      <c r="BJ1239" s="18" t="s">
        <v>83</v>
      </c>
      <c r="BK1239" s="206">
        <f>ROUND(I1239*H1239,2)</f>
        <v>0</v>
      </c>
      <c r="BL1239" s="18" t="s">
        <v>282</v>
      </c>
      <c r="BM1239" s="205" t="s">
        <v>1364</v>
      </c>
    </row>
    <row r="1240" spans="1:65" s="13" customFormat="1" ht="40">
      <c r="B1240" s="207"/>
      <c r="C1240" s="208"/>
      <c r="D1240" s="209" t="s">
        <v>284</v>
      </c>
      <c r="E1240" s="210" t="s">
        <v>1</v>
      </c>
      <c r="F1240" s="211" t="s">
        <v>1326</v>
      </c>
      <c r="G1240" s="208"/>
      <c r="H1240" s="212">
        <v>154.226</v>
      </c>
      <c r="I1240" s="213"/>
      <c r="J1240" s="208"/>
      <c r="K1240" s="208"/>
      <c r="L1240" s="214"/>
      <c r="M1240" s="215"/>
      <c r="N1240" s="216"/>
      <c r="O1240" s="216"/>
      <c r="P1240" s="216"/>
      <c r="Q1240" s="216"/>
      <c r="R1240" s="216"/>
      <c r="S1240" s="216"/>
      <c r="T1240" s="217"/>
      <c r="AT1240" s="218" t="s">
        <v>284</v>
      </c>
      <c r="AU1240" s="218" t="s">
        <v>85</v>
      </c>
      <c r="AV1240" s="13" t="s">
        <v>85</v>
      </c>
      <c r="AW1240" s="13" t="s">
        <v>32</v>
      </c>
      <c r="AX1240" s="13" t="s">
        <v>76</v>
      </c>
      <c r="AY1240" s="218" t="s">
        <v>275</v>
      </c>
    </row>
    <row r="1241" spans="1:65" s="13" customFormat="1" ht="30">
      <c r="B1241" s="207"/>
      <c r="C1241" s="208"/>
      <c r="D1241" s="209" t="s">
        <v>284</v>
      </c>
      <c r="E1241" s="210" t="s">
        <v>1</v>
      </c>
      <c r="F1241" s="211" t="s">
        <v>1327</v>
      </c>
      <c r="G1241" s="208"/>
      <c r="H1241" s="212">
        <v>302.24</v>
      </c>
      <c r="I1241" s="213"/>
      <c r="J1241" s="208"/>
      <c r="K1241" s="208"/>
      <c r="L1241" s="214"/>
      <c r="M1241" s="215"/>
      <c r="N1241" s="216"/>
      <c r="O1241" s="216"/>
      <c r="P1241" s="216"/>
      <c r="Q1241" s="216"/>
      <c r="R1241" s="216"/>
      <c r="S1241" s="216"/>
      <c r="T1241" s="217"/>
      <c r="AT1241" s="218" t="s">
        <v>284</v>
      </c>
      <c r="AU1241" s="218" t="s">
        <v>85</v>
      </c>
      <c r="AV1241" s="13" t="s">
        <v>85</v>
      </c>
      <c r="AW1241" s="13" t="s">
        <v>32</v>
      </c>
      <c r="AX1241" s="13" t="s">
        <v>76</v>
      </c>
      <c r="AY1241" s="218" t="s">
        <v>275</v>
      </c>
    </row>
    <row r="1242" spans="1:65" s="13" customFormat="1" ht="20">
      <c r="B1242" s="207"/>
      <c r="C1242" s="208"/>
      <c r="D1242" s="209" t="s">
        <v>284</v>
      </c>
      <c r="E1242" s="210" t="s">
        <v>1</v>
      </c>
      <c r="F1242" s="211" t="s">
        <v>1328</v>
      </c>
      <c r="G1242" s="208"/>
      <c r="H1242" s="212">
        <v>268.495</v>
      </c>
      <c r="I1242" s="213"/>
      <c r="J1242" s="208"/>
      <c r="K1242" s="208"/>
      <c r="L1242" s="214"/>
      <c r="M1242" s="215"/>
      <c r="N1242" s="216"/>
      <c r="O1242" s="216"/>
      <c r="P1242" s="216"/>
      <c r="Q1242" s="216"/>
      <c r="R1242" s="216"/>
      <c r="S1242" s="216"/>
      <c r="T1242" s="217"/>
      <c r="AT1242" s="218" t="s">
        <v>284</v>
      </c>
      <c r="AU1242" s="218" t="s">
        <v>85</v>
      </c>
      <c r="AV1242" s="13" t="s">
        <v>85</v>
      </c>
      <c r="AW1242" s="13" t="s">
        <v>32</v>
      </c>
      <c r="AX1242" s="13" t="s">
        <v>76</v>
      </c>
      <c r="AY1242" s="218" t="s">
        <v>275</v>
      </c>
    </row>
    <row r="1243" spans="1:65" s="13" customFormat="1" ht="30">
      <c r="B1243" s="207"/>
      <c r="C1243" s="208"/>
      <c r="D1243" s="209" t="s">
        <v>284</v>
      </c>
      <c r="E1243" s="210" t="s">
        <v>1</v>
      </c>
      <c r="F1243" s="211" t="s">
        <v>1331</v>
      </c>
      <c r="G1243" s="208"/>
      <c r="H1243" s="212">
        <v>28.434999999999999</v>
      </c>
      <c r="I1243" s="213"/>
      <c r="J1243" s="208"/>
      <c r="K1243" s="208"/>
      <c r="L1243" s="214"/>
      <c r="M1243" s="215"/>
      <c r="N1243" s="216"/>
      <c r="O1243" s="216"/>
      <c r="P1243" s="216"/>
      <c r="Q1243" s="216"/>
      <c r="R1243" s="216"/>
      <c r="S1243" s="216"/>
      <c r="T1243" s="217"/>
      <c r="AT1243" s="218" t="s">
        <v>284</v>
      </c>
      <c r="AU1243" s="218" t="s">
        <v>85</v>
      </c>
      <c r="AV1243" s="13" t="s">
        <v>85</v>
      </c>
      <c r="AW1243" s="13" t="s">
        <v>32</v>
      </c>
      <c r="AX1243" s="13" t="s">
        <v>76</v>
      </c>
      <c r="AY1243" s="218" t="s">
        <v>275</v>
      </c>
    </row>
    <row r="1244" spans="1:65" s="13" customFormat="1" ht="30">
      <c r="B1244" s="207"/>
      <c r="C1244" s="208"/>
      <c r="D1244" s="209" t="s">
        <v>284</v>
      </c>
      <c r="E1244" s="210" t="s">
        <v>1</v>
      </c>
      <c r="F1244" s="211" t="s">
        <v>1332</v>
      </c>
      <c r="G1244" s="208"/>
      <c r="H1244" s="212">
        <v>11.49</v>
      </c>
      <c r="I1244" s="213"/>
      <c r="J1244" s="208"/>
      <c r="K1244" s="208"/>
      <c r="L1244" s="214"/>
      <c r="M1244" s="215"/>
      <c r="N1244" s="216"/>
      <c r="O1244" s="216"/>
      <c r="P1244" s="216"/>
      <c r="Q1244" s="216"/>
      <c r="R1244" s="216"/>
      <c r="S1244" s="216"/>
      <c r="T1244" s="217"/>
      <c r="AT1244" s="218" t="s">
        <v>284</v>
      </c>
      <c r="AU1244" s="218" t="s">
        <v>85</v>
      </c>
      <c r="AV1244" s="13" t="s">
        <v>85</v>
      </c>
      <c r="AW1244" s="13" t="s">
        <v>32</v>
      </c>
      <c r="AX1244" s="13" t="s">
        <v>76</v>
      </c>
      <c r="AY1244" s="218" t="s">
        <v>275</v>
      </c>
    </row>
    <row r="1245" spans="1:65" s="14" customFormat="1" ht="10">
      <c r="B1245" s="219"/>
      <c r="C1245" s="220"/>
      <c r="D1245" s="209" t="s">
        <v>284</v>
      </c>
      <c r="E1245" s="221" t="s">
        <v>1</v>
      </c>
      <c r="F1245" s="222" t="s">
        <v>286</v>
      </c>
      <c r="G1245" s="220"/>
      <c r="H1245" s="223">
        <v>764.88599999999997</v>
      </c>
      <c r="I1245" s="224"/>
      <c r="J1245" s="220"/>
      <c r="K1245" s="220"/>
      <c r="L1245" s="225"/>
      <c r="M1245" s="226"/>
      <c r="N1245" s="227"/>
      <c r="O1245" s="227"/>
      <c r="P1245" s="227"/>
      <c r="Q1245" s="227"/>
      <c r="R1245" s="227"/>
      <c r="S1245" s="227"/>
      <c r="T1245" s="228"/>
      <c r="AT1245" s="229" t="s">
        <v>284</v>
      </c>
      <c r="AU1245" s="229" t="s">
        <v>85</v>
      </c>
      <c r="AV1245" s="14" t="s">
        <v>106</v>
      </c>
      <c r="AW1245" s="14" t="s">
        <v>32</v>
      </c>
      <c r="AX1245" s="14" t="s">
        <v>76</v>
      </c>
      <c r="AY1245" s="229" t="s">
        <v>275</v>
      </c>
    </row>
    <row r="1246" spans="1:65" s="15" customFormat="1" ht="10">
      <c r="B1246" s="230"/>
      <c r="C1246" s="231"/>
      <c r="D1246" s="209" t="s">
        <v>284</v>
      </c>
      <c r="E1246" s="232" t="s">
        <v>1</v>
      </c>
      <c r="F1246" s="233" t="s">
        <v>287</v>
      </c>
      <c r="G1246" s="231"/>
      <c r="H1246" s="234">
        <v>764.88599999999997</v>
      </c>
      <c r="I1246" s="235"/>
      <c r="J1246" s="231"/>
      <c r="K1246" s="231"/>
      <c r="L1246" s="236"/>
      <c r="M1246" s="237"/>
      <c r="N1246" s="238"/>
      <c r="O1246" s="238"/>
      <c r="P1246" s="238"/>
      <c r="Q1246" s="238"/>
      <c r="R1246" s="238"/>
      <c r="S1246" s="238"/>
      <c r="T1246" s="239"/>
      <c r="AT1246" s="240" t="s">
        <v>284</v>
      </c>
      <c r="AU1246" s="240" t="s">
        <v>85</v>
      </c>
      <c r="AV1246" s="15" t="s">
        <v>282</v>
      </c>
      <c r="AW1246" s="15" t="s">
        <v>32</v>
      </c>
      <c r="AX1246" s="15" t="s">
        <v>83</v>
      </c>
      <c r="AY1246" s="240" t="s">
        <v>275</v>
      </c>
    </row>
    <row r="1247" spans="1:65" s="2" customFormat="1" ht="33" customHeight="1">
      <c r="A1247" s="35"/>
      <c r="B1247" s="36"/>
      <c r="C1247" s="194" t="s">
        <v>1365</v>
      </c>
      <c r="D1247" s="194" t="s">
        <v>277</v>
      </c>
      <c r="E1247" s="195" t="s">
        <v>1366</v>
      </c>
      <c r="F1247" s="196" t="s">
        <v>1367</v>
      </c>
      <c r="G1247" s="197" t="s">
        <v>290</v>
      </c>
      <c r="H1247" s="198">
        <v>1.18</v>
      </c>
      <c r="I1247" s="199"/>
      <c r="J1247" s="200">
        <f>ROUND(I1247*H1247,2)</f>
        <v>0</v>
      </c>
      <c r="K1247" s="196" t="s">
        <v>281</v>
      </c>
      <c r="L1247" s="40"/>
      <c r="M1247" s="201" t="s">
        <v>1</v>
      </c>
      <c r="N1247" s="202" t="s">
        <v>41</v>
      </c>
      <c r="O1247" s="72"/>
      <c r="P1247" s="203">
        <f>O1247*H1247</f>
        <v>0</v>
      </c>
      <c r="Q1247" s="203">
        <v>2.5018699999999998</v>
      </c>
      <c r="R1247" s="203">
        <f>Q1247*H1247</f>
        <v>2.9522065999999998</v>
      </c>
      <c r="S1247" s="203">
        <v>0</v>
      </c>
      <c r="T1247" s="204">
        <f>S1247*H1247</f>
        <v>0</v>
      </c>
      <c r="U1247" s="35"/>
      <c r="V1247" s="35"/>
      <c r="W1247" s="35"/>
      <c r="X1247" s="35"/>
      <c r="Y1247" s="35"/>
      <c r="Z1247" s="35"/>
      <c r="AA1247" s="35"/>
      <c r="AB1247" s="35"/>
      <c r="AC1247" s="35"/>
      <c r="AD1247" s="35"/>
      <c r="AE1247" s="35"/>
      <c r="AR1247" s="205" t="s">
        <v>282</v>
      </c>
      <c r="AT1247" s="205" t="s">
        <v>277</v>
      </c>
      <c r="AU1247" s="205" t="s">
        <v>85</v>
      </c>
      <c r="AY1247" s="18" t="s">
        <v>275</v>
      </c>
      <c r="BE1247" s="206">
        <f>IF(N1247="základní",J1247,0)</f>
        <v>0</v>
      </c>
      <c r="BF1247" s="206">
        <f>IF(N1247="snížená",J1247,0)</f>
        <v>0</v>
      </c>
      <c r="BG1247" s="206">
        <f>IF(N1247="zákl. přenesená",J1247,0)</f>
        <v>0</v>
      </c>
      <c r="BH1247" s="206">
        <f>IF(N1247="sníž. přenesená",J1247,0)</f>
        <v>0</v>
      </c>
      <c r="BI1247" s="206">
        <f>IF(N1247="nulová",J1247,0)</f>
        <v>0</v>
      </c>
      <c r="BJ1247" s="18" t="s">
        <v>83</v>
      </c>
      <c r="BK1247" s="206">
        <f>ROUND(I1247*H1247,2)</f>
        <v>0</v>
      </c>
      <c r="BL1247" s="18" t="s">
        <v>282</v>
      </c>
      <c r="BM1247" s="205" t="s">
        <v>1368</v>
      </c>
    </row>
    <row r="1248" spans="1:65" s="13" customFormat="1" ht="10">
      <c r="B1248" s="207"/>
      <c r="C1248" s="208"/>
      <c r="D1248" s="209" t="s">
        <v>284</v>
      </c>
      <c r="E1248" s="210" t="s">
        <v>1</v>
      </c>
      <c r="F1248" s="211" t="s">
        <v>1369</v>
      </c>
      <c r="G1248" s="208"/>
      <c r="H1248" s="212">
        <v>1.18</v>
      </c>
      <c r="I1248" s="213"/>
      <c r="J1248" s="208"/>
      <c r="K1248" s="208"/>
      <c r="L1248" s="214"/>
      <c r="M1248" s="215"/>
      <c r="N1248" s="216"/>
      <c r="O1248" s="216"/>
      <c r="P1248" s="216"/>
      <c r="Q1248" s="216"/>
      <c r="R1248" s="216"/>
      <c r="S1248" s="216"/>
      <c r="T1248" s="217"/>
      <c r="AT1248" s="218" t="s">
        <v>284</v>
      </c>
      <c r="AU1248" s="218" t="s">
        <v>85</v>
      </c>
      <c r="AV1248" s="13" t="s">
        <v>85</v>
      </c>
      <c r="AW1248" s="13" t="s">
        <v>32</v>
      </c>
      <c r="AX1248" s="13" t="s">
        <v>76</v>
      </c>
      <c r="AY1248" s="218" t="s">
        <v>275</v>
      </c>
    </row>
    <row r="1249" spans="1:65" s="14" customFormat="1" ht="10">
      <c r="B1249" s="219"/>
      <c r="C1249" s="220"/>
      <c r="D1249" s="209" t="s">
        <v>284</v>
      </c>
      <c r="E1249" s="221" t="s">
        <v>1</v>
      </c>
      <c r="F1249" s="222" t="s">
        <v>286</v>
      </c>
      <c r="G1249" s="220"/>
      <c r="H1249" s="223">
        <v>1.18</v>
      </c>
      <c r="I1249" s="224"/>
      <c r="J1249" s="220"/>
      <c r="K1249" s="220"/>
      <c r="L1249" s="225"/>
      <c r="M1249" s="226"/>
      <c r="N1249" s="227"/>
      <c r="O1249" s="227"/>
      <c r="P1249" s="227"/>
      <c r="Q1249" s="227"/>
      <c r="R1249" s="227"/>
      <c r="S1249" s="227"/>
      <c r="T1249" s="228"/>
      <c r="AT1249" s="229" t="s">
        <v>284</v>
      </c>
      <c r="AU1249" s="229" t="s">
        <v>85</v>
      </c>
      <c r="AV1249" s="14" t="s">
        <v>106</v>
      </c>
      <c r="AW1249" s="14" t="s">
        <v>32</v>
      </c>
      <c r="AX1249" s="14" t="s">
        <v>76</v>
      </c>
      <c r="AY1249" s="229" t="s">
        <v>275</v>
      </c>
    </row>
    <row r="1250" spans="1:65" s="15" customFormat="1" ht="10">
      <c r="B1250" s="230"/>
      <c r="C1250" s="231"/>
      <c r="D1250" s="209" t="s">
        <v>284</v>
      </c>
      <c r="E1250" s="232" t="s">
        <v>1</v>
      </c>
      <c r="F1250" s="233" t="s">
        <v>287</v>
      </c>
      <c r="G1250" s="231"/>
      <c r="H1250" s="234">
        <v>1.18</v>
      </c>
      <c r="I1250" s="235"/>
      <c r="J1250" s="231"/>
      <c r="K1250" s="231"/>
      <c r="L1250" s="236"/>
      <c r="M1250" s="237"/>
      <c r="N1250" s="238"/>
      <c r="O1250" s="238"/>
      <c r="P1250" s="238"/>
      <c r="Q1250" s="238"/>
      <c r="R1250" s="238"/>
      <c r="S1250" s="238"/>
      <c r="T1250" s="239"/>
      <c r="AT1250" s="240" t="s">
        <v>284</v>
      </c>
      <c r="AU1250" s="240" t="s">
        <v>85</v>
      </c>
      <c r="AV1250" s="15" t="s">
        <v>282</v>
      </c>
      <c r="AW1250" s="15" t="s">
        <v>32</v>
      </c>
      <c r="AX1250" s="15" t="s">
        <v>83</v>
      </c>
      <c r="AY1250" s="240" t="s">
        <v>275</v>
      </c>
    </row>
    <row r="1251" spans="1:65" s="2" customFormat="1" ht="24.15" customHeight="1">
      <c r="A1251" s="35"/>
      <c r="B1251" s="36"/>
      <c r="C1251" s="194" t="s">
        <v>1370</v>
      </c>
      <c r="D1251" s="194" t="s">
        <v>277</v>
      </c>
      <c r="E1251" s="195" t="s">
        <v>1371</v>
      </c>
      <c r="F1251" s="196" t="s">
        <v>1372</v>
      </c>
      <c r="G1251" s="197" t="s">
        <v>290</v>
      </c>
      <c r="H1251" s="198">
        <v>1.18</v>
      </c>
      <c r="I1251" s="199"/>
      <c r="J1251" s="200">
        <f>ROUND(I1251*H1251,2)</f>
        <v>0</v>
      </c>
      <c r="K1251" s="196" t="s">
        <v>281</v>
      </c>
      <c r="L1251" s="40"/>
      <c r="M1251" s="201" t="s">
        <v>1</v>
      </c>
      <c r="N1251" s="202" t="s">
        <v>41</v>
      </c>
      <c r="O1251" s="72"/>
      <c r="P1251" s="203">
        <f>O1251*H1251</f>
        <v>0</v>
      </c>
      <c r="Q1251" s="203">
        <v>0.01</v>
      </c>
      <c r="R1251" s="203">
        <f>Q1251*H1251</f>
        <v>1.18E-2</v>
      </c>
      <c r="S1251" s="203">
        <v>0</v>
      </c>
      <c r="T1251" s="204">
        <f>S1251*H1251</f>
        <v>0</v>
      </c>
      <c r="U1251" s="35"/>
      <c r="V1251" s="35"/>
      <c r="W1251" s="35"/>
      <c r="X1251" s="35"/>
      <c r="Y1251" s="35"/>
      <c r="Z1251" s="35"/>
      <c r="AA1251" s="35"/>
      <c r="AB1251" s="35"/>
      <c r="AC1251" s="35"/>
      <c r="AD1251" s="35"/>
      <c r="AE1251" s="35"/>
      <c r="AR1251" s="205" t="s">
        <v>282</v>
      </c>
      <c r="AT1251" s="205" t="s">
        <v>277</v>
      </c>
      <c r="AU1251" s="205" t="s">
        <v>85</v>
      </c>
      <c r="AY1251" s="18" t="s">
        <v>275</v>
      </c>
      <c r="BE1251" s="206">
        <f>IF(N1251="základní",J1251,0)</f>
        <v>0</v>
      </c>
      <c r="BF1251" s="206">
        <f>IF(N1251="snížená",J1251,0)</f>
        <v>0</v>
      </c>
      <c r="BG1251" s="206">
        <f>IF(N1251="zákl. přenesená",J1251,0)</f>
        <v>0</v>
      </c>
      <c r="BH1251" s="206">
        <f>IF(N1251="sníž. přenesená",J1251,0)</f>
        <v>0</v>
      </c>
      <c r="BI1251" s="206">
        <f>IF(N1251="nulová",J1251,0)</f>
        <v>0</v>
      </c>
      <c r="BJ1251" s="18" t="s">
        <v>83</v>
      </c>
      <c r="BK1251" s="206">
        <f>ROUND(I1251*H1251,2)</f>
        <v>0</v>
      </c>
      <c r="BL1251" s="18" t="s">
        <v>282</v>
      </c>
      <c r="BM1251" s="205" t="s">
        <v>1373</v>
      </c>
    </row>
    <row r="1252" spans="1:65" s="13" customFormat="1" ht="10">
      <c r="B1252" s="207"/>
      <c r="C1252" s="208"/>
      <c r="D1252" s="209" t="s">
        <v>284</v>
      </c>
      <c r="E1252" s="210" t="s">
        <v>1</v>
      </c>
      <c r="F1252" s="211" t="s">
        <v>1369</v>
      </c>
      <c r="G1252" s="208"/>
      <c r="H1252" s="212">
        <v>1.18</v>
      </c>
      <c r="I1252" s="213"/>
      <c r="J1252" s="208"/>
      <c r="K1252" s="208"/>
      <c r="L1252" s="214"/>
      <c r="M1252" s="215"/>
      <c r="N1252" s="216"/>
      <c r="O1252" s="216"/>
      <c r="P1252" s="216"/>
      <c r="Q1252" s="216"/>
      <c r="R1252" s="216"/>
      <c r="S1252" s="216"/>
      <c r="T1252" s="217"/>
      <c r="AT1252" s="218" t="s">
        <v>284</v>
      </c>
      <c r="AU1252" s="218" t="s">
        <v>85</v>
      </c>
      <c r="AV1252" s="13" t="s">
        <v>85</v>
      </c>
      <c r="AW1252" s="13" t="s">
        <v>32</v>
      </c>
      <c r="AX1252" s="13" t="s">
        <v>76</v>
      </c>
      <c r="AY1252" s="218" t="s">
        <v>275</v>
      </c>
    </row>
    <row r="1253" spans="1:65" s="14" customFormat="1" ht="10">
      <c r="B1253" s="219"/>
      <c r="C1253" s="220"/>
      <c r="D1253" s="209" t="s">
        <v>284</v>
      </c>
      <c r="E1253" s="221" t="s">
        <v>1</v>
      </c>
      <c r="F1253" s="222" t="s">
        <v>286</v>
      </c>
      <c r="G1253" s="220"/>
      <c r="H1253" s="223">
        <v>1.18</v>
      </c>
      <c r="I1253" s="224"/>
      <c r="J1253" s="220"/>
      <c r="K1253" s="220"/>
      <c r="L1253" s="225"/>
      <c r="M1253" s="226"/>
      <c r="N1253" s="227"/>
      <c r="O1253" s="227"/>
      <c r="P1253" s="227"/>
      <c r="Q1253" s="227"/>
      <c r="R1253" s="227"/>
      <c r="S1253" s="227"/>
      <c r="T1253" s="228"/>
      <c r="AT1253" s="229" t="s">
        <v>284</v>
      </c>
      <c r="AU1253" s="229" t="s">
        <v>85</v>
      </c>
      <c r="AV1253" s="14" t="s">
        <v>106</v>
      </c>
      <c r="AW1253" s="14" t="s">
        <v>32</v>
      </c>
      <c r="AX1253" s="14" t="s">
        <v>76</v>
      </c>
      <c r="AY1253" s="229" t="s">
        <v>275</v>
      </c>
    </row>
    <row r="1254" spans="1:65" s="15" customFormat="1" ht="10">
      <c r="B1254" s="230"/>
      <c r="C1254" s="231"/>
      <c r="D1254" s="209" t="s">
        <v>284</v>
      </c>
      <c r="E1254" s="232" t="s">
        <v>1</v>
      </c>
      <c r="F1254" s="233" t="s">
        <v>287</v>
      </c>
      <c r="G1254" s="231"/>
      <c r="H1254" s="234">
        <v>1.18</v>
      </c>
      <c r="I1254" s="235"/>
      <c r="J1254" s="231"/>
      <c r="K1254" s="231"/>
      <c r="L1254" s="236"/>
      <c r="M1254" s="237"/>
      <c r="N1254" s="238"/>
      <c r="O1254" s="238"/>
      <c r="P1254" s="238"/>
      <c r="Q1254" s="238"/>
      <c r="R1254" s="238"/>
      <c r="S1254" s="238"/>
      <c r="T1254" s="239"/>
      <c r="AT1254" s="240" t="s">
        <v>284</v>
      </c>
      <c r="AU1254" s="240" t="s">
        <v>85</v>
      </c>
      <c r="AV1254" s="15" t="s">
        <v>282</v>
      </c>
      <c r="AW1254" s="15" t="s">
        <v>32</v>
      </c>
      <c r="AX1254" s="15" t="s">
        <v>83</v>
      </c>
      <c r="AY1254" s="240" t="s">
        <v>275</v>
      </c>
    </row>
    <row r="1255" spans="1:65" s="2" customFormat="1" ht="33" customHeight="1">
      <c r="A1255" s="35"/>
      <c r="B1255" s="36"/>
      <c r="C1255" s="194" t="s">
        <v>1374</v>
      </c>
      <c r="D1255" s="194" t="s">
        <v>277</v>
      </c>
      <c r="E1255" s="195" t="s">
        <v>1375</v>
      </c>
      <c r="F1255" s="196" t="s">
        <v>1376</v>
      </c>
      <c r="G1255" s="197" t="s">
        <v>290</v>
      </c>
      <c r="H1255" s="198">
        <v>1.18</v>
      </c>
      <c r="I1255" s="199"/>
      <c r="J1255" s="200">
        <f>ROUND(I1255*H1255,2)</f>
        <v>0</v>
      </c>
      <c r="K1255" s="196" t="s">
        <v>281</v>
      </c>
      <c r="L1255" s="40"/>
      <c r="M1255" s="201" t="s">
        <v>1</v>
      </c>
      <c r="N1255" s="202" t="s">
        <v>41</v>
      </c>
      <c r="O1255" s="72"/>
      <c r="P1255" s="203">
        <f>O1255*H1255</f>
        <v>0</v>
      </c>
      <c r="Q1255" s="203">
        <v>0</v>
      </c>
      <c r="R1255" s="203">
        <f>Q1255*H1255</f>
        <v>0</v>
      </c>
      <c r="S1255" s="203">
        <v>0</v>
      </c>
      <c r="T1255" s="204">
        <f>S1255*H1255</f>
        <v>0</v>
      </c>
      <c r="U1255" s="35"/>
      <c r="V1255" s="35"/>
      <c r="W1255" s="35"/>
      <c r="X1255" s="35"/>
      <c r="Y1255" s="35"/>
      <c r="Z1255" s="35"/>
      <c r="AA1255" s="35"/>
      <c r="AB1255" s="35"/>
      <c r="AC1255" s="35"/>
      <c r="AD1255" s="35"/>
      <c r="AE1255" s="35"/>
      <c r="AR1255" s="205" t="s">
        <v>282</v>
      </c>
      <c r="AT1255" s="205" t="s">
        <v>277</v>
      </c>
      <c r="AU1255" s="205" t="s">
        <v>85</v>
      </c>
      <c r="AY1255" s="18" t="s">
        <v>275</v>
      </c>
      <c r="BE1255" s="206">
        <f>IF(N1255="základní",J1255,0)</f>
        <v>0</v>
      </c>
      <c r="BF1255" s="206">
        <f>IF(N1255="snížená",J1255,0)</f>
        <v>0</v>
      </c>
      <c r="BG1255" s="206">
        <f>IF(N1255="zákl. přenesená",J1255,0)</f>
        <v>0</v>
      </c>
      <c r="BH1255" s="206">
        <f>IF(N1255="sníž. přenesená",J1255,0)</f>
        <v>0</v>
      </c>
      <c r="BI1255" s="206">
        <f>IF(N1255="nulová",J1255,0)</f>
        <v>0</v>
      </c>
      <c r="BJ1255" s="18" t="s">
        <v>83</v>
      </c>
      <c r="BK1255" s="206">
        <f>ROUND(I1255*H1255,2)</f>
        <v>0</v>
      </c>
      <c r="BL1255" s="18" t="s">
        <v>282</v>
      </c>
      <c r="BM1255" s="205" t="s">
        <v>1377</v>
      </c>
    </row>
    <row r="1256" spans="1:65" s="2" customFormat="1" ht="16.5" customHeight="1">
      <c r="A1256" s="35"/>
      <c r="B1256" s="36"/>
      <c r="C1256" s="194" t="s">
        <v>1378</v>
      </c>
      <c r="D1256" s="194" t="s">
        <v>277</v>
      </c>
      <c r="E1256" s="195" t="s">
        <v>1379</v>
      </c>
      <c r="F1256" s="196" t="s">
        <v>1380</v>
      </c>
      <c r="G1256" s="197" t="s">
        <v>280</v>
      </c>
      <c r="H1256" s="198">
        <v>0.65200000000000002</v>
      </c>
      <c r="I1256" s="199"/>
      <c r="J1256" s="200">
        <f>ROUND(I1256*H1256,2)</f>
        <v>0</v>
      </c>
      <c r="K1256" s="196" t="s">
        <v>281</v>
      </c>
      <c r="L1256" s="40"/>
      <c r="M1256" s="201" t="s">
        <v>1</v>
      </c>
      <c r="N1256" s="202" t="s">
        <v>41</v>
      </c>
      <c r="O1256" s="72"/>
      <c r="P1256" s="203">
        <f>O1256*H1256</f>
        <v>0</v>
      </c>
      <c r="Q1256" s="203">
        <v>1.3520000000000001E-2</v>
      </c>
      <c r="R1256" s="203">
        <f>Q1256*H1256</f>
        <v>8.8150400000000014E-3</v>
      </c>
      <c r="S1256" s="203">
        <v>0</v>
      </c>
      <c r="T1256" s="204">
        <f>S1256*H1256</f>
        <v>0</v>
      </c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R1256" s="205" t="s">
        <v>282</v>
      </c>
      <c r="AT1256" s="205" t="s">
        <v>277</v>
      </c>
      <c r="AU1256" s="205" t="s">
        <v>85</v>
      </c>
      <c r="AY1256" s="18" t="s">
        <v>275</v>
      </c>
      <c r="BE1256" s="206">
        <f>IF(N1256="základní",J1256,0)</f>
        <v>0</v>
      </c>
      <c r="BF1256" s="206">
        <f>IF(N1256="snížená",J1256,0)</f>
        <v>0</v>
      </c>
      <c r="BG1256" s="206">
        <f>IF(N1256="zákl. přenesená",J1256,0)</f>
        <v>0</v>
      </c>
      <c r="BH1256" s="206">
        <f>IF(N1256="sníž. přenesená",J1256,0)</f>
        <v>0</v>
      </c>
      <c r="BI1256" s="206">
        <f>IF(N1256="nulová",J1256,0)</f>
        <v>0</v>
      </c>
      <c r="BJ1256" s="18" t="s">
        <v>83</v>
      </c>
      <c r="BK1256" s="206">
        <f>ROUND(I1256*H1256,2)</f>
        <v>0</v>
      </c>
      <c r="BL1256" s="18" t="s">
        <v>282</v>
      </c>
      <c r="BM1256" s="205" t="s">
        <v>1381</v>
      </c>
    </row>
    <row r="1257" spans="1:65" s="13" customFormat="1" ht="10">
      <c r="B1257" s="207"/>
      <c r="C1257" s="208"/>
      <c r="D1257" s="209" t="s">
        <v>284</v>
      </c>
      <c r="E1257" s="210" t="s">
        <v>1</v>
      </c>
      <c r="F1257" s="211" t="s">
        <v>1382</v>
      </c>
      <c r="G1257" s="208"/>
      <c r="H1257" s="212">
        <v>0.65200000000000002</v>
      </c>
      <c r="I1257" s="213"/>
      <c r="J1257" s="208"/>
      <c r="K1257" s="208"/>
      <c r="L1257" s="214"/>
      <c r="M1257" s="215"/>
      <c r="N1257" s="216"/>
      <c r="O1257" s="216"/>
      <c r="P1257" s="216"/>
      <c r="Q1257" s="216"/>
      <c r="R1257" s="216"/>
      <c r="S1257" s="216"/>
      <c r="T1257" s="217"/>
      <c r="AT1257" s="218" t="s">
        <v>284</v>
      </c>
      <c r="AU1257" s="218" t="s">
        <v>85</v>
      </c>
      <c r="AV1257" s="13" t="s">
        <v>85</v>
      </c>
      <c r="AW1257" s="13" t="s">
        <v>32</v>
      </c>
      <c r="AX1257" s="13" t="s">
        <v>76</v>
      </c>
      <c r="AY1257" s="218" t="s">
        <v>275</v>
      </c>
    </row>
    <row r="1258" spans="1:65" s="14" customFormat="1" ht="10">
      <c r="B1258" s="219"/>
      <c r="C1258" s="220"/>
      <c r="D1258" s="209" t="s">
        <v>284</v>
      </c>
      <c r="E1258" s="221" t="s">
        <v>1</v>
      </c>
      <c r="F1258" s="222" t="s">
        <v>286</v>
      </c>
      <c r="G1258" s="220"/>
      <c r="H1258" s="223">
        <v>0.65200000000000002</v>
      </c>
      <c r="I1258" s="224"/>
      <c r="J1258" s="220"/>
      <c r="K1258" s="220"/>
      <c r="L1258" s="225"/>
      <c r="M1258" s="226"/>
      <c r="N1258" s="227"/>
      <c r="O1258" s="227"/>
      <c r="P1258" s="227"/>
      <c r="Q1258" s="227"/>
      <c r="R1258" s="227"/>
      <c r="S1258" s="227"/>
      <c r="T1258" s="228"/>
      <c r="AT1258" s="229" t="s">
        <v>284</v>
      </c>
      <c r="AU1258" s="229" t="s">
        <v>85</v>
      </c>
      <c r="AV1258" s="14" t="s">
        <v>106</v>
      </c>
      <c r="AW1258" s="14" t="s">
        <v>32</v>
      </c>
      <c r="AX1258" s="14" t="s">
        <v>76</v>
      </c>
      <c r="AY1258" s="229" t="s">
        <v>275</v>
      </c>
    </row>
    <row r="1259" spans="1:65" s="15" customFormat="1" ht="10">
      <c r="B1259" s="230"/>
      <c r="C1259" s="231"/>
      <c r="D1259" s="209" t="s">
        <v>284</v>
      </c>
      <c r="E1259" s="232" t="s">
        <v>1</v>
      </c>
      <c r="F1259" s="233" t="s">
        <v>287</v>
      </c>
      <c r="G1259" s="231"/>
      <c r="H1259" s="234">
        <v>0.65200000000000002</v>
      </c>
      <c r="I1259" s="235"/>
      <c r="J1259" s="231"/>
      <c r="K1259" s="231"/>
      <c r="L1259" s="236"/>
      <c r="M1259" s="237"/>
      <c r="N1259" s="238"/>
      <c r="O1259" s="238"/>
      <c r="P1259" s="238"/>
      <c r="Q1259" s="238"/>
      <c r="R1259" s="238"/>
      <c r="S1259" s="238"/>
      <c r="T1259" s="239"/>
      <c r="AT1259" s="240" t="s">
        <v>284</v>
      </c>
      <c r="AU1259" s="240" t="s">
        <v>85</v>
      </c>
      <c r="AV1259" s="15" t="s">
        <v>282</v>
      </c>
      <c r="AW1259" s="15" t="s">
        <v>32</v>
      </c>
      <c r="AX1259" s="15" t="s">
        <v>83</v>
      </c>
      <c r="AY1259" s="240" t="s">
        <v>275</v>
      </c>
    </row>
    <row r="1260" spans="1:65" s="2" customFormat="1" ht="16.5" customHeight="1">
      <c r="A1260" s="35"/>
      <c r="B1260" s="36"/>
      <c r="C1260" s="194" t="s">
        <v>1383</v>
      </c>
      <c r="D1260" s="194" t="s">
        <v>277</v>
      </c>
      <c r="E1260" s="195" t="s">
        <v>1384</v>
      </c>
      <c r="F1260" s="196" t="s">
        <v>1385</v>
      </c>
      <c r="G1260" s="197" t="s">
        <v>280</v>
      </c>
      <c r="H1260" s="198">
        <v>0.65200000000000002</v>
      </c>
      <c r="I1260" s="199"/>
      <c r="J1260" s="200">
        <f>ROUND(I1260*H1260,2)</f>
        <v>0</v>
      </c>
      <c r="K1260" s="196" t="s">
        <v>281</v>
      </c>
      <c r="L1260" s="40"/>
      <c r="M1260" s="201" t="s">
        <v>1</v>
      </c>
      <c r="N1260" s="202" t="s">
        <v>41</v>
      </c>
      <c r="O1260" s="72"/>
      <c r="P1260" s="203">
        <f>O1260*H1260</f>
        <v>0</v>
      </c>
      <c r="Q1260" s="203">
        <v>0</v>
      </c>
      <c r="R1260" s="203">
        <f>Q1260*H1260</f>
        <v>0</v>
      </c>
      <c r="S1260" s="203">
        <v>0</v>
      </c>
      <c r="T1260" s="204">
        <f>S1260*H1260</f>
        <v>0</v>
      </c>
      <c r="U1260" s="35"/>
      <c r="V1260" s="35"/>
      <c r="W1260" s="35"/>
      <c r="X1260" s="35"/>
      <c r="Y1260" s="35"/>
      <c r="Z1260" s="35"/>
      <c r="AA1260" s="35"/>
      <c r="AB1260" s="35"/>
      <c r="AC1260" s="35"/>
      <c r="AD1260" s="35"/>
      <c r="AE1260" s="35"/>
      <c r="AR1260" s="205" t="s">
        <v>282</v>
      </c>
      <c r="AT1260" s="205" t="s">
        <v>277</v>
      </c>
      <c r="AU1260" s="205" t="s">
        <v>85</v>
      </c>
      <c r="AY1260" s="18" t="s">
        <v>275</v>
      </c>
      <c r="BE1260" s="206">
        <f>IF(N1260="základní",J1260,0)</f>
        <v>0</v>
      </c>
      <c r="BF1260" s="206">
        <f>IF(N1260="snížená",J1260,0)</f>
        <v>0</v>
      </c>
      <c r="BG1260" s="206">
        <f>IF(N1260="zákl. přenesená",J1260,0)</f>
        <v>0</v>
      </c>
      <c r="BH1260" s="206">
        <f>IF(N1260="sníž. přenesená",J1260,0)</f>
        <v>0</v>
      </c>
      <c r="BI1260" s="206">
        <f>IF(N1260="nulová",J1260,0)</f>
        <v>0</v>
      </c>
      <c r="BJ1260" s="18" t="s">
        <v>83</v>
      </c>
      <c r="BK1260" s="206">
        <f>ROUND(I1260*H1260,2)</f>
        <v>0</v>
      </c>
      <c r="BL1260" s="18" t="s">
        <v>282</v>
      </c>
      <c r="BM1260" s="205" t="s">
        <v>1386</v>
      </c>
    </row>
    <row r="1261" spans="1:65" s="2" customFormat="1" ht="16.5" customHeight="1">
      <c r="A1261" s="35"/>
      <c r="B1261" s="36"/>
      <c r="C1261" s="194" t="s">
        <v>1387</v>
      </c>
      <c r="D1261" s="194" t="s">
        <v>277</v>
      </c>
      <c r="E1261" s="195" t="s">
        <v>1388</v>
      </c>
      <c r="F1261" s="196" t="s">
        <v>1389</v>
      </c>
      <c r="G1261" s="197" t="s">
        <v>342</v>
      </c>
      <c r="H1261" s="198">
        <v>0.08</v>
      </c>
      <c r="I1261" s="199"/>
      <c r="J1261" s="200">
        <f>ROUND(I1261*H1261,2)</f>
        <v>0</v>
      </c>
      <c r="K1261" s="196" t="s">
        <v>281</v>
      </c>
      <c r="L1261" s="40"/>
      <c r="M1261" s="201" t="s">
        <v>1</v>
      </c>
      <c r="N1261" s="202" t="s">
        <v>41</v>
      </c>
      <c r="O1261" s="72"/>
      <c r="P1261" s="203">
        <f>O1261*H1261</f>
        <v>0</v>
      </c>
      <c r="Q1261" s="203">
        <v>1.06277</v>
      </c>
      <c r="R1261" s="203">
        <f>Q1261*H1261</f>
        <v>8.5021600000000003E-2</v>
      </c>
      <c r="S1261" s="203">
        <v>0</v>
      </c>
      <c r="T1261" s="204">
        <f>S1261*H1261</f>
        <v>0</v>
      </c>
      <c r="U1261" s="35"/>
      <c r="V1261" s="35"/>
      <c r="W1261" s="35"/>
      <c r="X1261" s="35"/>
      <c r="Y1261" s="35"/>
      <c r="Z1261" s="35"/>
      <c r="AA1261" s="35"/>
      <c r="AB1261" s="35"/>
      <c r="AC1261" s="35"/>
      <c r="AD1261" s="35"/>
      <c r="AE1261" s="35"/>
      <c r="AR1261" s="205" t="s">
        <v>282</v>
      </c>
      <c r="AT1261" s="205" t="s">
        <v>277</v>
      </c>
      <c r="AU1261" s="205" t="s">
        <v>85</v>
      </c>
      <c r="AY1261" s="18" t="s">
        <v>275</v>
      </c>
      <c r="BE1261" s="206">
        <f>IF(N1261="základní",J1261,0)</f>
        <v>0</v>
      </c>
      <c r="BF1261" s="206">
        <f>IF(N1261="snížená",J1261,0)</f>
        <v>0</v>
      </c>
      <c r="BG1261" s="206">
        <f>IF(N1261="zákl. přenesená",J1261,0)</f>
        <v>0</v>
      </c>
      <c r="BH1261" s="206">
        <f>IF(N1261="sníž. přenesená",J1261,0)</f>
        <v>0</v>
      </c>
      <c r="BI1261" s="206">
        <f>IF(N1261="nulová",J1261,0)</f>
        <v>0</v>
      </c>
      <c r="BJ1261" s="18" t="s">
        <v>83</v>
      </c>
      <c r="BK1261" s="206">
        <f>ROUND(I1261*H1261,2)</f>
        <v>0</v>
      </c>
      <c r="BL1261" s="18" t="s">
        <v>282</v>
      </c>
      <c r="BM1261" s="205" t="s">
        <v>1390</v>
      </c>
    </row>
    <row r="1262" spans="1:65" s="13" customFormat="1" ht="10">
      <c r="B1262" s="207"/>
      <c r="C1262" s="208"/>
      <c r="D1262" s="209" t="s">
        <v>284</v>
      </c>
      <c r="E1262" s="210" t="s">
        <v>1</v>
      </c>
      <c r="F1262" s="211" t="s">
        <v>1391</v>
      </c>
      <c r="G1262" s="208"/>
      <c r="H1262" s="212">
        <v>0.08</v>
      </c>
      <c r="I1262" s="213"/>
      <c r="J1262" s="208"/>
      <c r="K1262" s="208"/>
      <c r="L1262" s="214"/>
      <c r="M1262" s="215"/>
      <c r="N1262" s="216"/>
      <c r="O1262" s="216"/>
      <c r="P1262" s="216"/>
      <c r="Q1262" s="216"/>
      <c r="R1262" s="216"/>
      <c r="S1262" s="216"/>
      <c r="T1262" s="217"/>
      <c r="AT1262" s="218" t="s">
        <v>284</v>
      </c>
      <c r="AU1262" s="218" t="s">
        <v>85</v>
      </c>
      <c r="AV1262" s="13" t="s">
        <v>85</v>
      </c>
      <c r="AW1262" s="13" t="s">
        <v>32</v>
      </c>
      <c r="AX1262" s="13" t="s">
        <v>76</v>
      </c>
      <c r="AY1262" s="218" t="s">
        <v>275</v>
      </c>
    </row>
    <row r="1263" spans="1:65" s="14" customFormat="1" ht="10">
      <c r="B1263" s="219"/>
      <c r="C1263" s="220"/>
      <c r="D1263" s="209" t="s">
        <v>284</v>
      </c>
      <c r="E1263" s="221" t="s">
        <v>1</v>
      </c>
      <c r="F1263" s="222" t="s">
        <v>286</v>
      </c>
      <c r="G1263" s="220"/>
      <c r="H1263" s="223">
        <v>0.08</v>
      </c>
      <c r="I1263" s="224"/>
      <c r="J1263" s="220"/>
      <c r="K1263" s="220"/>
      <c r="L1263" s="225"/>
      <c r="M1263" s="226"/>
      <c r="N1263" s="227"/>
      <c r="O1263" s="227"/>
      <c r="P1263" s="227"/>
      <c r="Q1263" s="227"/>
      <c r="R1263" s="227"/>
      <c r="S1263" s="227"/>
      <c r="T1263" s="228"/>
      <c r="AT1263" s="229" t="s">
        <v>284</v>
      </c>
      <c r="AU1263" s="229" t="s">
        <v>85</v>
      </c>
      <c r="AV1263" s="14" t="s">
        <v>106</v>
      </c>
      <c r="AW1263" s="14" t="s">
        <v>32</v>
      </c>
      <c r="AX1263" s="14" t="s">
        <v>76</v>
      </c>
      <c r="AY1263" s="229" t="s">
        <v>275</v>
      </c>
    </row>
    <row r="1264" spans="1:65" s="15" customFormat="1" ht="10">
      <c r="B1264" s="230"/>
      <c r="C1264" s="231"/>
      <c r="D1264" s="209" t="s">
        <v>284</v>
      </c>
      <c r="E1264" s="232" t="s">
        <v>1</v>
      </c>
      <c r="F1264" s="233" t="s">
        <v>287</v>
      </c>
      <c r="G1264" s="231"/>
      <c r="H1264" s="234">
        <v>0.08</v>
      </c>
      <c r="I1264" s="235"/>
      <c r="J1264" s="231"/>
      <c r="K1264" s="231"/>
      <c r="L1264" s="236"/>
      <c r="M1264" s="237"/>
      <c r="N1264" s="238"/>
      <c r="O1264" s="238"/>
      <c r="P1264" s="238"/>
      <c r="Q1264" s="238"/>
      <c r="R1264" s="238"/>
      <c r="S1264" s="238"/>
      <c r="T1264" s="239"/>
      <c r="AT1264" s="240" t="s">
        <v>284</v>
      </c>
      <c r="AU1264" s="240" t="s">
        <v>85</v>
      </c>
      <c r="AV1264" s="15" t="s">
        <v>282</v>
      </c>
      <c r="AW1264" s="15" t="s">
        <v>32</v>
      </c>
      <c r="AX1264" s="15" t="s">
        <v>83</v>
      </c>
      <c r="AY1264" s="240" t="s">
        <v>275</v>
      </c>
    </row>
    <row r="1265" spans="1:65" s="2" customFormat="1" ht="24.15" customHeight="1">
      <c r="A1265" s="35"/>
      <c r="B1265" s="36"/>
      <c r="C1265" s="194" t="s">
        <v>1392</v>
      </c>
      <c r="D1265" s="194" t="s">
        <v>277</v>
      </c>
      <c r="E1265" s="195" t="s">
        <v>1393</v>
      </c>
      <c r="F1265" s="196" t="s">
        <v>1394</v>
      </c>
      <c r="G1265" s="197" t="s">
        <v>280</v>
      </c>
      <c r="H1265" s="198">
        <v>9.1</v>
      </c>
      <c r="I1265" s="199"/>
      <c r="J1265" s="200">
        <f>ROUND(I1265*H1265,2)</f>
        <v>0</v>
      </c>
      <c r="K1265" s="196" t="s">
        <v>281</v>
      </c>
      <c r="L1265" s="40"/>
      <c r="M1265" s="201" t="s">
        <v>1</v>
      </c>
      <c r="N1265" s="202" t="s">
        <v>41</v>
      </c>
      <c r="O1265" s="72"/>
      <c r="P1265" s="203">
        <f>O1265*H1265</f>
        <v>0</v>
      </c>
      <c r="Q1265" s="203">
        <v>9.9000000000000005E-2</v>
      </c>
      <c r="R1265" s="203">
        <f>Q1265*H1265</f>
        <v>0.90090000000000003</v>
      </c>
      <c r="S1265" s="203">
        <v>0</v>
      </c>
      <c r="T1265" s="204">
        <f>S1265*H1265</f>
        <v>0</v>
      </c>
      <c r="U1265" s="35"/>
      <c r="V1265" s="35"/>
      <c r="W1265" s="35"/>
      <c r="X1265" s="35"/>
      <c r="Y1265" s="35"/>
      <c r="Z1265" s="35"/>
      <c r="AA1265" s="35"/>
      <c r="AB1265" s="35"/>
      <c r="AC1265" s="35"/>
      <c r="AD1265" s="35"/>
      <c r="AE1265" s="35"/>
      <c r="AR1265" s="205" t="s">
        <v>282</v>
      </c>
      <c r="AT1265" s="205" t="s">
        <v>277</v>
      </c>
      <c r="AU1265" s="205" t="s">
        <v>85</v>
      </c>
      <c r="AY1265" s="18" t="s">
        <v>275</v>
      </c>
      <c r="BE1265" s="206">
        <f>IF(N1265="základní",J1265,0)</f>
        <v>0</v>
      </c>
      <c r="BF1265" s="206">
        <f>IF(N1265="snížená",J1265,0)</f>
        <v>0</v>
      </c>
      <c r="BG1265" s="206">
        <f>IF(N1265="zákl. přenesená",J1265,0)</f>
        <v>0</v>
      </c>
      <c r="BH1265" s="206">
        <f>IF(N1265="sníž. přenesená",J1265,0)</f>
        <v>0</v>
      </c>
      <c r="BI1265" s="206">
        <f>IF(N1265="nulová",J1265,0)</f>
        <v>0</v>
      </c>
      <c r="BJ1265" s="18" t="s">
        <v>83</v>
      </c>
      <c r="BK1265" s="206">
        <f>ROUND(I1265*H1265,2)</f>
        <v>0</v>
      </c>
      <c r="BL1265" s="18" t="s">
        <v>282</v>
      </c>
      <c r="BM1265" s="205" t="s">
        <v>1395</v>
      </c>
    </row>
    <row r="1266" spans="1:65" s="13" customFormat="1" ht="10">
      <c r="B1266" s="207"/>
      <c r="C1266" s="208"/>
      <c r="D1266" s="209" t="s">
        <v>284</v>
      </c>
      <c r="E1266" s="210" t="s">
        <v>1</v>
      </c>
      <c r="F1266" s="211" t="s">
        <v>1396</v>
      </c>
      <c r="G1266" s="208"/>
      <c r="H1266" s="212">
        <v>9.1</v>
      </c>
      <c r="I1266" s="213"/>
      <c r="J1266" s="208"/>
      <c r="K1266" s="208"/>
      <c r="L1266" s="214"/>
      <c r="M1266" s="215"/>
      <c r="N1266" s="216"/>
      <c r="O1266" s="216"/>
      <c r="P1266" s="216"/>
      <c r="Q1266" s="216"/>
      <c r="R1266" s="216"/>
      <c r="S1266" s="216"/>
      <c r="T1266" s="217"/>
      <c r="AT1266" s="218" t="s">
        <v>284</v>
      </c>
      <c r="AU1266" s="218" t="s">
        <v>85</v>
      </c>
      <c r="AV1266" s="13" t="s">
        <v>85</v>
      </c>
      <c r="AW1266" s="13" t="s">
        <v>32</v>
      </c>
      <c r="AX1266" s="13" t="s">
        <v>76</v>
      </c>
      <c r="AY1266" s="218" t="s">
        <v>275</v>
      </c>
    </row>
    <row r="1267" spans="1:65" s="15" customFormat="1" ht="10">
      <c r="B1267" s="230"/>
      <c r="C1267" s="231"/>
      <c r="D1267" s="209" t="s">
        <v>284</v>
      </c>
      <c r="E1267" s="232" t="s">
        <v>1</v>
      </c>
      <c r="F1267" s="233" t="s">
        <v>287</v>
      </c>
      <c r="G1267" s="231"/>
      <c r="H1267" s="234">
        <v>9.1</v>
      </c>
      <c r="I1267" s="235"/>
      <c r="J1267" s="231"/>
      <c r="K1267" s="231"/>
      <c r="L1267" s="236"/>
      <c r="M1267" s="237"/>
      <c r="N1267" s="238"/>
      <c r="O1267" s="238"/>
      <c r="P1267" s="238"/>
      <c r="Q1267" s="238"/>
      <c r="R1267" s="238"/>
      <c r="S1267" s="238"/>
      <c r="T1267" s="239"/>
      <c r="AT1267" s="240" t="s">
        <v>284</v>
      </c>
      <c r="AU1267" s="240" t="s">
        <v>85</v>
      </c>
      <c r="AV1267" s="15" t="s">
        <v>282</v>
      </c>
      <c r="AW1267" s="15" t="s">
        <v>32</v>
      </c>
      <c r="AX1267" s="15" t="s">
        <v>83</v>
      </c>
      <c r="AY1267" s="240" t="s">
        <v>275</v>
      </c>
    </row>
    <row r="1268" spans="1:65" s="2" customFormat="1" ht="24.15" customHeight="1">
      <c r="A1268" s="35"/>
      <c r="B1268" s="36"/>
      <c r="C1268" s="194" t="s">
        <v>1397</v>
      </c>
      <c r="D1268" s="194" t="s">
        <v>277</v>
      </c>
      <c r="E1268" s="195" t="s">
        <v>1398</v>
      </c>
      <c r="F1268" s="196" t="s">
        <v>1399</v>
      </c>
      <c r="G1268" s="197" t="s">
        <v>280</v>
      </c>
      <c r="H1268" s="198">
        <v>1738.8</v>
      </c>
      <c r="I1268" s="199"/>
      <c r="J1268" s="200">
        <f>ROUND(I1268*H1268,2)</f>
        <v>0</v>
      </c>
      <c r="K1268" s="196" t="s">
        <v>281</v>
      </c>
      <c r="L1268" s="40"/>
      <c r="M1268" s="201" t="s">
        <v>1</v>
      </c>
      <c r="N1268" s="202" t="s">
        <v>41</v>
      </c>
      <c r="O1268" s="72"/>
      <c r="P1268" s="203">
        <f>O1268*H1268</f>
        <v>0</v>
      </c>
      <c r="Q1268" s="203">
        <v>0.11</v>
      </c>
      <c r="R1268" s="203">
        <f>Q1268*H1268</f>
        <v>191.268</v>
      </c>
      <c r="S1268" s="203">
        <v>0</v>
      </c>
      <c r="T1268" s="204">
        <f>S1268*H1268</f>
        <v>0</v>
      </c>
      <c r="U1268" s="35"/>
      <c r="V1268" s="35"/>
      <c r="W1268" s="35"/>
      <c r="X1268" s="35"/>
      <c r="Y1268" s="35"/>
      <c r="Z1268" s="35"/>
      <c r="AA1268" s="35"/>
      <c r="AB1268" s="35"/>
      <c r="AC1268" s="35"/>
      <c r="AD1268" s="35"/>
      <c r="AE1268" s="35"/>
      <c r="AR1268" s="205" t="s">
        <v>282</v>
      </c>
      <c r="AT1268" s="205" t="s">
        <v>277</v>
      </c>
      <c r="AU1268" s="205" t="s">
        <v>85</v>
      </c>
      <c r="AY1268" s="18" t="s">
        <v>275</v>
      </c>
      <c r="BE1268" s="206">
        <f>IF(N1268="základní",J1268,0)</f>
        <v>0</v>
      </c>
      <c r="BF1268" s="206">
        <f>IF(N1268="snížená",J1268,0)</f>
        <v>0</v>
      </c>
      <c r="BG1268" s="206">
        <f>IF(N1268="zákl. přenesená",J1268,0)</f>
        <v>0</v>
      </c>
      <c r="BH1268" s="206">
        <f>IF(N1268="sníž. přenesená",J1268,0)</f>
        <v>0</v>
      </c>
      <c r="BI1268" s="206">
        <f>IF(N1268="nulová",J1268,0)</f>
        <v>0</v>
      </c>
      <c r="BJ1268" s="18" t="s">
        <v>83</v>
      </c>
      <c r="BK1268" s="206">
        <f>ROUND(I1268*H1268,2)</f>
        <v>0</v>
      </c>
      <c r="BL1268" s="18" t="s">
        <v>282</v>
      </c>
      <c r="BM1268" s="205" t="s">
        <v>1400</v>
      </c>
    </row>
    <row r="1269" spans="1:65" s="13" customFormat="1" ht="10">
      <c r="B1269" s="207"/>
      <c r="C1269" s="208"/>
      <c r="D1269" s="209" t="s">
        <v>284</v>
      </c>
      <c r="E1269" s="210" t="s">
        <v>1</v>
      </c>
      <c r="F1269" s="211" t="s">
        <v>1401</v>
      </c>
      <c r="G1269" s="208"/>
      <c r="H1269" s="212">
        <v>286.10000000000002</v>
      </c>
      <c r="I1269" s="213"/>
      <c r="J1269" s="208"/>
      <c r="K1269" s="208"/>
      <c r="L1269" s="214"/>
      <c r="M1269" s="215"/>
      <c r="N1269" s="216"/>
      <c r="O1269" s="216"/>
      <c r="P1269" s="216"/>
      <c r="Q1269" s="216"/>
      <c r="R1269" s="216"/>
      <c r="S1269" s="216"/>
      <c r="T1269" s="217"/>
      <c r="AT1269" s="218" t="s">
        <v>284</v>
      </c>
      <c r="AU1269" s="218" t="s">
        <v>85</v>
      </c>
      <c r="AV1269" s="13" t="s">
        <v>85</v>
      </c>
      <c r="AW1269" s="13" t="s">
        <v>32</v>
      </c>
      <c r="AX1269" s="13" t="s">
        <v>76</v>
      </c>
      <c r="AY1269" s="218" t="s">
        <v>275</v>
      </c>
    </row>
    <row r="1270" spans="1:65" s="13" customFormat="1" ht="10">
      <c r="B1270" s="207"/>
      <c r="C1270" s="208"/>
      <c r="D1270" s="209" t="s">
        <v>284</v>
      </c>
      <c r="E1270" s="210" t="s">
        <v>1</v>
      </c>
      <c r="F1270" s="211" t="s">
        <v>1402</v>
      </c>
      <c r="G1270" s="208"/>
      <c r="H1270" s="212">
        <v>95.1</v>
      </c>
      <c r="I1270" s="213"/>
      <c r="J1270" s="208"/>
      <c r="K1270" s="208"/>
      <c r="L1270" s="214"/>
      <c r="M1270" s="215"/>
      <c r="N1270" s="216"/>
      <c r="O1270" s="216"/>
      <c r="P1270" s="216"/>
      <c r="Q1270" s="216"/>
      <c r="R1270" s="216"/>
      <c r="S1270" s="216"/>
      <c r="T1270" s="217"/>
      <c r="AT1270" s="218" t="s">
        <v>284</v>
      </c>
      <c r="AU1270" s="218" t="s">
        <v>85</v>
      </c>
      <c r="AV1270" s="13" t="s">
        <v>85</v>
      </c>
      <c r="AW1270" s="13" t="s">
        <v>32</v>
      </c>
      <c r="AX1270" s="13" t="s">
        <v>76</v>
      </c>
      <c r="AY1270" s="218" t="s">
        <v>275</v>
      </c>
    </row>
    <row r="1271" spans="1:65" s="13" customFormat="1" ht="10">
      <c r="B1271" s="207"/>
      <c r="C1271" s="208"/>
      <c r="D1271" s="209" t="s">
        <v>284</v>
      </c>
      <c r="E1271" s="210" t="s">
        <v>1</v>
      </c>
      <c r="F1271" s="211" t="s">
        <v>1403</v>
      </c>
      <c r="G1271" s="208"/>
      <c r="H1271" s="212">
        <v>1357.6</v>
      </c>
      <c r="I1271" s="213"/>
      <c r="J1271" s="208"/>
      <c r="K1271" s="208"/>
      <c r="L1271" s="214"/>
      <c r="M1271" s="215"/>
      <c r="N1271" s="216"/>
      <c r="O1271" s="216"/>
      <c r="P1271" s="216"/>
      <c r="Q1271" s="216"/>
      <c r="R1271" s="216"/>
      <c r="S1271" s="216"/>
      <c r="T1271" s="217"/>
      <c r="AT1271" s="218" t="s">
        <v>284</v>
      </c>
      <c r="AU1271" s="218" t="s">
        <v>85</v>
      </c>
      <c r="AV1271" s="13" t="s">
        <v>85</v>
      </c>
      <c r="AW1271" s="13" t="s">
        <v>32</v>
      </c>
      <c r="AX1271" s="13" t="s">
        <v>76</v>
      </c>
      <c r="AY1271" s="218" t="s">
        <v>275</v>
      </c>
    </row>
    <row r="1272" spans="1:65" s="15" customFormat="1" ht="10">
      <c r="B1272" s="230"/>
      <c r="C1272" s="231"/>
      <c r="D1272" s="209" t="s">
        <v>284</v>
      </c>
      <c r="E1272" s="232" t="s">
        <v>1</v>
      </c>
      <c r="F1272" s="233" t="s">
        <v>287</v>
      </c>
      <c r="G1272" s="231"/>
      <c r="H1272" s="234">
        <v>1738.8</v>
      </c>
      <c r="I1272" s="235"/>
      <c r="J1272" s="231"/>
      <c r="K1272" s="231"/>
      <c r="L1272" s="236"/>
      <c r="M1272" s="237"/>
      <c r="N1272" s="238"/>
      <c r="O1272" s="238"/>
      <c r="P1272" s="238"/>
      <c r="Q1272" s="238"/>
      <c r="R1272" s="238"/>
      <c r="S1272" s="238"/>
      <c r="T1272" s="239"/>
      <c r="AT1272" s="240" t="s">
        <v>284</v>
      </c>
      <c r="AU1272" s="240" t="s">
        <v>85</v>
      </c>
      <c r="AV1272" s="15" t="s">
        <v>282</v>
      </c>
      <c r="AW1272" s="15" t="s">
        <v>32</v>
      </c>
      <c r="AX1272" s="15" t="s">
        <v>83</v>
      </c>
      <c r="AY1272" s="240" t="s">
        <v>275</v>
      </c>
    </row>
    <row r="1273" spans="1:65" s="2" customFormat="1" ht="24.15" customHeight="1">
      <c r="A1273" s="35"/>
      <c r="B1273" s="36"/>
      <c r="C1273" s="194" t="s">
        <v>1404</v>
      </c>
      <c r="D1273" s="194" t="s">
        <v>277</v>
      </c>
      <c r="E1273" s="195" t="s">
        <v>1405</v>
      </c>
      <c r="F1273" s="196" t="s">
        <v>1406</v>
      </c>
      <c r="G1273" s="197" t="s">
        <v>280</v>
      </c>
      <c r="H1273" s="198">
        <v>1929.8</v>
      </c>
      <c r="I1273" s="199"/>
      <c r="J1273" s="200">
        <f>ROUND(I1273*H1273,2)</f>
        <v>0</v>
      </c>
      <c r="K1273" s="196" t="s">
        <v>281</v>
      </c>
      <c r="L1273" s="40"/>
      <c r="M1273" s="201" t="s">
        <v>1</v>
      </c>
      <c r="N1273" s="202" t="s">
        <v>41</v>
      </c>
      <c r="O1273" s="72"/>
      <c r="P1273" s="203">
        <f>O1273*H1273</f>
        <v>0</v>
      </c>
      <c r="Q1273" s="203">
        <v>1.0999999999999999E-2</v>
      </c>
      <c r="R1273" s="203">
        <f>Q1273*H1273</f>
        <v>21.227799999999998</v>
      </c>
      <c r="S1273" s="203">
        <v>0</v>
      </c>
      <c r="T1273" s="204">
        <f>S1273*H1273</f>
        <v>0</v>
      </c>
      <c r="U1273" s="35"/>
      <c r="V1273" s="35"/>
      <c r="W1273" s="35"/>
      <c r="X1273" s="35"/>
      <c r="Y1273" s="35"/>
      <c r="Z1273" s="35"/>
      <c r="AA1273" s="35"/>
      <c r="AB1273" s="35"/>
      <c r="AC1273" s="35"/>
      <c r="AD1273" s="35"/>
      <c r="AE1273" s="35"/>
      <c r="AR1273" s="205" t="s">
        <v>282</v>
      </c>
      <c r="AT1273" s="205" t="s">
        <v>277</v>
      </c>
      <c r="AU1273" s="205" t="s">
        <v>85</v>
      </c>
      <c r="AY1273" s="18" t="s">
        <v>275</v>
      </c>
      <c r="BE1273" s="206">
        <f>IF(N1273="základní",J1273,0)</f>
        <v>0</v>
      </c>
      <c r="BF1273" s="206">
        <f>IF(N1273="snížená",J1273,0)</f>
        <v>0</v>
      </c>
      <c r="BG1273" s="206">
        <f>IF(N1273="zákl. přenesená",J1273,0)</f>
        <v>0</v>
      </c>
      <c r="BH1273" s="206">
        <f>IF(N1273="sníž. přenesená",J1273,0)</f>
        <v>0</v>
      </c>
      <c r="BI1273" s="206">
        <f>IF(N1273="nulová",J1273,0)</f>
        <v>0</v>
      </c>
      <c r="BJ1273" s="18" t="s">
        <v>83</v>
      </c>
      <c r="BK1273" s="206">
        <f>ROUND(I1273*H1273,2)</f>
        <v>0</v>
      </c>
      <c r="BL1273" s="18" t="s">
        <v>282</v>
      </c>
      <c r="BM1273" s="205" t="s">
        <v>1407</v>
      </c>
    </row>
    <row r="1274" spans="1:65" s="13" customFormat="1" ht="10">
      <c r="B1274" s="207"/>
      <c r="C1274" s="208"/>
      <c r="D1274" s="209" t="s">
        <v>284</v>
      </c>
      <c r="E1274" s="210" t="s">
        <v>1</v>
      </c>
      <c r="F1274" s="211" t="s">
        <v>1408</v>
      </c>
      <c r="G1274" s="208"/>
      <c r="H1274" s="212">
        <v>572.20000000000005</v>
      </c>
      <c r="I1274" s="213"/>
      <c r="J1274" s="208"/>
      <c r="K1274" s="208"/>
      <c r="L1274" s="214"/>
      <c r="M1274" s="215"/>
      <c r="N1274" s="216"/>
      <c r="O1274" s="216"/>
      <c r="P1274" s="216"/>
      <c r="Q1274" s="216"/>
      <c r="R1274" s="216"/>
      <c r="S1274" s="216"/>
      <c r="T1274" s="217"/>
      <c r="AT1274" s="218" t="s">
        <v>284</v>
      </c>
      <c r="AU1274" s="218" t="s">
        <v>85</v>
      </c>
      <c r="AV1274" s="13" t="s">
        <v>85</v>
      </c>
      <c r="AW1274" s="13" t="s">
        <v>32</v>
      </c>
      <c r="AX1274" s="13" t="s">
        <v>76</v>
      </c>
      <c r="AY1274" s="218" t="s">
        <v>275</v>
      </c>
    </row>
    <row r="1275" spans="1:65" s="13" customFormat="1" ht="10">
      <c r="B1275" s="207"/>
      <c r="C1275" s="208"/>
      <c r="D1275" s="209" t="s">
        <v>284</v>
      </c>
      <c r="E1275" s="210" t="s">
        <v>1</v>
      </c>
      <c r="F1275" s="211" t="s">
        <v>1409</v>
      </c>
      <c r="G1275" s="208"/>
      <c r="H1275" s="212">
        <v>1357.6</v>
      </c>
      <c r="I1275" s="213"/>
      <c r="J1275" s="208"/>
      <c r="K1275" s="208"/>
      <c r="L1275" s="214"/>
      <c r="M1275" s="215"/>
      <c r="N1275" s="216"/>
      <c r="O1275" s="216"/>
      <c r="P1275" s="216"/>
      <c r="Q1275" s="216"/>
      <c r="R1275" s="216"/>
      <c r="S1275" s="216"/>
      <c r="T1275" s="217"/>
      <c r="AT1275" s="218" t="s">
        <v>284</v>
      </c>
      <c r="AU1275" s="218" t="s">
        <v>85</v>
      </c>
      <c r="AV1275" s="13" t="s">
        <v>85</v>
      </c>
      <c r="AW1275" s="13" t="s">
        <v>32</v>
      </c>
      <c r="AX1275" s="13" t="s">
        <v>76</v>
      </c>
      <c r="AY1275" s="218" t="s">
        <v>275</v>
      </c>
    </row>
    <row r="1276" spans="1:65" s="15" customFormat="1" ht="10">
      <c r="B1276" s="230"/>
      <c r="C1276" s="231"/>
      <c r="D1276" s="209" t="s">
        <v>284</v>
      </c>
      <c r="E1276" s="232" t="s">
        <v>1</v>
      </c>
      <c r="F1276" s="233" t="s">
        <v>287</v>
      </c>
      <c r="G1276" s="231"/>
      <c r="H1276" s="234">
        <v>1929.8</v>
      </c>
      <c r="I1276" s="235"/>
      <c r="J1276" s="231"/>
      <c r="K1276" s="231"/>
      <c r="L1276" s="236"/>
      <c r="M1276" s="237"/>
      <c r="N1276" s="238"/>
      <c r="O1276" s="238"/>
      <c r="P1276" s="238"/>
      <c r="Q1276" s="238"/>
      <c r="R1276" s="238"/>
      <c r="S1276" s="238"/>
      <c r="T1276" s="239"/>
      <c r="AT1276" s="240" t="s">
        <v>284</v>
      </c>
      <c r="AU1276" s="240" t="s">
        <v>85</v>
      </c>
      <c r="AV1276" s="15" t="s">
        <v>282</v>
      </c>
      <c r="AW1276" s="15" t="s">
        <v>32</v>
      </c>
      <c r="AX1276" s="15" t="s">
        <v>83</v>
      </c>
      <c r="AY1276" s="240" t="s">
        <v>275</v>
      </c>
    </row>
    <row r="1277" spans="1:65" s="2" customFormat="1" ht="16.5" customHeight="1">
      <c r="A1277" s="35"/>
      <c r="B1277" s="36"/>
      <c r="C1277" s="194" t="s">
        <v>1410</v>
      </c>
      <c r="D1277" s="194" t="s">
        <v>277</v>
      </c>
      <c r="E1277" s="195" t="s">
        <v>1411</v>
      </c>
      <c r="F1277" s="196" t="s">
        <v>1412</v>
      </c>
      <c r="G1277" s="197" t="s">
        <v>280</v>
      </c>
      <c r="H1277" s="198">
        <v>1747.9</v>
      </c>
      <c r="I1277" s="199"/>
      <c r="J1277" s="200">
        <f>ROUND(I1277*H1277,2)</f>
        <v>0</v>
      </c>
      <c r="K1277" s="196" t="s">
        <v>281</v>
      </c>
      <c r="L1277" s="40"/>
      <c r="M1277" s="201" t="s">
        <v>1</v>
      </c>
      <c r="N1277" s="202" t="s">
        <v>41</v>
      </c>
      <c r="O1277" s="72"/>
      <c r="P1277" s="203">
        <f>O1277*H1277</f>
        <v>0</v>
      </c>
      <c r="Q1277" s="203">
        <v>1.2999999999999999E-4</v>
      </c>
      <c r="R1277" s="203">
        <f>Q1277*H1277</f>
        <v>0.22722699999999998</v>
      </c>
      <c r="S1277" s="203">
        <v>0</v>
      </c>
      <c r="T1277" s="204">
        <f>S1277*H1277</f>
        <v>0</v>
      </c>
      <c r="U1277" s="35"/>
      <c r="V1277" s="35"/>
      <c r="W1277" s="35"/>
      <c r="X1277" s="35"/>
      <c r="Y1277" s="35"/>
      <c r="Z1277" s="35"/>
      <c r="AA1277" s="35"/>
      <c r="AB1277" s="35"/>
      <c r="AC1277" s="35"/>
      <c r="AD1277" s="35"/>
      <c r="AE1277" s="35"/>
      <c r="AR1277" s="205" t="s">
        <v>282</v>
      </c>
      <c r="AT1277" s="205" t="s">
        <v>277</v>
      </c>
      <c r="AU1277" s="205" t="s">
        <v>85</v>
      </c>
      <c r="AY1277" s="18" t="s">
        <v>275</v>
      </c>
      <c r="BE1277" s="206">
        <f>IF(N1277="základní",J1277,0)</f>
        <v>0</v>
      </c>
      <c r="BF1277" s="206">
        <f>IF(N1277="snížená",J1277,0)</f>
        <v>0</v>
      </c>
      <c r="BG1277" s="206">
        <f>IF(N1277="zákl. přenesená",J1277,0)</f>
        <v>0</v>
      </c>
      <c r="BH1277" s="206">
        <f>IF(N1277="sníž. přenesená",J1277,0)</f>
        <v>0</v>
      </c>
      <c r="BI1277" s="206">
        <f>IF(N1277="nulová",J1277,0)</f>
        <v>0</v>
      </c>
      <c r="BJ1277" s="18" t="s">
        <v>83</v>
      </c>
      <c r="BK1277" s="206">
        <f>ROUND(I1277*H1277,2)</f>
        <v>0</v>
      </c>
      <c r="BL1277" s="18" t="s">
        <v>282</v>
      </c>
      <c r="BM1277" s="205" t="s">
        <v>1413</v>
      </c>
    </row>
    <row r="1278" spans="1:65" s="13" customFormat="1" ht="10">
      <c r="B1278" s="207"/>
      <c r="C1278" s="208"/>
      <c r="D1278" s="209" t="s">
        <v>284</v>
      </c>
      <c r="E1278" s="210" t="s">
        <v>1</v>
      </c>
      <c r="F1278" s="211" t="s">
        <v>1414</v>
      </c>
      <c r="G1278" s="208"/>
      <c r="H1278" s="212">
        <v>1747.9</v>
      </c>
      <c r="I1278" s="213"/>
      <c r="J1278" s="208"/>
      <c r="K1278" s="208"/>
      <c r="L1278" s="214"/>
      <c r="M1278" s="215"/>
      <c r="N1278" s="216"/>
      <c r="O1278" s="216"/>
      <c r="P1278" s="216"/>
      <c r="Q1278" s="216"/>
      <c r="R1278" s="216"/>
      <c r="S1278" s="216"/>
      <c r="T1278" s="217"/>
      <c r="AT1278" s="218" t="s">
        <v>284</v>
      </c>
      <c r="AU1278" s="218" t="s">
        <v>85</v>
      </c>
      <c r="AV1278" s="13" t="s">
        <v>85</v>
      </c>
      <c r="AW1278" s="13" t="s">
        <v>32</v>
      </c>
      <c r="AX1278" s="13" t="s">
        <v>76</v>
      </c>
      <c r="AY1278" s="218" t="s">
        <v>275</v>
      </c>
    </row>
    <row r="1279" spans="1:65" s="14" customFormat="1" ht="10">
      <c r="B1279" s="219"/>
      <c r="C1279" s="220"/>
      <c r="D1279" s="209" t="s">
        <v>284</v>
      </c>
      <c r="E1279" s="221" t="s">
        <v>1</v>
      </c>
      <c r="F1279" s="222" t="s">
        <v>286</v>
      </c>
      <c r="G1279" s="220"/>
      <c r="H1279" s="223">
        <v>1747.9</v>
      </c>
      <c r="I1279" s="224"/>
      <c r="J1279" s="220"/>
      <c r="K1279" s="220"/>
      <c r="L1279" s="225"/>
      <c r="M1279" s="226"/>
      <c r="N1279" s="227"/>
      <c r="O1279" s="227"/>
      <c r="P1279" s="227"/>
      <c r="Q1279" s="227"/>
      <c r="R1279" s="227"/>
      <c r="S1279" s="227"/>
      <c r="T1279" s="228"/>
      <c r="AT1279" s="229" t="s">
        <v>284</v>
      </c>
      <c r="AU1279" s="229" t="s">
        <v>85</v>
      </c>
      <c r="AV1279" s="14" t="s">
        <v>106</v>
      </c>
      <c r="AW1279" s="14" t="s">
        <v>32</v>
      </c>
      <c r="AX1279" s="14" t="s">
        <v>76</v>
      </c>
      <c r="AY1279" s="229" t="s">
        <v>275</v>
      </c>
    </row>
    <row r="1280" spans="1:65" s="15" customFormat="1" ht="10">
      <c r="B1280" s="230"/>
      <c r="C1280" s="231"/>
      <c r="D1280" s="209" t="s">
        <v>284</v>
      </c>
      <c r="E1280" s="232" t="s">
        <v>1</v>
      </c>
      <c r="F1280" s="233" t="s">
        <v>287</v>
      </c>
      <c r="G1280" s="231"/>
      <c r="H1280" s="234">
        <v>1747.9</v>
      </c>
      <c r="I1280" s="235"/>
      <c r="J1280" s="231"/>
      <c r="K1280" s="231"/>
      <c r="L1280" s="236"/>
      <c r="M1280" s="237"/>
      <c r="N1280" s="238"/>
      <c r="O1280" s="238"/>
      <c r="P1280" s="238"/>
      <c r="Q1280" s="238"/>
      <c r="R1280" s="238"/>
      <c r="S1280" s="238"/>
      <c r="T1280" s="239"/>
      <c r="AT1280" s="240" t="s">
        <v>284</v>
      </c>
      <c r="AU1280" s="240" t="s">
        <v>85</v>
      </c>
      <c r="AV1280" s="15" t="s">
        <v>282</v>
      </c>
      <c r="AW1280" s="15" t="s">
        <v>32</v>
      </c>
      <c r="AX1280" s="15" t="s">
        <v>83</v>
      </c>
      <c r="AY1280" s="240" t="s">
        <v>275</v>
      </c>
    </row>
    <row r="1281" spans="1:65" s="2" customFormat="1" ht="24.15" customHeight="1">
      <c r="A1281" s="35"/>
      <c r="B1281" s="36"/>
      <c r="C1281" s="194" t="s">
        <v>1415</v>
      </c>
      <c r="D1281" s="194" t="s">
        <v>277</v>
      </c>
      <c r="E1281" s="195" t="s">
        <v>1416</v>
      </c>
      <c r="F1281" s="196" t="s">
        <v>1417</v>
      </c>
      <c r="G1281" s="197" t="s">
        <v>280</v>
      </c>
      <c r="H1281" s="198">
        <v>1747.9</v>
      </c>
      <c r="I1281" s="199"/>
      <c r="J1281" s="200">
        <f>ROUND(I1281*H1281,2)</f>
        <v>0</v>
      </c>
      <c r="K1281" s="196" t="s">
        <v>281</v>
      </c>
      <c r="L1281" s="40"/>
      <c r="M1281" s="201" t="s">
        <v>1</v>
      </c>
      <c r="N1281" s="202" t="s">
        <v>41</v>
      </c>
      <c r="O1281" s="72"/>
      <c r="P1281" s="203">
        <f>O1281*H1281</f>
        <v>0</v>
      </c>
      <c r="Q1281" s="203">
        <v>0</v>
      </c>
      <c r="R1281" s="203">
        <f>Q1281*H1281</f>
        <v>0</v>
      </c>
      <c r="S1281" s="203">
        <v>0</v>
      </c>
      <c r="T1281" s="204">
        <f>S1281*H1281</f>
        <v>0</v>
      </c>
      <c r="U1281" s="35"/>
      <c r="V1281" s="35"/>
      <c r="W1281" s="35"/>
      <c r="X1281" s="35"/>
      <c r="Y1281" s="35"/>
      <c r="Z1281" s="35"/>
      <c r="AA1281" s="35"/>
      <c r="AB1281" s="35"/>
      <c r="AC1281" s="35"/>
      <c r="AD1281" s="35"/>
      <c r="AE1281" s="35"/>
      <c r="AR1281" s="205" t="s">
        <v>282</v>
      </c>
      <c r="AT1281" s="205" t="s">
        <v>277</v>
      </c>
      <c r="AU1281" s="205" t="s">
        <v>85</v>
      </c>
      <c r="AY1281" s="18" t="s">
        <v>275</v>
      </c>
      <c r="BE1281" s="206">
        <f>IF(N1281="základní",J1281,0)</f>
        <v>0</v>
      </c>
      <c r="BF1281" s="206">
        <f>IF(N1281="snížená",J1281,0)</f>
        <v>0</v>
      </c>
      <c r="BG1281" s="206">
        <f>IF(N1281="zákl. přenesená",J1281,0)</f>
        <v>0</v>
      </c>
      <c r="BH1281" s="206">
        <f>IF(N1281="sníž. přenesená",J1281,0)</f>
        <v>0</v>
      </c>
      <c r="BI1281" s="206">
        <f>IF(N1281="nulová",J1281,0)</f>
        <v>0</v>
      </c>
      <c r="BJ1281" s="18" t="s">
        <v>83</v>
      </c>
      <c r="BK1281" s="206">
        <f>ROUND(I1281*H1281,2)</f>
        <v>0</v>
      </c>
      <c r="BL1281" s="18" t="s">
        <v>282</v>
      </c>
      <c r="BM1281" s="205" t="s">
        <v>1418</v>
      </c>
    </row>
    <row r="1282" spans="1:65" s="13" customFormat="1" ht="10">
      <c r="B1282" s="207"/>
      <c r="C1282" s="208"/>
      <c r="D1282" s="209" t="s">
        <v>284</v>
      </c>
      <c r="E1282" s="210" t="s">
        <v>1</v>
      </c>
      <c r="F1282" s="211" t="s">
        <v>1414</v>
      </c>
      <c r="G1282" s="208"/>
      <c r="H1282" s="212">
        <v>1747.9</v>
      </c>
      <c r="I1282" s="213"/>
      <c r="J1282" s="208"/>
      <c r="K1282" s="208"/>
      <c r="L1282" s="214"/>
      <c r="M1282" s="215"/>
      <c r="N1282" s="216"/>
      <c r="O1282" s="216"/>
      <c r="P1282" s="216"/>
      <c r="Q1282" s="216"/>
      <c r="R1282" s="216"/>
      <c r="S1282" s="216"/>
      <c r="T1282" s="217"/>
      <c r="AT1282" s="218" t="s">
        <v>284</v>
      </c>
      <c r="AU1282" s="218" t="s">
        <v>85</v>
      </c>
      <c r="AV1282" s="13" t="s">
        <v>85</v>
      </c>
      <c r="AW1282" s="13" t="s">
        <v>32</v>
      </c>
      <c r="AX1282" s="13" t="s">
        <v>76</v>
      </c>
      <c r="AY1282" s="218" t="s">
        <v>275</v>
      </c>
    </row>
    <row r="1283" spans="1:65" s="14" customFormat="1" ht="10">
      <c r="B1283" s="219"/>
      <c r="C1283" s="220"/>
      <c r="D1283" s="209" t="s">
        <v>284</v>
      </c>
      <c r="E1283" s="221" t="s">
        <v>1</v>
      </c>
      <c r="F1283" s="222" t="s">
        <v>286</v>
      </c>
      <c r="G1283" s="220"/>
      <c r="H1283" s="223">
        <v>1747.9</v>
      </c>
      <c r="I1283" s="224"/>
      <c r="J1283" s="220"/>
      <c r="K1283" s="220"/>
      <c r="L1283" s="225"/>
      <c r="M1283" s="226"/>
      <c r="N1283" s="227"/>
      <c r="O1283" s="227"/>
      <c r="P1283" s="227"/>
      <c r="Q1283" s="227"/>
      <c r="R1283" s="227"/>
      <c r="S1283" s="227"/>
      <c r="T1283" s="228"/>
      <c r="AT1283" s="229" t="s">
        <v>284</v>
      </c>
      <c r="AU1283" s="229" t="s">
        <v>85</v>
      </c>
      <c r="AV1283" s="14" t="s">
        <v>106</v>
      </c>
      <c r="AW1283" s="14" t="s">
        <v>32</v>
      </c>
      <c r="AX1283" s="14" t="s">
        <v>76</v>
      </c>
      <c r="AY1283" s="229" t="s">
        <v>275</v>
      </c>
    </row>
    <row r="1284" spans="1:65" s="15" customFormat="1" ht="10">
      <c r="B1284" s="230"/>
      <c r="C1284" s="231"/>
      <c r="D1284" s="209" t="s">
        <v>284</v>
      </c>
      <c r="E1284" s="232" t="s">
        <v>1</v>
      </c>
      <c r="F1284" s="233" t="s">
        <v>287</v>
      </c>
      <c r="G1284" s="231"/>
      <c r="H1284" s="234">
        <v>1747.9</v>
      </c>
      <c r="I1284" s="235"/>
      <c r="J1284" s="231"/>
      <c r="K1284" s="231"/>
      <c r="L1284" s="236"/>
      <c r="M1284" s="237"/>
      <c r="N1284" s="238"/>
      <c r="O1284" s="238"/>
      <c r="P1284" s="238"/>
      <c r="Q1284" s="238"/>
      <c r="R1284" s="238"/>
      <c r="S1284" s="238"/>
      <c r="T1284" s="239"/>
      <c r="AT1284" s="240" t="s">
        <v>284</v>
      </c>
      <c r="AU1284" s="240" t="s">
        <v>85</v>
      </c>
      <c r="AV1284" s="15" t="s">
        <v>282</v>
      </c>
      <c r="AW1284" s="15" t="s">
        <v>32</v>
      </c>
      <c r="AX1284" s="15" t="s">
        <v>83</v>
      </c>
      <c r="AY1284" s="240" t="s">
        <v>275</v>
      </c>
    </row>
    <row r="1285" spans="1:65" s="2" customFormat="1" ht="16.5" customHeight="1">
      <c r="A1285" s="35"/>
      <c r="B1285" s="36"/>
      <c r="C1285" s="194" t="s">
        <v>1419</v>
      </c>
      <c r="D1285" s="194" t="s">
        <v>277</v>
      </c>
      <c r="E1285" s="195" t="s">
        <v>1420</v>
      </c>
      <c r="F1285" s="196" t="s">
        <v>1421</v>
      </c>
      <c r="G1285" s="197" t="s">
        <v>280</v>
      </c>
      <c r="H1285" s="198">
        <v>1747.9</v>
      </c>
      <c r="I1285" s="199"/>
      <c r="J1285" s="200">
        <f>ROUND(I1285*H1285,2)</f>
        <v>0</v>
      </c>
      <c r="K1285" s="196" t="s">
        <v>281</v>
      </c>
      <c r="L1285" s="40"/>
      <c r="M1285" s="201" t="s">
        <v>1</v>
      </c>
      <c r="N1285" s="202" t="s">
        <v>41</v>
      </c>
      <c r="O1285" s="72"/>
      <c r="P1285" s="203">
        <f>O1285*H1285</f>
        <v>0</v>
      </c>
      <c r="Q1285" s="203">
        <v>2.2000000000000001E-4</v>
      </c>
      <c r="R1285" s="203">
        <f>Q1285*H1285</f>
        <v>0.38453800000000005</v>
      </c>
      <c r="S1285" s="203">
        <v>0</v>
      </c>
      <c r="T1285" s="204">
        <f>S1285*H1285</f>
        <v>0</v>
      </c>
      <c r="U1285" s="35"/>
      <c r="V1285" s="35"/>
      <c r="W1285" s="35"/>
      <c r="X1285" s="35"/>
      <c r="Y1285" s="35"/>
      <c r="Z1285" s="35"/>
      <c r="AA1285" s="35"/>
      <c r="AB1285" s="35"/>
      <c r="AC1285" s="35"/>
      <c r="AD1285" s="35"/>
      <c r="AE1285" s="35"/>
      <c r="AR1285" s="205" t="s">
        <v>282</v>
      </c>
      <c r="AT1285" s="205" t="s">
        <v>277</v>
      </c>
      <c r="AU1285" s="205" t="s">
        <v>85</v>
      </c>
      <c r="AY1285" s="18" t="s">
        <v>275</v>
      </c>
      <c r="BE1285" s="206">
        <f>IF(N1285="základní",J1285,0)</f>
        <v>0</v>
      </c>
      <c r="BF1285" s="206">
        <f>IF(N1285="snížená",J1285,0)</f>
        <v>0</v>
      </c>
      <c r="BG1285" s="206">
        <f>IF(N1285="zákl. přenesená",J1285,0)</f>
        <v>0</v>
      </c>
      <c r="BH1285" s="206">
        <f>IF(N1285="sníž. přenesená",J1285,0)</f>
        <v>0</v>
      </c>
      <c r="BI1285" s="206">
        <f>IF(N1285="nulová",J1285,0)</f>
        <v>0</v>
      </c>
      <c r="BJ1285" s="18" t="s">
        <v>83</v>
      </c>
      <c r="BK1285" s="206">
        <f>ROUND(I1285*H1285,2)</f>
        <v>0</v>
      </c>
      <c r="BL1285" s="18" t="s">
        <v>282</v>
      </c>
      <c r="BM1285" s="205" t="s">
        <v>1422</v>
      </c>
    </row>
    <row r="1286" spans="1:65" s="13" customFormat="1" ht="10">
      <c r="B1286" s="207"/>
      <c r="C1286" s="208"/>
      <c r="D1286" s="209" t="s">
        <v>284</v>
      </c>
      <c r="E1286" s="210" t="s">
        <v>1</v>
      </c>
      <c r="F1286" s="211" t="s">
        <v>1414</v>
      </c>
      <c r="G1286" s="208"/>
      <c r="H1286" s="212">
        <v>1747.9</v>
      </c>
      <c r="I1286" s="213"/>
      <c r="J1286" s="208"/>
      <c r="K1286" s="208"/>
      <c r="L1286" s="214"/>
      <c r="M1286" s="215"/>
      <c r="N1286" s="216"/>
      <c r="O1286" s="216"/>
      <c r="P1286" s="216"/>
      <c r="Q1286" s="216"/>
      <c r="R1286" s="216"/>
      <c r="S1286" s="216"/>
      <c r="T1286" s="217"/>
      <c r="AT1286" s="218" t="s">
        <v>284</v>
      </c>
      <c r="AU1286" s="218" t="s">
        <v>85</v>
      </c>
      <c r="AV1286" s="13" t="s">
        <v>85</v>
      </c>
      <c r="AW1286" s="13" t="s">
        <v>32</v>
      </c>
      <c r="AX1286" s="13" t="s">
        <v>76</v>
      </c>
      <c r="AY1286" s="218" t="s">
        <v>275</v>
      </c>
    </row>
    <row r="1287" spans="1:65" s="14" customFormat="1" ht="10">
      <c r="B1287" s="219"/>
      <c r="C1287" s="220"/>
      <c r="D1287" s="209" t="s">
        <v>284</v>
      </c>
      <c r="E1287" s="221" t="s">
        <v>1</v>
      </c>
      <c r="F1287" s="222" t="s">
        <v>286</v>
      </c>
      <c r="G1287" s="220"/>
      <c r="H1287" s="223">
        <v>1747.9</v>
      </c>
      <c r="I1287" s="224"/>
      <c r="J1287" s="220"/>
      <c r="K1287" s="220"/>
      <c r="L1287" s="225"/>
      <c r="M1287" s="226"/>
      <c r="N1287" s="227"/>
      <c r="O1287" s="227"/>
      <c r="P1287" s="227"/>
      <c r="Q1287" s="227"/>
      <c r="R1287" s="227"/>
      <c r="S1287" s="227"/>
      <c r="T1287" s="228"/>
      <c r="AT1287" s="229" t="s">
        <v>284</v>
      </c>
      <c r="AU1287" s="229" t="s">
        <v>85</v>
      </c>
      <c r="AV1287" s="14" t="s">
        <v>106</v>
      </c>
      <c r="AW1287" s="14" t="s">
        <v>32</v>
      </c>
      <c r="AX1287" s="14" t="s">
        <v>76</v>
      </c>
      <c r="AY1287" s="229" t="s">
        <v>275</v>
      </c>
    </row>
    <row r="1288" spans="1:65" s="15" customFormat="1" ht="10">
      <c r="B1288" s="230"/>
      <c r="C1288" s="231"/>
      <c r="D1288" s="209" t="s">
        <v>284</v>
      </c>
      <c r="E1288" s="232" t="s">
        <v>1</v>
      </c>
      <c r="F1288" s="233" t="s">
        <v>287</v>
      </c>
      <c r="G1288" s="231"/>
      <c r="H1288" s="234">
        <v>1747.9</v>
      </c>
      <c r="I1288" s="235"/>
      <c r="J1288" s="231"/>
      <c r="K1288" s="231"/>
      <c r="L1288" s="236"/>
      <c r="M1288" s="237"/>
      <c r="N1288" s="238"/>
      <c r="O1288" s="238"/>
      <c r="P1288" s="238"/>
      <c r="Q1288" s="238"/>
      <c r="R1288" s="238"/>
      <c r="S1288" s="238"/>
      <c r="T1288" s="239"/>
      <c r="AT1288" s="240" t="s">
        <v>284</v>
      </c>
      <c r="AU1288" s="240" t="s">
        <v>85</v>
      </c>
      <c r="AV1288" s="15" t="s">
        <v>282</v>
      </c>
      <c r="AW1288" s="15" t="s">
        <v>32</v>
      </c>
      <c r="AX1288" s="15" t="s">
        <v>83</v>
      </c>
      <c r="AY1288" s="240" t="s">
        <v>275</v>
      </c>
    </row>
    <row r="1289" spans="1:65" s="2" customFormat="1" ht="33" customHeight="1">
      <c r="A1289" s="35"/>
      <c r="B1289" s="36"/>
      <c r="C1289" s="194" t="s">
        <v>1423</v>
      </c>
      <c r="D1289" s="194" t="s">
        <v>277</v>
      </c>
      <c r="E1289" s="195" t="s">
        <v>1424</v>
      </c>
      <c r="F1289" s="196" t="s">
        <v>1425</v>
      </c>
      <c r="G1289" s="197" t="s">
        <v>399</v>
      </c>
      <c r="H1289" s="198">
        <v>1799.7</v>
      </c>
      <c r="I1289" s="199"/>
      <c r="J1289" s="200">
        <f>ROUND(I1289*H1289,2)</f>
        <v>0</v>
      </c>
      <c r="K1289" s="196" t="s">
        <v>281</v>
      </c>
      <c r="L1289" s="40"/>
      <c r="M1289" s="201" t="s">
        <v>1</v>
      </c>
      <c r="N1289" s="202" t="s">
        <v>41</v>
      </c>
      <c r="O1289" s="72"/>
      <c r="P1289" s="203">
        <f>O1289*H1289</f>
        <v>0</v>
      </c>
      <c r="Q1289" s="203">
        <v>2.0000000000000002E-5</v>
      </c>
      <c r="R1289" s="203">
        <f>Q1289*H1289</f>
        <v>3.5994000000000005E-2</v>
      </c>
      <c r="S1289" s="203">
        <v>0</v>
      </c>
      <c r="T1289" s="204">
        <f>S1289*H1289</f>
        <v>0</v>
      </c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R1289" s="205" t="s">
        <v>282</v>
      </c>
      <c r="AT1289" s="205" t="s">
        <v>277</v>
      </c>
      <c r="AU1289" s="205" t="s">
        <v>85</v>
      </c>
      <c r="AY1289" s="18" t="s">
        <v>275</v>
      </c>
      <c r="BE1289" s="206">
        <f>IF(N1289="základní",J1289,0)</f>
        <v>0</v>
      </c>
      <c r="BF1289" s="206">
        <f>IF(N1289="snížená",J1289,0)</f>
        <v>0</v>
      </c>
      <c r="BG1289" s="206">
        <f>IF(N1289="zákl. přenesená",J1289,0)</f>
        <v>0</v>
      </c>
      <c r="BH1289" s="206">
        <f>IF(N1289="sníž. přenesená",J1289,0)</f>
        <v>0</v>
      </c>
      <c r="BI1289" s="206">
        <f>IF(N1289="nulová",J1289,0)</f>
        <v>0</v>
      </c>
      <c r="BJ1289" s="18" t="s">
        <v>83</v>
      </c>
      <c r="BK1289" s="206">
        <f>ROUND(I1289*H1289,2)</f>
        <v>0</v>
      </c>
      <c r="BL1289" s="18" t="s">
        <v>282</v>
      </c>
      <c r="BM1289" s="205" t="s">
        <v>1426</v>
      </c>
    </row>
    <row r="1290" spans="1:65" s="13" customFormat="1" ht="10">
      <c r="B1290" s="207"/>
      <c r="C1290" s="208"/>
      <c r="D1290" s="209" t="s">
        <v>284</v>
      </c>
      <c r="E1290" s="210" t="s">
        <v>1</v>
      </c>
      <c r="F1290" s="211" t="s">
        <v>1427</v>
      </c>
      <c r="G1290" s="208"/>
      <c r="H1290" s="212">
        <v>1799.7</v>
      </c>
      <c r="I1290" s="213"/>
      <c r="J1290" s="208"/>
      <c r="K1290" s="208"/>
      <c r="L1290" s="214"/>
      <c r="M1290" s="215"/>
      <c r="N1290" s="216"/>
      <c r="O1290" s="216"/>
      <c r="P1290" s="216"/>
      <c r="Q1290" s="216"/>
      <c r="R1290" s="216"/>
      <c r="S1290" s="216"/>
      <c r="T1290" s="217"/>
      <c r="AT1290" s="218" t="s">
        <v>284</v>
      </c>
      <c r="AU1290" s="218" t="s">
        <v>85</v>
      </c>
      <c r="AV1290" s="13" t="s">
        <v>85</v>
      </c>
      <c r="AW1290" s="13" t="s">
        <v>32</v>
      </c>
      <c r="AX1290" s="13" t="s">
        <v>76</v>
      </c>
      <c r="AY1290" s="218" t="s">
        <v>275</v>
      </c>
    </row>
    <row r="1291" spans="1:65" s="14" customFormat="1" ht="10">
      <c r="B1291" s="219"/>
      <c r="C1291" s="220"/>
      <c r="D1291" s="209" t="s">
        <v>284</v>
      </c>
      <c r="E1291" s="221" t="s">
        <v>1</v>
      </c>
      <c r="F1291" s="222" t="s">
        <v>286</v>
      </c>
      <c r="G1291" s="220"/>
      <c r="H1291" s="223">
        <v>1799.7</v>
      </c>
      <c r="I1291" s="224"/>
      <c r="J1291" s="220"/>
      <c r="K1291" s="220"/>
      <c r="L1291" s="225"/>
      <c r="M1291" s="226"/>
      <c r="N1291" s="227"/>
      <c r="O1291" s="227"/>
      <c r="P1291" s="227"/>
      <c r="Q1291" s="227"/>
      <c r="R1291" s="227"/>
      <c r="S1291" s="227"/>
      <c r="T1291" s="228"/>
      <c r="AT1291" s="229" t="s">
        <v>284</v>
      </c>
      <c r="AU1291" s="229" t="s">
        <v>85</v>
      </c>
      <c r="AV1291" s="14" t="s">
        <v>106</v>
      </c>
      <c r="AW1291" s="14" t="s">
        <v>32</v>
      </c>
      <c r="AX1291" s="14" t="s">
        <v>76</v>
      </c>
      <c r="AY1291" s="229" t="s">
        <v>275</v>
      </c>
    </row>
    <row r="1292" spans="1:65" s="15" customFormat="1" ht="10">
      <c r="B1292" s="230"/>
      <c r="C1292" s="231"/>
      <c r="D1292" s="209" t="s">
        <v>284</v>
      </c>
      <c r="E1292" s="232" t="s">
        <v>1</v>
      </c>
      <c r="F1292" s="233" t="s">
        <v>287</v>
      </c>
      <c r="G1292" s="231"/>
      <c r="H1292" s="234">
        <v>1799.7</v>
      </c>
      <c r="I1292" s="235"/>
      <c r="J1292" s="231"/>
      <c r="K1292" s="231"/>
      <c r="L1292" s="236"/>
      <c r="M1292" s="237"/>
      <c r="N1292" s="238"/>
      <c r="O1292" s="238"/>
      <c r="P1292" s="238"/>
      <c r="Q1292" s="238"/>
      <c r="R1292" s="238"/>
      <c r="S1292" s="238"/>
      <c r="T1292" s="239"/>
      <c r="AT1292" s="240" t="s">
        <v>284</v>
      </c>
      <c r="AU1292" s="240" t="s">
        <v>85</v>
      </c>
      <c r="AV1292" s="15" t="s">
        <v>282</v>
      </c>
      <c r="AW1292" s="15" t="s">
        <v>32</v>
      </c>
      <c r="AX1292" s="15" t="s">
        <v>83</v>
      </c>
      <c r="AY1292" s="240" t="s">
        <v>275</v>
      </c>
    </row>
    <row r="1293" spans="1:65" s="2" customFormat="1" ht="24.15" customHeight="1">
      <c r="A1293" s="35"/>
      <c r="B1293" s="36"/>
      <c r="C1293" s="194" t="s">
        <v>1428</v>
      </c>
      <c r="D1293" s="194" t="s">
        <v>277</v>
      </c>
      <c r="E1293" s="195" t="s">
        <v>1429</v>
      </c>
      <c r="F1293" s="196" t="s">
        <v>1430</v>
      </c>
      <c r="G1293" s="197" t="s">
        <v>399</v>
      </c>
      <c r="H1293" s="198">
        <v>139.90600000000001</v>
      </c>
      <c r="I1293" s="199"/>
      <c r="J1293" s="200">
        <f>ROUND(I1293*H1293,2)</f>
        <v>0</v>
      </c>
      <c r="K1293" s="196" t="s">
        <v>281</v>
      </c>
      <c r="L1293" s="40"/>
      <c r="M1293" s="201" t="s">
        <v>1</v>
      </c>
      <c r="N1293" s="202" t="s">
        <v>41</v>
      </c>
      <c r="O1293" s="72"/>
      <c r="P1293" s="203">
        <f>O1293*H1293</f>
        <v>0</v>
      </c>
      <c r="Q1293" s="203">
        <v>8.0000000000000007E-5</v>
      </c>
      <c r="R1293" s="203">
        <f>Q1293*H1293</f>
        <v>1.1192480000000001E-2</v>
      </c>
      <c r="S1293" s="203">
        <v>0</v>
      </c>
      <c r="T1293" s="204">
        <f>S1293*H1293</f>
        <v>0</v>
      </c>
      <c r="U1293" s="35"/>
      <c r="V1293" s="35"/>
      <c r="W1293" s="35"/>
      <c r="X1293" s="35"/>
      <c r="Y1293" s="35"/>
      <c r="Z1293" s="35"/>
      <c r="AA1293" s="35"/>
      <c r="AB1293" s="35"/>
      <c r="AC1293" s="35"/>
      <c r="AD1293" s="35"/>
      <c r="AE1293" s="35"/>
      <c r="AR1293" s="205" t="s">
        <v>282</v>
      </c>
      <c r="AT1293" s="205" t="s">
        <v>277</v>
      </c>
      <c r="AU1293" s="205" t="s">
        <v>85</v>
      </c>
      <c r="AY1293" s="18" t="s">
        <v>275</v>
      </c>
      <c r="BE1293" s="206">
        <f>IF(N1293="základní",J1293,0)</f>
        <v>0</v>
      </c>
      <c r="BF1293" s="206">
        <f>IF(N1293="snížená",J1293,0)</f>
        <v>0</v>
      </c>
      <c r="BG1293" s="206">
        <f>IF(N1293="zákl. přenesená",J1293,0)</f>
        <v>0</v>
      </c>
      <c r="BH1293" s="206">
        <f>IF(N1293="sníž. přenesená",J1293,0)</f>
        <v>0</v>
      </c>
      <c r="BI1293" s="206">
        <f>IF(N1293="nulová",J1293,0)</f>
        <v>0</v>
      </c>
      <c r="BJ1293" s="18" t="s">
        <v>83</v>
      </c>
      <c r="BK1293" s="206">
        <f>ROUND(I1293*H1293,2)</f>
        <v>0</v>
      </c>
      <c r="BL1293" s="18" t="s">
        <v>282</v>
      </c>
      <c r="BM1293" s="205" t="s">
        <v>1431</v>
      </c>
    </row>
    <row r="1294" spans="1:65" s="13" customFormat="1" ht="10">
      <c r="B1294" s="207"/>
      <c r="C1294" s="208"/>
      <c r="D1294" s="209" t="s">
        <v>284</v>
      </c>
      <c r="E1294" s="210" t="s">
        <v>1</v>
      </c>
      <c r="F1294" s="211" t="s">
        <v>1432</v>
      </c>
      <c r="G1294" s="208"/>
      <c r="H1294" s="212">
        <v>15.66</v>
      </c>
      <c r="I1294" s="213"/>
      <c r="J1294" s="208"/>
      <c r="K1294" s="208"/>
      <c r="L1294" s="214"/>
      <c r="M1294" s="215"/>
      <c r="N1294" s="216"/>
      <c r="O1294" s="216"/>
      <c r="P1294" s="216"/>
      <c r="Q1294" s="216"/>
      <c r="R1294" s="216"/>
      <c r="S1294" s="216"/>
      <c r="T1294" s="217"/>
      <c r="AT1294" s="218" t="s">
        <v>284</v>
      </c>
      <c r="AU1294" s="218" t="s">
        <v>85</v>
      </c>
      <c r="AV1294" s="13" t="s">
        <v>85</v>
      </c>
      <c r="AW1294" s="13" t="s">
        <v>32</v>
      </c>
      <c r="AX1294" s="13" t="s">
        <v>76</v>
      </c>
      <c r="AY1294" s="218" t="s">
        <v>275</v>
      </c>
    </row>
    <row r="1295" spans="1:65" s="13" customFormat="1" ht="40">
      <c r="B1295" s="207"/>
      <c r="C1295" s="208"/>
      <c r="D1295" s="209" t="s">
        <v>284</v>
      </c>
      <c r="E1295" s="210" t="s">
        <v>1</v>
      </c>
      <c r="F1295" s="211" t="s">
        <v>1433</v>
      </c>
      <c r="G1295" s="208"/>
      <c r="H1295" s="212">
        <v>110.286</v>
      </c>
      <c r="I1295" s="213"/>
      <c r="J1295" s="208"/>
      <c r="K1295" s="208"/>
      <c r="L1295" s="214"/>
      <c r="M1295" s="215"/>
      <c r="N1295" s="216"/>
      <c r="O1295" s="216"/>
      <c r="P1295" s="216"/>
      <c r="Q1295" s="216"/>
      <c r="R1295" s="216"/>
      <c r="S1295" s="216"/>
      <c r="T1295" s="217"/>
      <c r="AT1295" s="218" t="s">
        <v>284</v>
      </c>
      <c r="AU1295" s="218" t="s">
        <v>85</v>
      </c>
      <c r="AV1295" s="13" t="s">
        <v>85</v>
      </c>
      <c r="AW1295" s="13" t="s">
        <v>32</v>
      </c>
      <c r="AX1295" s="13" t="s">
        <v>76</v>
      </c>
      <c r="AY1295" s="218" t="s">
        <v>275</v>
      </c>
    </row>
    <row r="1296" spans="1:65" s="13" customFormat="1" ht="10">
      <c r="B1296" s="207"/>
      <c r="C1296" s="208"/>
      <c r="D1296" s="209" t="s">
        <v>284</v>
      </c>
      <c r="E1296" s="210" t="s">
        <v>1</v>
      </c>
      <c r="F1296" s="211" t="s">
        <v>1434</v>
      </c>
      <c r="G1296" s="208"/>
      <c r="H1296" s="212">
        <v>13.96</v>
      </c>
      <c r="I1296" s="213"/>
      <c r="J1296" s="208"/>
      <c r="K1296" s="208"/>
      <c r="L1296" s="214"/>
      <c r="M1296" s="215"/>
      <c r="N1296" s="216"/>
      <c r="O1296" s="216"/>
      <c r="P1296" s="216"/>
      <c r="Q1296" s="216"/>
      <c r="R1296" s="216"/>
      <c r="S1296" s="216"/>
      <c r="T1296" s="217"/>
      <c r="AT1296" s="218" t="s">
        <v>284</v>
      </c>
      <c r="AU1296" s="218" t="s">
        <v>85</v>
      </c>
      <c r="AV1296" s="13" t="s">
        <v>85</v>
      </c>
      <c r="AW1296" s="13" t="s">
        <v>32</v>
      </c>
      <c r="AX1296" s="13" t="s">
        <v>76</v>
      </c>
      <c r="AY1296" s="218" t="s">
        <v>275</v>
      </c>
    </row>
    <row r="1297" spans="1:65" s="14" customFormat="1" ht="10">
      <c r="B1297" s="219"/>
      <c r="C1297" s="220"/>
      <c r="D1297" s="209" t="s">
        <v>284</v>
      </c>
      <c r="E1297" s="221" t="s">
        <v>1</v>
      </c>
      <c r="F1297" s="222" t="s">
        <v>286</v>
      </c>
      <c r="G1297" s="220"/>
      <c r="H1297" s="223">
        <v>139.90600000000001</v>
      </c>
      <c r="I1297" s="224"/>
      <c r="J1297" s="220"/>
      <c r="K1297" s="220"/>
      <c r="L1297" s="225"/>
      <c r="M1297" s="226"/>
      <c r="N1297" s="227"/>
      <c r="O1297" s="227"/>
      <c r="P1297" s="227"/>
      <c r="Q1297" s="227"/>
      <c r="R1297" s="227"/>
      <c r="S1297" s="227"/>
      <c r="T1297" s="228"/>
      <c r="AT1297" s="229" t="s">
        <v>284</v>
      </c>
      <c r="AU1297" s="229" t="s">
        <v>85</v>
      </c>
      <c r="AV1297" s="14" t="s">
        <v>106</v>
      </c>
      <c r="AW1297" s="14" t="s">
        <v>32</v>
      </c>
      <c r="AX1297" s="14" t="s">
        <v>76</v>
      </c>
      <c r="AY1297" s="229" t="s">
        <v>275</v>
      </c>
    </row>
    <row r="1298" spans="1:65" s="15" customFormat="1" ht="10">
      <c r="B1298" s="230"/>
      <c r="C1298" s="231"/>
      <c r="D1298" s="209" t="s">
        <v>284</v>
      </c>
      <c r="E1298" s="232" t="s">
        <v>1</v>
      </c>
      <c r="F1298" s="233" t="s">
        <v>287</v>
      </c>
      <c r="G1298" s="231"/>
      <c r="H1298" s="234">
        <v>139.90600000000001</v>
      </c>
      <c r="I1298" s="235"/>
      <c r="J1298" s="231"/>
      <c r="K1298" s="231"/>
      <c r="L1298" s="236"/>
      <c r="M1298" s="237"/>
      <c r="N1298" s="238"/>
      <c r="O1298" s="238"/>
      <c r="P1298" s="238"/>
      <c r="Q1298" s="238"/>
      <c r="R1298" s="238"/>
      <c r="S1298" s="238"/>
      <c r="T1298" s="239"/>
      <c r="AT1298" s="240" t="s">
        <v>284</v>
      </c>
      <c r="AU1298" s="240" t="s">
        <v>85</v>
      </c>
      <c r="AV1298" s="15" t="s">
        <v>282</v>
      </c>
      <c r="AW1298" s="15" t="s">
        <v>32</v>
      </c>
      <c r="AX1298" s="15" t="s">
        <v>83</v>
      </c>
      <c r="AY1298" s="240" t="s">
        <v>275</v>
      </c>
    </row>
    <row r="1299" spans="1:65" s="2" customFormat="1" ht="24.15" customHeight="1">
      <c r="A1299" s="35"/>
      <c r="B1299" s="36"/>
      <c r="C1299" s="194" t="s">
        <v>1435</v>
      </c>
      <c r="D1299" s="194" t="s">
        <v>277</v>
      </c>
      <c r="E1299" s="195" t="s">
        <v>1436</v>
      </c>
      <c r="F1299" s="196" t="s">
        <v>1437</v>
      </c>
      <c r="G1299" s="197" t="s">
        <v>399</v>
      </c>
      <c r="H1299" s="198">
        <v>139.90600000000001</v>
      </c>
      <c r="I1299" s="199"/>
      <c r="J1299" s="200">
        <f>ROUND(I1299*H1299,2)</f>
        <v>0</v>
      </c>
      <c r="K1299" s="196" t="s">
        <v>281</v>
      </c>
      <c r="L1299" s="40"/>
      <c r="M1299" s="201" t="s">
        <v>1</v>
      </c>
      <c r="N1299" s="202" t="s">
        <v>41</v>
      </c>
      <c r="O1299" s="72"/>
      <c r="P1299" s="203">
        <f>O1299*H1299</f>
        <v>0</v>
      </c>
      <c r="Q1299" s="203">
        <v>1.0000000000000001E-5</v>
      </c>
      <c r="R1299" s="203">
        <f>Q1299*H1299</f>
        <v>1.3990600000000001E-3</v>
      </c>
      <c r="S1299" s="203">
        <v>0</v>
      </c>
      <c r="T1299" s="204">
        <f>S1299*H1299</f>
        <v>0</v>
      </c>
      <c r="U1299" s="35"/>
      <c r="V1299" s="35"/>
      <c r="W1299" s="35"/>
      <c r="X1299" s="35"/>
      <c r="Y1299" s="35"/>
      <c r="Z1299" s="35"/>
      <c r="AA1299" s="35"/>
      <c r="AB1299" s="35"/>
      <c r="AC1299" s="35"/>
      <c r="AD1299" s="35"/>
      <c r="AE1299" s="35"/>
      <c r="AR1299" s="205" t="s">
        <v>282</v>
      </c>
      <c r="AT1299" s="205" t="s">
        <v>277</v>
      </c>
      <c r="AU1299" s="205" t="s">
        <v>85</v>
      </c>
      <c r="AY1299" s="18" t="s">
        <v>275</v>
      </c>
      <c r="BE1299" s="206">
        <f>IF(N1299="základní",J1299,0)</f>
        <v>0</v>
      </c>
      <c r="BF1299" s="206">
        <f>IF(N1299="snížená",J1299,0)</f>
        <v>0</v>
      </c>
      <c r="BG1299" s="206">
        <f>IF(N1299="zákl. přenesená",J1299,0)</f>
        <v>0</v>
      </c>
      <c r="BH1299" s="206">
        <f>IF(N1299="sníž. přenesená",J1299,0)</f>
        <v>0</v>
      </c>
      <c r="BI1299" s="206">
        <f>IF(N1299="nulová",J1299,0)</f>
        <v>0</v>
      </c>
      <c r="BJ1299" s="18" t="s">
        <v>83</v>
      </c>
      <c r="BK1299" s="206">
        <f>ROUND(I1299*H1299,2)</f>
        <v>0</v>
      </c>
      <c r="BL1299" s="18" t="s">
        <v>282</v>
      </c>
      <c r="BM1299" s="205" t="s">
        <v>1438</v>
      </c>
    </row>
    <row r="1300" spans="1:65" s="2" customFormat="1" ht="24.15" customHeight="1">
      <c r="A1300" s="35"/>
      <c r="B1300" s="36"/>
      <c r="C1300" s="194" t="s">
        <v>1439</v>
      </c>
      <c r="D1300" s="194" t="s">
        <v>277</v>
      </c>
      <c r="E1300" s="195" t="s">
        <v>1440</v>
      </c>
      <c r="F1300" s="196" t="s">
        <v>1441</v>
      </c>
      <c r="G1300" s="197" t="s">
        <v>610</v>
      </c>
      <c r="H1300" s="198">
        <v>95</v>
      </c>
      <c r="I1300" s="199"/>
      <c r="J1300" s="200">
        <f>ROUND(I1300*H1300,2)</f>
        <v>0</v>
      </c>
      <c r="K1300" s="196" t="s">
        <v>281</v>
      </c>
      <c r="L1300" s="40"/>
      <c r="M1300" s="201" t="s">
        <v>1</v>
      </c>
      <c r="N1300" s="202" t="s">
        <v>41</v>
      </c>
      <c r="O1300" s="72"/>
      <c r="P1300" s="203">
        <f>O1300*H1300</f>
        <v>0</v>
      </c>
      <c r="Q1300" s="203">
        <v>1.7770000000000001E-2</v>
      </c>
      <c r="R1300" s="203">
        <f>Q1300*H1300</f>
        <v>1.68815</v>
      </c>
      <c r="S1300" s="203">
        <v>0</v>
      </c>
      <c r="T1300" s="204">
        <f>S1300*H1300</f>
        <v>0</v>
      </c>
      <c r="U1300" s="35"/>
      <c r="V1300" s="35"/>
      <c r="W1300" s="35"/>
      <c r="X1300" s="35"/>
      <c r="Y1300" s="35"/>
      <c r="Z1300" s="35"/>
      <c r="AA1300" s="35"/>
      <c r="AB1300" s="35"/>
      <c r="AC1300" s="35"/>
      <c r="AD1300" s="35"/>
      <c r="AE1300" s="35"/>
      <c r="AR1300" s="205" t="s">
        <v>282</v>
      </c>
      <c r="AT1300" s="205" t="s">
        <v>277</v>
      </c>
      <c r="AU1300" s="205" t="s">
        <v>85</v>
      </c>
      <c r="AY1300" s="18" t="s">
        <v>275</v>
      </c>
      <c r="BE1300" s="206">
        <f>IF(N1300="základní",J1300,0)</f>
        <v>0</v>
      </c>
      <c r="BF1300" s="206">
        <f>IF(N1300="snížená",J1300,0)</f>
        <v>0</v>
      </c>
      <c r="BG1300" s="206">
        <f>IF(N1300="zákl. přenesená",J1300,0)</f>
        <v>0</v>
      </c>
      <c r="BH1300" s="206">
        <f>IF(N1300="sníž. přenesená",J1300,0)</f>
        <v>0</v>
      </c>
      <c r="BI1300" s="206">
        <f>IF(N1300="nulová",J1300,0)</f>
        <v>0</v>
      </c>
      <c r="BJ1300" s="18" t="s">
        <v>83</v>
      </c>
      <c r="BK1300" s="206">
        <f>ROUND(I1300*H1300,2)</f>
        <v>0</v>
      </c>
      <c r="BL1300" s="18" t="s">
        <v>282</v>
      </c>
      <c r="BM1300" s="205" t="s">
        <v>1442</v>
      </c>
    </row>
    <row r="1301" spans="1:65" s="13" customFormat="1" ht="10">
      <c r="B1301" s="207"/>
      <c r="C1301" s="208"/>
      <c r="D1301" s="209" t="s">
        <v>284</v>
      </c>
      <c r="E1301" s="210" t="s">
        <v>1</v>
      </c>
      <c r="F1301" s="211" t="s">
        <v>1443</v>
      </c>
      <c r="G1301" s="208"/>
      <c r="H1301" s="212">
        <v>26</v>
      </c>
      <c r="I1301" s="213"/>
      <c r="J1301" s="208"/>
      <c r="K1301" s="208"/>
      <c r="L1301" s="214"/>
      <c r="M1301" s="215"/>
      <c r="N1301" s="216"/>
      <c r="O1301" s="216"/>
      <c r="P1301" s="216"/>
      <c r="Q1301" s="216"/>
      <c r="R1301" s="216"/>
      <c r="S1301" s="216"/>
      <c r="T1301" s="217"/>
      <c r="AT1301" s="218" t="s">
        <v>284</v>
      </c>
      <c r="AU1301" s="218" t="s">
        <v>85</v>
      </c>
      <c r="AV1301" s="13" t="s">
        <v>85</v>
      </c>
      <c r="AW1301" s="13" t="s">
        <v>32</v>
      </c>
      <c r="AX1301" s="13" t="s">
        <v>76</v>
      </c>
      <c r="AY1301" s="218" t="s">
        <v>275</v>
      </c>
    </row>
    <row r="1302" spans="1:65" s="13" customFormat="1" ht="10">
      <c r="B1302" s="207"/>
      <c r="C1302" s="208"/>
      <c r="D1302" s="209" t="s">
        <v>284</v>
      </c>
      <c r="E1302" s="210" t="s">
        <v>1</v>
      </c>
      <c r="F1302" s="211" t="s">
        <v>1444</v>
      </c>
      <c r="G1302" s="208"/>
      <c r="H1302" s="212">
        <v>17</v>
      </c>
      <c r="I1302" s="213"/>
      <c r="J1302" s="208"/>
      <c r="K1302" s="208"/>
      <c r="L1302" s="214"/>
      <c r="M1302" s="215"/>
      <c r="N1302" s="216"/>
      <c r="O1302" s="216"/>
      <c r="P1302" s="216"/>
      <c r="Q1302" s="216"/>
      <c r="R1302" s="216"/>
      <c r="S1302" s="216"/>
      <c r="T1302" s="217"/>
      <c r="AT1302" s="218" t="s">
        <v>284</v>
      </c>
      <c r="AU1302" s="218" t="s">
        <v>85</v>
      </c>
      <c r="AV1302" s="13" t="s">
        <v>85</v>
      </c>
      <c r="AW1302" s="13" t="s">
        <v>32</v>
      </c>
      <c r="AX1302" s="13" t="s">
        <v>76</v>
      </c>
      <c r="AY1302" s="218" t="s">
        <v>275</v>
      </c>
    </row>
    <row r="1303" spans="1:65" s="13" customFormat="1" ht="10">
      <c r="B1303" s="207"/>
      <c r="C1303" s="208"/>
      <c r="D1303" s="209" t="s">
        <v>284</v>
      </c>
      <c r="E1303" s="210" t="s">
        <v>1</v>
      </c>
      <c r="F1303" s="211" t="s">
        <v>1445</v>
      </c>
      <c r="G1303" s="208"/>
      <c r="H1303" s="212">
        <v>1</v>
      </c>
      <c r="I1303" s="213"/>
      <c r="J1303" s="208"/>
      <c r="K1303" s="208"/>
      <c r="L1303" s="214"/>
      <c r="M1303" s="215"/>
      <c r="N1303" s="216"/>
      <c r="O1303" s="216"/>
      <c r="P1303" s="216"/>
      <c r="Q1303" s="216"/>
      <c r="R1303" s="216"/>
      <c r="S1303" s="216"/>
      <c r="T1303" s="217"/>
      <c r="AT1303" s="218" t="s">
        <v>284</v>
      </c>
      <c r="AU1303" s="218" t="s">
        <v>85</v>
      </c>
      <c r="AV1303" s="13" t="s">
        <v>85</v>
      </c>
      <c r="AW1303" s="13" t="s">
        <v>32</v>
      </c>
      <c r="AX1303" s="13" t="s">
        <v>76</v>
      </c>
      <c r="AY1303" s="218" t="s">
        <v>275</v>
      </c>
    </row>
    <row r="1304" spans="1:65" s="13" customFormat="1" ht="10">
      <c r="B1304" s="207"/>
      <c r="C1304" s="208"/>
      <c r="D1304" s="209" t="s">
        <v>284</v>
      </c>
      <c r="E1304" s="210" t="s">
        <v>1</v>
      </c>
      <c r="F1304" s="211" t="s">
        <v>1446</v>
      </c>
      <c r="G1304" s="208"/>
      <c r="H1304" s="212">
        <v>17</v>
      </c>
      <c r="I1304" s="213"/>
      <c r="J1304" s="208"/>
      <c r="K1304" s="208"/>
      <c r="L1304" s="214"/>
      <c r="M1304" s="215"/>
      <c r="N1304" s="216"/>
      <c r="O1304" s="216"/>
      <c r="P1304" s="216"/>
      <c r="Q1304" s="216"/>
      <c r="R1304" s="216"/>
      <c r="S1304" s="216"/>
      <c r="T1304" s="217"/>
      <c r="AT1304" s="218" t="s">
        <v>284</v>
      </c>
      <c r="AU1304" s="218" t="s">
        <v>85</v>
      </c>
      <c r="AV1304" s="13" t="s">
        <v>85</v>
      </c>
      <c r="AW1304" s="13" t="s">
        <v>32</v>
      </c>
      <c r="AX1304" s="13" t="s">
        <v>76</v>
      </c>
      <c r="AY1304" s="218" t="s">
        <v>275</v>
      </c>
    </row>
    <row r="1305" spans="1:65" s="13" customFormat="1" ht="10">
      <c r="B1305" s="207"/>
      <c r="C1305" s="208"/>
      <c r="D1305" s="209" t="s">
        <v>284</v>
      </c>
      <c r="E1305" s="210" t="s">
        <v>1</v>
      </c>
      <c r="F1305" s="211" t="s">
        <v>1447</v>
      </c>
      <c r="G1305" s="208"/>
      <c r="H1305" s="212">
        <v>23</v>
      </c>
      <c r="I1305" s="213"/>
      <c r="J1305" s="208"/>
      <c r="K1305" s="208"/>
      <c r="L1305" s="214"/>
      <c r="M1305" s="215"/>
      <c r="N1305" s="216"/>
      <c r="O1305" s="216"/>
      <c r="P1305" s="216"/>
      <c r="Q1305" s="216"/>
      <c r="R1305" s="216"/>
      <c r="S1305" s="216"/>
      <c r="T1305" s="217"/>
      <c r="AT1305" s="218" t="s">
        <v>284</v>
      </c>
      <c r="AU1305" s="218" t="s">
        <v>85</v>
      </c>
      <c r="AV1305" s="13" t="s">
        <v>85</v>
      </c>
      <c r="AW1305" s="13" t="s">
        <v>32</v>
      </c>
      <c r="AX1305" s="13" t="s">
        <v>76</v>
      </c>
      <c r="AY1305" s="218" t="s">
        <v>275</v>
      </c>
    </row>
    <row r="1306" spans="1:65" s="13" customFormat="1" ht="10">
      <c r="B1306" s="207"/>
      <c r="C1306" s="208"/>
      <c r="D1306" s="209" t="s">
        <v>284</v>
      </c>
      <c r="E1306" s="210" t="s">
        <v>1</v>
      </c>
      <c r="F1306" s="211" t="s">
        <v>1448</v>
      </c>
      <c r="G1306" s="208"/>
      <c r="H1306" s="212">
        <v>5</v>
      </c>
      <c r="I1306" s="213"/>
      <c r="J1306" s="208"/>
      <c r="K1306" s="208"/>
      <c r="L1306" s="214"/>
      <c r="M1306" s="215"/>
      <c r="N1306" s="216"/>
      <c r="O1306" s="216"/>
      <c r="P1306" s="216"/>
      <c r="Q1306" s="216"/>
      <c r="R1306" s="216"/>
      <c r="S1306" s="216"/>
      <c r="T1306" s="217"/>
      <c r="AT1306" s="218" t="s">
        <v>284</v>
      </c>
      <c r="AU1306" s="218" t="s">
        <v>85</v>
      </c>
      <c r="AV1306" s="13" t="s">
        <v>85</v>
      </c>
      <c r="AW1306" s="13" t="s">
        <v>32</v>
      </c>
      <c r="AX1306" s="13" t="s">
        <v>76</v>
      </c>
      <c r="AY1306" s="218" t="s">
        <v>275</v>
      </c>
    </row>
    <row r="1307" spans="1:65" s="13" customFormat="1" ht="10">
      <c r="B1307" s="207"/>
      <c r="C1307" s="208"/>
      <c r="D1307" s="209" t="s">
        <v>284</v>
      </c>
      <c r="E1307" s="210" t="s">
        <v>1</v>
      </c>
      <c r="F1307" s="211" t="s">
        <v>1449</v>
      </c>
      <c r="G1307" s="208"/>
      <c r="H1307" s="212">
        <v>1</v>
      </c>
      <c r="I1307" s="213"/>
      <c r="J1307" s="208"/>
      <c r="K1307" s="208"/>
      <c r="L1307" s="214"/>
      <c r="M1307" s="215"/>
      <c r="N1307" s="216"/>
      <c r="O1307" s="216"/>
      <c r="P1307" s="216"/>
      <c r="Q1307" s="216"/>
      <c r="R1307" s="216"/>
      <c r="S1307" s="216"/>
      <c r="T1307" s="217"/>
      <c r="AT1307" s="218" t="s">
        <v>284</v>
      </c>
      <c r="AU1307" s="218" t="s">
        <v>85</v>
      </c>
      <c r="AV1307" s="13" t="s">
        <v>85</v>
      </c>
      <c r="AW1307" s="13" t="s">
        <v>32</v>
      </c>
      <c r="AX1307" s="13" t="s">
        <v>76</v>
      </c>
      <c r="AY1307" s="218" t="s">
        <v>275</v>
      </c>
    </row>
    <row r="1308" spans="1:65" s="13" customFormat="1" ht="10">
      <c r="B1308" s="207"/>
      <c r="C1308" s="208"/>
      <c r="D1308" s="209" t="s">
        <v>284</v>
      </c>
      <c r="E1308" s="210" t="s">
        <v>1</v>
      </c>
      <c r="F1308" s="211" t="s">
        <v>1450</v>
      </c>
      <c r="G1308" s="208"/>
      <c r="H1308" s="212">
        <v>4</v>
      </c>
      <c r="I1308" s="213"/>
      <c r="J1308" s="208"/>
      <c r="K1308" s="208"/>
      <c r="L1308" s="214"/>
      <c r="M1308" s="215"/>
      <c r="N1308" s="216"/>
      <c r="O1308" s="216"/>
      <c r="P1308" s="216"/>
      <c r="Q1308" s="216"/>
      <c r="R1308" s="216"/>
      <c r="S1308" s="216"/>
      <c r="T1308" s="217"/>
      <c r="AT1308" s="218" t="s">
        <v>284</v>
      </c>
      <c r="AU1308" s="218" t="s">
        <v>85</v>
      </c>
      <c r="AV1308" s="13" t="s">
        <v>85</v>
      </c>
      <c r="AW1308" s="13" t="s">
        <v>32</v>
      </c>
      <c r="AX1308" s="13" t="s">
        <v>76</v>
      </c>
      <c r="AY1308" s="218" t="s">
        <v>275</v>
      </c>
    </row>
    <row r="1309" spans="1:65" s="13" customFormat="1" ht="10">
      <c r="B1309" s="207"/>
      <c r="C1309" s="208"/>
      <c r="D1309" s="209" t="s">
        <v>284</v>
      </c>
      <c r="E1309" s="210" t="s">
        <v>1</v>
      </c>
      <c r="F1309" s="211" t="s">
        <v>1451</v>
      </c>
      <c r="G1309" s="208"/>
      <c r="H1309" s="212">
        <v>1</v>
      </c>
      <c r="I1309" s="213"/>
      <c r="J1309" s="208"/>
      <c r="K1309" s="208"/>
      <c r="L1309" s="214"/>
      <c r="M1309" s="215"/>
      <c r="N1309" s="216"/>
      <c r="O1309" s="216"/>
      <c r="P1309" s="216"/>
      <c r="Q1309" s="216"/>
      <c r="R1309" s="216"/>
      <c r="S1309" s="216"/>
      <c r="T1309" s="217"/>
      <c r="AT1309" s="218" t="s">
        <v>284</v>
      </c>
      <c r="AU1309" s="218" t="s">
        <v>85</v>
      </c>
      <c r="AV1309" s="13" t="s">
        <v>85</v>
      </c>
      <c r="AW1309" s="13" t="s">
        <v>32</v>
      </c>
      <c r="AX1309" s="13" t="s">
        <v>76</v>
      </c>
      <c r="AY1309" s="218" t="s">
        <v>275</v>
      </c>
    </row>
    <row r="1310" spans="1:65" s="14" customFormat="1" ht="10">
      <c r="B1310" s="219"/>
      <c r="C1310" s="220"/>
      <c r="D1310" s="209" t="s">
        <v>284</v>
      </c>
      <c r="E1310" s="221" t="s">
        <v>1</v>
      </c>
      <c r="F1310" s="222" t="s">
        <v>286</v>
      </c>
      <c r="G1310" s="220"/>
      <c r="H1310" s="223">
        <v>95</v>
      </c>
      <c r="I1310" s="224"/>
      <c r="J1310" s="220"/>
      <c r="K1310" s="220"/>
      <c r="L1310" s="225"/>
      <c r="M1310" s="226"/>
      <c r="N1310" s="227"/>
      <c r="O1310" s="227"/>
      <c r="P1310" s="227"/>
      <c r="Q1310" s="227"/>
      <c r="R1310" s="227"/>
      <c r="S1310" s="227"/>
      <c r="T1310" s="228"/>
      <c r="AT1310" s="229" t="s">
        <v>284</v>
      </c>
      <c r="AU1310" s="229" t="s">
        <v>85</v>
      </c>
      <c r="AV1310" s="14" t="s">
        <v>106</v>
      </c>
      <c r="AW1310" s="14" t="s">
        <v>32</v>
      </c>
      <c r="AX1310" s="14" t="s">
        <v>76</v>
      </c>
      <c r="AY1310" s="229" t="s">
        <v>275</v>
      </c>
    </row>
    <row r="1311" spans="1:65" s="15" customFormat="1" ht="10">
      <c r="B1311" s="230"/>
      <c r="C1311" s="231"/>
      <c r="D1311" s="209" t="s">
        <v>284</v>
      </c>
      <c r="E1311" s="232" t="s">
        <v>1</v>
      </c>
      <c r="F1311" s="233" t="s">
        <v>287</v>
      </c>
      <c r="G1311" s="231"/>
      <c r="H1311" s="234">
        <v>95</v>
      </c>
      <c r="I1311" s="235"/>
      <c r="J1311" s="231"/>
      <c r="K1311" s="231"/>
      <c r="L1311" s="236"/>
      <c r="M1311" s="237"/>
      <c r="N1311" s="238"/>
      <c r="O1311" s="238"/>
      <c r="P1311" s="238"/>
      <c r="Q1311" s="238"/>
      <c r="R1311" s="238"/>
      <c r="S1311" s="238"/>
      <c r="T1311" s="239"/>
      <c r="AT1311" s="240" t="s">
        <v>284</v>
      </c>
      <c r="AU1311" s="240" t="s">
        <v>85</v>
      </c>
      <c r="AV1311" s="15" t="s">
        <v>282</v>
      </c>
      <c r="AW1311" s="15" t="s">
        <v>32</v>
      </c>
      <c r="AX1311" s="15" t="s">
        <v>83</v>
      </c>
      <c r="AY1311" s="240" t="s">
        <v>275</v>
      </c>
    </row>
    <row r="1312" spans="1:65" s="2" customFormat="1" ht="24.15" customHeight="1">
      <c r="A1312" s="35"/>
      <c r="B1312" s="36"/>
      <c r="C1312" s="251" t="s">
        <v>1452</v>
      </c>
      <c r="D1312" s="251" t="s">
        <v>386</v>
      </c>
      <c r="E1312" s="252" t="s">
        <v>1453</v>
      </c>
      <c r="F1312" s="253" t="s">
        <v>1454</v>
      </c>
      <c r="G1312" s="254" t="s">
        <v>610</v>
      </c>
      <c r="H1312" s="255">
        <v>3</v>
      </c>
      <c r="I1312" s="256"/>
      <c r="J1312" s="257">
        <f>ROUND(I1312*H1312,2)</f>
        <v>0</v>
      </c>
      <c r="K1312" s="253" t="s">
        <v>281</v>
      </c>
      <c r="L1312" s="258"/>
      <c r="M1312" s="259" t="s">
        <v>1</v>
      </c>
      <c r="N1312" s="260" t="s">
        <v>41</v>
      </c>
      <c r="O1312" s="72"/>
      <c r="P1312" s="203">
        <f>O1312*H1312</f>
        <v>0</v>
      </c>
      <c r="Q1312" s="203">
        <v>1.489E-2</v>
      </c>
      <c r="R1312" s="203">
        <f>Q1312*H1312</f>
        <v>4.4670000000000001E-2</v>
      </c>
      <c r="S1312" s="203">
        <v>0</v>
      </c>
      <c r="T1312" s="204">
        <f>S1312*H1312</f>
        <v>0</v>
      </c>
      <c r="U1312" s="35"/>
      <c r="V1312" s="35"/>
      <c r="W1312" s="35"/>
      <c r="X1312" s="35"/>
      <c r="Y1312" s="35"/>
      <c r="Z1312" s="35"/>
      <c r="AA1312" s="35"/>
      <c r="AB1312" s="35"/>
      <c r="AC1312" s="35"/>
      <c r="AD1312" s="35"/>
      <c r="AE1312" s="35"/>
      <c r="AR1312" s="205" t="s">
        <v>334</v>
      </c>
      <c r="AT1312" s="205" t="s">
        <v>386</v>
      </c>
      <c r="AU1312" s="205" t="s">
        <v>85</v>
      </c>
      <c r="AY1312" s="18" t="s">
        <v>275</v>
      </c>
      <c r="BE1312" s="206">
        <f>IF(N1312="základní",J1312,0)</f>
        <v>0</v>
      </c>
      <c r="BF1312" s="206">
        <f>IF(N1312="snížená",J1312,0)</f>
        <v>0</v>
      </c>
      <c r="BG1312" s="206">
        <f>IF(N1312="zákl. přenesená",J1312,0)</f>
        <v>0</v>
      </c>
      <c r="BH1312" s="206">
        <f>IF(N1312="sníž. přenesená",J1312,0)</f>
        <v>0</v>
      </c>
      <c r="BI1312" s="206">
        <f>IF(N1312="nulová",J1312,0)</f>
        <v>0</v>
      </c>
      <c r="BJ1312" s="18" t="s">
        <v>83</v>
      </c>
      <c r="BK1312" s="206">
        <f>ROUND(I1312*H1312,2)</f>
        <v>0</v>
      </c>
      <c r="BL1312" s="18" t="s">
        <v>282</v>
      </c>
      <c r="BM1312" s="205" t="s">
        <v>1455</v>
      </c>
    </row>
    <row r="1313" spans="1:65" s="13" customFormat="1" ht="10">
      <c r="B1313" s="207"/>
      <c r="C1313" s="208"/>
      <c r="D1313" s="209" t="s">
        <v>284</v>
      </c>
      <c r="E1313" s="210" t="s">
        <v>1</v>
      </c>
      <c r="F1313" s="211" t="s">
        <v>1456</v>
      </c>
      <c r="G1313" s="208"/>
      <c r="H1313" s="212">
        <v>3</v>
      </c>
      <c r="I1313" s="213"/>
      <c r="J1313" s="208"/>
      <c r="K1313" s="208"/>
      <c r="L1313" s="214"/>
      <c r="M1313" s="215"/>
      <c r="N1313" s="216"/>
      <c r="O1313" s="216"/>
      <c r="P1313" s="216"/>
      <c r="Q1313" s="216"/>
      <c r="R1313" s="216"/>
      <c r="S1313" s="216"/>
      <c r="T1313" s="217"/>
      <c r="AT1313" s="218" t="s">
        <v>284</v>
      </c>
      <c r="AU1313" s="218" t="s">
        <v>85</v>
      </c>
      <c r="AV1313" s="13" t="s">
        <v>85</v>
      </c>
      <c r="AW1313" s="13" t="s">
        <v>32</v>
      </c>
      <c r="AX1313" s="13" t="s">
        <v>76</v>
      </c>
      <c r="AY1313" s="218" t="s">
        <v>275</v>
      </c>
    </row>
    <row r="1314" spans="1:65" s="14" customFormat="1" ht="10">
      <c r="B1314" s="219"/>
      <c r="C1314" s="220"/>
      <c r="D1314" s="209" t="s">
        <v>284</v>
      </c>
      <c r="E1314" s="221" t="s">
        <v>1</v>
      </c>
      <c r="F1314" s="222" t="s">
        <v>286</v>
      </c>
      <c r="G1314" s="220"/>
      <c r="H1314" s="223">
        <v>3</v>
      </c>
      <c r="I1314" s="224"/>
      <c r="J1314" s="220"/>
      <c r="K1314" s="220"/>
      <c r="L1314" s="225"/>
      <c r="M1314" s="226"/>
      <c r="N1314" s="227"/>
      <c r="O1314" s="227"/>
      <c r="P1314" s="227"/>
      <c r="Q1314" s="227"/>
      <c r="R1314" s="227"/>
      <c r="S1314" s="227"/>
      <c r="T1314" s="228"/>
      <c r="AT1314" s="229" t="s">
        <v>284</v>
      </c>
      <c r="AU1314" s="229" t="s">
        <v>85</v>
      </c>
      <c r="AV1314" s="14" t="s">
        <v>106</v>
      </c>
      <c r="AW1314" s="14" t="s">
        <v>32</v>
      </c>
      <c r="AX1314" s="14" t="s">
        <v>76</v>
      </c>
      <c r="AY1314" s="229" t="s">
        <v>275</v>
      </c>
    </row>
    <row r="1315" spans="1:65" s="15" customFormat="1" ht="10">
      <c r="B1315" s="230"/>
      <c r="C1315" s="231"/>
      <c r="D1315" s="209" t="s">
        <v>284</v>
      </c>
      <c r="E1315" s="232" t="s">
        <v>1</v>
      </c>
      <c r="F1315" s="233" t="s">
        <v>287</v>
      </c>
      <c r="G1315" s="231"/>
      <c r="H1315" s="234">
        <v>3</v>
      </c>
      <c r="I1315" s="235"/>
      <c r="J1315" s="231"/>
      <c r="K1315" s="231"/>
      <c r="L1315" s="236"/>
      <c r="M1315" s="237"/>
      <c r="N1315" s="238"/>
      <c r="O1315" s="238"/>
      <c r="P1315" s="238"/>
      <c r="Q1315" s="238"/>
      <c r="R1315" s="238"/>
      <c r="S1315" s="238"/>
      <c r="T1315" s="239"/>
      <c r="AT1315" s="240" t="s">
        <v>284</v>
      </c>
      <c r="AU1315" s="240" t="s">
        <v>85</v>
      </c>
      <c r="AV1315" s="15" t="s">
        <v>282</v>
      </c>
      <c r="AW1315" s="15" t="s">
        <v>32</v>
      </c>
      <c r="AX1315" s="15" t="s">
        <v>83</v>
      </c>
      <c r="AY1315" s="240" t="s">
        <v>275</v>
      </c>
    </row>
    <row r="1316" spans="1:65" s="2" customFormat="1" ht="24.15" customHeight="1">
      <c r="A1316" s="35"/>
      <c r="B1316" s="36"/>
      <c r="C1316" s="251" t="s">
        <v>1457</v>
      </c>
      <c r="D1316" s="251" t="s">
        <v>386</v>
      </c>
      <c r="E1316" s="252" t="s">
        <v>1458</v>
      </c>
      <c r="F1316" s="253" t="s">
        <v>1459</v>
      </c>
      <c r="G1316" s="254" t="s">
        <v>610</v>
      </c>
      <c r="H1316" s="255">
        <v>14</v>
      </c>
      <c r="I1316" s="256"/>
      <c r="J1316" s="257">
        <f>ROUND(I1316*H1316,2)</f>
        <v>0</v>
      </c>
      <c r="K1316" s="253" t="s">
        <v>281</v>
      </c>
      <c r="L1316" s="258"/>
      <c r="M1316" s="259" t="s">
        <v>1</v>
      </c>
      <c r="N1316" s="260" t="s">
        <v>41</v>
      </c>
      <c r="O1316" s="72"/>
      <c r="P1316" s="203">
        <f>O1316*H1316</f>
        <v>0</v>
      </c>
      <c r="Q1316" s="203">
        <v>1.225E-2</v>
      </c>
      <c r="R1316" s="203">
        <f>Q1316*H1316</f>
        <v>0.17150000000000001</v>
      </c>
      <c r="S1316" s="203">
        <v>0</v>
      </c>
      <c r="T1316" s="204">
        <f>S1316*H1316</f>
        <v>0</v>
      </c>
      <c r="U1316" s="35"/>
      <c r="V1316" s="35"/>
      <c r="W1316" s="35"/>
      <c r="X1316" s="35"/>
      <c r="Y1316" s="35"/>
      <c r="Z1316" s="35"/>
      <c r="AA1316" s="35"/>
      <c r="AB1316" s="35"/>
      <c r="AC1316" s="35"/>
      <c r="AD1316" s="35"/>
      <c r="AE1316" s="35"/>
      <c r="AR1316" s="205" t="s">
        <v>334</v>
      </c>
      <c r="AT1316" s="205" t="s">
        <v>386</v>
      </c>
      <c r="AU1316" s="205" t="s">
        <v>85</v>
      </c>
      <c r="AY1316" s="18" t="s">
        <v>275</v>
      </c>
      <c r="BE1316" s="206">
        <f>IF(N1316="základní",J1316,0)</f>
        <v>0</v>
      </c>
      <c r="BF1316" s="206">
        <f>IF(N1316="snížená",J1316,0)</f>
        <v>0</v>
      </c>
      <c r="BG1316" s="206">
        <f>IF(N1316="zákl. přenesená",J1316,0)</f>
        <v>0</v>
      </c>
      <c r="BH1316" s="206">
        <f>IF(N1316="sníž. přenesená",J1316,0)</f>
        <v>0</v>
      </c>
      <c r="BI1316" s="206">
        <f>IF(N1316="nulová",J1316,0)</f>
        <v>0</v>
      </c>
      <c r="BJ1316" s="18" t="s">
        <v>83</v>
      </c>
      <c r="BK1316" s="206">
        <f>ROUND(I1316*H1316,2)</f>
        <v>0</v>
      </c>
      <c r="BL1316" s="18" t="s">
        <v>282</v>
      </c>
      <c r="BM1316" s="205" t="s">
        <v>1460</v>
      </c>
    </row>
    <row r="1317" spans="1:65" s="13" customFormat="1" ht="10">
      <c r="B1317" s="207"/>
      <c r="C1317" s="208"/>
      <c r="D1317" s="209" t="s">
        <v>284</v>
      </c>
      <c r="E1317" s="210" t="s">
        <v>1</v>
      </c>
      <c r="F1317" s="211" t="s">
        <v>1461</v>
      </c>
      <c r="G1317" s="208"/>
      <c r="H1317" s="212">
        <v>14</v>
      </c>
      <c r="I1317" s="213"/>
      <c r="J1317" s="208"/>
      <c r="K1317" s="208"/>
      <c r="L1317" s="214"/>
      <c r="M1317" s="215"/>
      <c r="N1317" s="216"/>
      <c r="O1317" s="216"/>
      <c r="P1317" s="216"/>
      <c r="Q1317" s="216"/>
      <c r="R1317" s="216"/>
      <c r="S1317" s="216"/>
      <c r="T1317" s="217"/>
      <c r="AT1317" s="218" t="s">
        <v>284</v>
      </c>
      <c r="AU1317" s="218" t="s">
        <v>85</v>
      </c>
      <c r="AV1317" s="13" t="s">
        <v>85</v>
      </c>
      <c r="AW1317" s="13" t="s">
        <v>32</v>
      </c>
      <c r="AX1317" s="13" t="s">
        <v>76</v>
      </c>
      <c r="AY1317" s="218" t="s">
        <v>275</v>
      </c>
    </row>
    <row r="1318" spans="1:65" s="14" customFormat="1" ht="10">
      <c r="B1318" s="219"/>
      <c r="C1318" s="220"/>
      <c r="D1318" s="209" t="s">
        <v>284</v>
      </c>
      <c r="E1318" s="221" t="s">
        <v>1</v>
      </c>
      <c r="F1318" s="222" t="s">
        <v>286</v>
      </c>
      <c r="G1318" s="220"/>
      <c r="H1318" s="223">
        <v>14</v>
      </c>
      <c r="I1318" s="224"/>
      <c r="J1318" s="220"/>
      <c r="K1318" s="220"/>
      <c r="L1318" s="225"/>
      <c r="M1318" s="226"/>
      <c r="N1318" s="227"/>
      <c r="O1318" s="227"/>
      <c r="P1318" s="227"/>
      <c r="Q1318" s="227"/>
      <c r="R1318" s="227"/>
      <c r="S1318" s="227"/>
      <c r="T1318" s="228"/>
      <c r="AT1318" s="229" t="s">
        <v>284</v>
      </c>
      <c r="AU1318" s="229" t="s">
        <v>85</v>
      </c>
      <c r="AV1318" s="14" t="s">
        <v>106</v>
      </c>
      <c r="AW1318" s="14" t="s">
        <v>32</v>
      </c>
      <c r="AX1318" s="14" t="s">
        <v>76</v>
      </c>
      <c r="AY1318" s="229" t="s">
        <v>275</v>
      </c>
    </row>
    <row r="1319" spans="1:65" s="15" customFormat="1" ht="10">
      <c r="B1319" s="230"/>
      <c r="C1319" s="231"/>
      <c r="D1319" s="209" t="s">
        <v>284</v>
      </c>
      <c r="E1319" s="232" t="s">
        <v>1</v>
      </c>
      <c r="F1319" s="233" t="s">
        <v>287</v>
      </c>
      <c r="G1319" s="231"/>
      <c r="H1319" s="234">
        <v>14</v>
      </c>
      <c r="I1319" s="235"/>
      <c r="J1319" s="231"/>
      <c r="K1319" s="231"/>
      <c r="L1319" s="236"/>
      <c r="M1319" s="237"/>
      <c r="N1319" s="238"/>
      <c r="O1319" s="238"/>
      <c r="P1319" s="238"/>
      <c r="Q1319" s="238"/>
      <c r="R1319" s="238"/>
      <c r="S1319" s="238"/>
      <c r="T1319" s="239"/>
      <c r="AT1319" s="240" t="s">
        <v>284</v>
      </c>
      <c r="AU1319" s="240" t="s">
        <v>85</v>
      </c>
      <c r="AV1319" s="15" t="s">
        <v>282</v>
      </c>
      <c r="AW1319" s="15" t="s">
        <v>32</v>
      </c>
      <c r="AX1319" s="15" t="s">
        <v>83</v>
      </c>
      <c r="AY1319" s="240" t="s">
        <v>275</v>
      </c>
    </row>
    <row r="1320" spans="1:65" s="2" customFormat="1" ht="24.15" customHeight="1">
      <c r="A1320" s="35"/>
      <c r="B1320" s="36"/>
      <c r="C1320" s="251" t="s">
        <v>1462</v>
      </c>
      <c r="D1320" s="251" t="s">
        <v>386</v>
      </c>
      <c r="E1320" s="252" t="s">
        <v>1463</v>
      </c>
      <c r="F1320" s="253" t="s">
        <v>1464</v>
      </c>
      <c r="G1320" s="254" t="s">
        <v>610</v>
      </c>
      <c r="H1320" s="255">
        <v>21</v>
      </c>
      <c r="I1320" s="256"/>
      <c r="J1320" s="257">
        <f>ROUND(I1320*H1320,2)</f>
        <v>0</v>
      </c>
      <c r="K1320" s="253" t="s">
        <v>281</v>
      </c>
      <c r="L1320" s="258"/>
      <c r="M1320" s="259" t="s">
        <v>1</v>
      </c>
      <c r="N1320" s="260" t="s">
        <v>41</v>
      </c>
      <c r="O1320" s="72"/>
      <c r="P1320" s="203">
        <f>O1320*H1320</f>
        <v>0</v>
      </c>
      <c r="Q1320" s="203">
        <v>1.553E-2</v>
      </c>
      <c r="R1320" s="203">
        <f>Q1320*H1320</f>
        <v>0.32613000000000003</v>
      </c>
      <c r="S1320" s="203">
        <v>0</v>
      </c>
      <c r="T1320" s="204">
        <f>S1320*H1320</f>
        <v>0</v>
      </c>
      <c r="U1320" s="35"/>
      <c r="V1320" s="35"/>
      <c r="W1320" s="35"/>
      <c r="X1320" s="35"/>
      <c r="Y1320" s="35"/>
      <c r="Z1320" s="35"/>
      <c r="AA1320" s="35"/>
      <c r="AB1320" s="35"/>
      <c r="AC1320" s="35"/>
      <c r="AD1320" s="35"/>
      <c r="AE1320" s="35"/>
      <c r="AR1320" s="205" t="s">
        <v>334</v>
      </c>
      <c r="AT1320" s="205" t="s">
        <v>386</v>
      </c>
      <c r="AU1320" s="205" t="s">
        <v>85</v>
      </c>
      <c r="AY1320" s="18" t="s">
        <v>275</v>
      </c>
      <c r="BE1320" s="206">
        <f>IF(N1320="základní",J1320,0)</f>
        <v>0</v>
      </c>
      <c r="BF1320" s="206">
        <f>IF(N1320="snížená",J1320,0)</f>
        <v>0</v>
      </c>
      <c r="BG1320" s="206">
        <f>IF(N1320="zákl. přenesená",J1320,0)</f>
        <v>0</v>
      </c>
      <c r="BH1320" s="206">
        <f>IF(N1320="sníž. přenesená",J1320,0)</f>
        <v>0</v>
      </c>
      <c r="BI1320" s="206">
        <f>IF(N1320="nulová",J1320,0)</f>
        <v>0</v>
      </c>
      <c r="BJ1320" s="18" t="s">
        <v>83</v>
      </c>
      <c r="BK1320" s="206">
        <f>ROUND(I1320*H1320,2)</f>
        <v>0</v>
      </c>
      <c r="BL1320" s="18" t="s">
        <v>282</v>
      </c>
      <c r="BM1320" s="205" t="s">
        <v>1465</v>
      </c>
    </row>
    <row r="1321" spans="1:65" s="13" customFormat="1" ht="10">
      <c r="B1321" s="207"/>
      <c r="C1321" s="208"/>
      <c r="D1321" s="209" t="s">
        <v>284</v>
      </c>
      <c r="E1321" s="210" t="s">
        <v>1</v>
      </c>
      <c r="F1321" s="211" t="s">
        <v>1466</v>
      </c>
      <c r="G1321" s="208"/>
      <c r="H1321" s="212">
        <v>20</v>
      </c>
      <c r="I1321" s="213"/>
      <c r="J1321" s="208"/>
      <c r="K1321" s="208"/>
      <c r="L1321" s="214"/>
      <c r="M1321" s="215"/>
      <c r="N1321" s="216"/>
      <c r="O1321" s="216"/>
      <c r="P1321" s="216"/>
      <c r="Q1321" s="216"/>
      <c r="R1321" s="216"/>
      <c r="S1321" s="216"/>
      <c r="T1321" s="217"/>
      <c r="AT1321" s="218" t="s">
        <v>284</v>
      </c>
      <c r="AU1321" s="218" t="s">
        <v>85</v>
      </c>
      <c r="AV1321" s="13" t="s">
        <v>85</v>
      </c>
      <c r="AW1321" s="13" t="s">
        <v>32</v>
      </c>
      <c r="AX1321" s="13" t="s">
        <v>76</v>
      </c>
      <c r="AY1321" s="218" t="s">
        <v>275</v>
      </c>
    </row>
    <row r="1322" spans="1:65" s="13" customFormat="1" ht="10">
      <c r="B1322" s="207"/>
      <c r="C1322" s="208"/>
      <c r="D1322" s="209" t="s">
        <v>284</v>
      </c>
      <c r="E1322" s="210" t="s">
        <v>1</v>
      </c>
      <c r="F1322" s="211" t="s">
        <v>1445</v>
      </c>
      <c r="G1322" s="208"/>
      <c r="H1322" s="212">
        <v>1</v>
      </c>
      <c r="I1322" s="213"/>
      <c r="J1322" s="208"/>
      <c r="K1322" s="208"/>
      <c r="L1322" s="214"/>
      <c r="M1322" s="215"/>
      <c r="N1322" s="216"/>
      <c r="O1322" s="216"/>
      <c r="P1322" s="216"/>
      <c r="Q1322" s="216"/>
      <c r="R1322" s="216"/>
      <c r="S1322" s="216"/>
      <c r="T1322" s="217"/>
      <c r="AT1322" s="218" t="s">
        <v>284</v>
      </c>
      <c r="AU1322" s="218" t="s">
        <v>85</v>
      </c>
      <c r="AV1322" s="13" t="s">
        <v>85</v>
      </c>
      <c r="AW1322" s="13" t="s">
        <v>32</v>
      </c>
      <c r="AX1322" s="13" t="s">
        <v>76</v>
      </c>
      <c r="AY1322" s="218" t="s">
        <v>275</v>
      </c>
    </row>
    <row r="1323" spans="1:65" s="14" customFormat="1" ht="10">
      <c r="B1323" s="219"/>
      <c r="C1323" s="220"/>
      <c r="D1323" s="209" t="s">
        <v>284</v>
      </c>
      <c r="E1323" s="221" t="s">
        <v>1</v>
      </c>
      <c r="F1323" s="222" t="s">
        <v>286</v>
      </c>
      <c r="G1323" s="220"/>
      <c r="H1323" s="223">
        <v>21</v>
      </c>
      <c r="I1323" s="224"/>
      <c r="J1323" s="220"/>
      <c r="K1323" s="220"/>
      <c r="L1323" s="225"/>
      <c r="M1323" s="226"/>
      <c r="N1323" s="227"/>
      <c r="O1323" s="227"/>
      <c r="P1323" s="227"/>
      <c r="Q1323" s="227"/>
      <c r="R1323" s="227"/>
      <c r="S1323" s="227"/>
      <c r="T1323" s="228"/>
      <c r="AT1323" s="229" t="s">
        <v>284</v>
      </c>
      <c r="AU1323" s="229" t="s">
        <v>85</v>
      </c>
      <c r="AV1323" s="14" t="s">
        <v>106</v>
      </c>
      <c r="AW1323" s="14" t="s">
        <v>32</v>
      </c>
      <c r="AX1323" s="14" t="s">
        <v>76</v>
      </c>
      <c r="AY1323" s="229" t="s">
        <v>275</v>
      </c>
    </row>
    <row r="1324" spans="1:65" s="15" customFormat="1" ht="10">
      <c r="B1324" s="230"/>
      <c r="C1324" s="231"/>
      <c r="D1324" s="209" t="s">
        <v>284</v>
      </c>
      <c r="E1324" s="232" t="s">
        <v>1</v>
      </c>
      <c r="F1324" s="233" t="s">
        <v>287</v>
      </c>
      <c r="G1324" s="231"/>
      <c r="H1324" s="234">
        <v>21</v>
      </c>
      <c r="I1324" s="235"/>
      <c r="J1324" s="231"/>
      <c r="K1324" s="231"/>
      <c r="L1324" s="236"/>
      <c r="M1324" s="237"/>
      <c r="N1324" s="238"/>
      <c r="O1324" s="238"/>
      <c r="P1324" s="238"/>
      <c r="Q1324" s="238"/>
      <c r="R1324" s="238"/>
      <c r="S1324" s="238"/>
      <c r="T1324" s="239"/>
      <c r="AT1324" s="240" t="s">
        <v>284</v>
      </c>
      <c r="AU1324" s="240" t="s">
        <v>85</v>
      </c>
      <c r="AV1324" s="15" t="s">
        <v>282</v>
      </c>
      <c r="AW1324" s="15" t="s">
        <v>32</v>
      </c>
      <c r="AX1324" s="15" t="s">
        <v>83</v>
      </c>
      <c r="AY1324" s="240" t="s">
        <v>275</v>
      </c>
    </row>
    <row r="1325" spans="1:65" s="2" customFormat="1" ht="37.75" customHeight="1">
      <c r="A1325" s="35"/>
      <c r="B1325" s="36"/>
      <c r="C1325" s="251" t="s">
        <v>1467</v>
      </c>
      <c r="D1325" s="251" t="s">
        <v>386</v>
      </c>
      <c r="E1325" s="252" t="s">
        <v>1468</v>
      </c>
      <c r="F1325" s="253" t="s">
        <v>1469</v>
      </c>
      <c r="G1325" s="254" t="s">
        <v>610</v>
      </c>
      <c r="H1325" s="255">
        <v>5</v>
      </c>
      <c r="I1325" s="256"/>
      <c r="J1325" s="257">
        <f>ROUND(I1325*H1325,2)</f>
        <v>0</v>
      </c>
      <c r="K1325" s="253" t="s">
        <v>281</v>
      </c>
      <c r="L1325" s="258"/>
      <c r="M1325" s="259" t="s">
        <v>1</v>
      </c>
      <c r="N1325" s="260" t="s">
        <v>41</v>
      </c>
      <c r="O1325" s="72"/>
      <c r="P1325" s="203">
        <f>O1325*H1325</f>
        <v>0</v>
      </c>
      <c r="Q1325" s="203">
        <v>1.272E-2</v>
      </c>
      <c r="R1325" s="203">
        <f>Q1325*H1325</f>
        <v>6.3600000000000004E-2</v>
      </c>
      <c r="S1325" s="203">
        <v>0</v>
      </c>
      <c r="T1325" s="204">
        <f>S1325*H1325</f>
        <v>0</v>
      </c>
      <c r="U1325" s="35"/>
      <c r="V1325" s="35"/>
      <c r="W1325" s="35"/>
      <c r="X1325" s="35"/>
      <c r="Y1325" s="35"/>
      <c r="Z1325" s="35"/>
      <c r="AA1325" s="35"/>
      <c r="AB1325" s="35"/>
      <c r="AC1325" s="35"/>
      <c r="AD1325" s="35"/>
      <c r="AE1325" s="35"/>
      <c r="AR1325" s="205" t="s">
        <v>334</v>
      </c>
      <c r="AT1325" s="205" t="s">
        <v>386</v>
      </c>
      <c r="AU1325" s="205" t="s">
        <v>85</v>
      </c>
      <c r="AY1325" s="18" t="s">
        <v>275</v>
      </c>
      <c r="BE1325" s="206">
        <f>IF(N1325="základní",J1325,0)</f>
        <v>0</v>
      </c>
      <c r="BF1325" s="206">
        <f>IF(N1325="snížená",J1325,0)</f>
        <v>0</v>
      </c>
      <c r="BG1325" s="206">
        <f>IF(N1325="zákl. přenesená",J1325,0)</f>
        <v>0</v>
      </c>
      <c r="BH1325" s="206">
        <f>IF(N1325="sníž. přenesená",J1325,0)</f>
        <v>0</v>
      </c>
      <c r="BI1325" s="206">
        <f>IF(N1325="nulová",J1325,0)</f>
        <v>0</v>
      </c>
      <c r="BJ1325" s="18" t="s">
        <v>83</v>
      </c>
      <c r="BK1325" s="206">
        <f>ROUND(I1325*H1325,2)</f>
        <v>0</v>
      </c>
      <c r="BL1325" s="18" t="s">
        <v>282</v>
      </c>
      <c r="BM1325" s="205" t="s">
        <v>1470</v>
      </c>
    </row>
    <row r="1326" spans="1:65" s="13" customFormat="1" ht="10">
      <c r="B1326" s="207"/>
      <c r="C1326" s="208"/>
      <c r="D1326" s="209" t="s">
        <v>284</v>
      </c>
      <c r="E1326" s="210" t="s">
        <v>1</v>
      </c>
      <c r="F1326" s="211" t="s">
        <v>1471</v>
      </c>
      <c r="G1326" s="208"/>
      <c r="H1326" s="212">
        <v>5</v>
      </c>
      <c r="I1326" s="213"/>
      <c r="J1326" s="208"/>
      <c r="K1326" s="208"/>
      <c r="L1326" s="214"/>
      <c r="M1326" s="215"/>
      <c r="N1326" s="216"/>
      <c r="O1326" s="216"/>
      <c r="P1326" s="216"/>
      <c r="Q1326" s="216"/>
      <c r="R1326" s="216"/>
      <c r="S1326" s="216"/>
      <c r="T1326" s="217"/>
      <c r="AT1326" s="218" t="s">
        <v>284</v>
      </c>
      <c r="AU1326" s="218" t="s">
        <v>85</v>
      </c>
      <c r="AV1326" s="13" t="s">
        <v>85</v>
      </c>
      <c r="AW1326" s="13" t="s">
        <v>32</v>
      </c>
      <c r="AX1326" s="13" t="s">
        <v>76</v>
      </c>
      <c r="AY1326" s="218" t="s">
        <v>275</v>
      </c>
    </row>
    <row r="1327" spans="1:65" s="14" customFormat="1" ht="10">
      <c r="B1327" s="219"/>
      <c r="C1327" s="220"/>
      <c r="D1327" s="209" t="s">
        <v>284</v>
      </c>
      <c r="E1327" s="221" t="s">
        <v>1</v>
      </c>
      <c r="F1327" s="222" t="s">
        <v>286</v>
      </c>
      <c r="G1327" s="220"/>
      <c r="H1327" s="223">
        <v>5</v>
      </c>
      <c r="I1327" s="224"/>
      <c r="J1327" s="220"/>
      <c r="K1327" s="220"/>
      <c r="L1327" s="225"/>
      <c r="M1327" s="226"/>
      <c r="N1327" s="227"/>
      <c r="O1327" s="227"/>
      <c r="P1327" s="227"/>
      <c r="Q1327" s="227"/>
      <c r="R1327" s="227"/>
      <c r="S1327" s="227"/>
      <c r="T1327" s="228"/>
      <c r="AT1327" s="229" t="s">
        <v>284</v>
      </c>
      <c r="AU1327" s="229" t="s">
        <v>85</v>
      </c>
      <c r="AV1327" s="14" t="s">
        <v>106</v>
      </c>
      <c r="AW1327" s="14" t="s">
        <v>32</v>
      </c>
      <c r="AX1327" s="14" t="s">
        <v>76</v>
      </c>
      <c r="AY1327" s="229" t="s">
        <v>275</v>
      </c>
    </row>
    <row r="1328" spans="1:65" s="15" customFormat="1" ht="10">
      <c r="B1328" s="230"/>
      <c r="C1328" s="231"/>
      <c r="D1328" s="209" t="s">
        <v>284</v>
      </c>
      <c r="E1328" s="232" t="s">
        <v>1</v>
      </c>
      <c r="F1328" s="233" t="s">
        <v>287</v>
      </c>
      <c r="G1328" s="231"/>
      <c r="H1328" s="234">
        <v>5</v>
      </c>
      <c r="I1328" s="235"/>
      <c r="J1328" s="231"/>
      <c r="K1328" s="231"/>
      <c r="L1328" s="236"/>
      <c r="M1328" s="237"/>
      <c r="N1328" s="238"/>
      <c r="O1328" s="238"/>
      <c r="P1328" s="238"/>
      <c r="Q1328" s="238"/>
      <c r="R1328" s="238"/>
      <c r="S1328" s="238"/>
      <c r="T1328" s="239"/>
      <c r="AT1328" s="240" t="s">
        <v>284</v>
      </c>
      <c r="AU1328" s="240" t="s">
        <v>85</v>
      </c>
      <c r="AV1328" s="15" t="s">
        <v>282</v>
      </c>
      <c r="AW1328" s="15" t="s">
        <v>32</v>
      </c>
      <c r="AX1328" s="15" t="s">
        <v>83</v>
      </c>
      <c r="AY1328" s="240" t="s">
        <v>275</v>
      </c>
    </row>
    <row r="1329" spans="1:65" s="2" customFormat="1" ht="37.75" customHeight="1">
      <c r="A1329" s="35"/>
      <c r="B1329" s="36"/>
      <c r="C1329" s="251" t="s">
        <v>1472</v>
      </c>
      <c r="D1329" s="251" t="s">
        <v>386</v>
      </c>
      <c r="E1329" s="252" t="s">
        <v>1473</v>
      </c>
      <c r="F1329" s="253" t="s">
        <v>1474</v>
      </c>
      <c r="G1329" s="254" t="s">
        <v>610</v>
      </c>
      <c r="H1329" s="255">
        <v>1</v>
      </c>
      <c r="I1329" s="256"/>
      <c r="J1329" s="257">
        <f>ROUND(I1329*H1329,2)</f>
        <v>0</v>
      </c>
      <c r="K1329" s="253" t="s">
        <v>281</v>
      </c>
      <c r="L1329" s="258"/>
      <c r="M1329" s="259" t="s">
        <v>1</v>
      </c>
      <c r="N1329" s="260" t="s">
        <v>41</v>
      </c>
      <c r="O1329" s="72"/>
      <c r="P1329" s="203">
        <f>O1329*H1329</f>
        <v>0</v>
      </c>
      <c r="Q1329" s="203">
        <v>1.8339999999999999E-2</v>
      </c>
      <c r="R1329" s="203">
        <f>Q1329*H1329</f>
        <v>1.8339999999999999E-2</v>
      </c>
      <c r="S1329" s="203">
        <v>0</v>
      </c>
      <c r="T1329" s="204">
        <f>S1329*H1329</f>
        <v>0</v>
      </c>
      <c r="U1329" s="35"/>
      <c r="V1329" s="35"/>
      <c r="W1329" s="35"/>
      <c r="X1329" s="35"/>
      <c r="Y1329" s="35"/>
      <c r="Z1329" s="35"/>
      <c r="AA1329" s="35"/>
      <c r="AB1329" s="35"/>
      <c r="AC1329" s="35"/>
      <c r="AD1329" s="35"/>
      <c r="AE1329" s="35"/>
      <c r="AR1329" s="205" t="s">
        <v>334</v>
      </c>
      <c r="AT1329" s="205" t="s">
        <v>386</v>
      </c>
      <c r="AU1329" s="205" t="s">
        <v>85</v>
      </c>
      <c r="AY1329" s="18" t="s">
        <v>275</v>
      </c>
      <c r="BE1329" s="206">
        <f>IF(N1329="základní",J1329,0)</f>
        <v>0</v>
      </c>
      <c r="BF1329" s="206">
        <f>IF(N1329="snížená",J1329,0)</f>
        <v>0</v>
      </c>
      <c r="BG1329" s="206">
        <f>IF(N1329="zákl. přenesená",J1329,0)</f>
        <v>0</v>
      </c>
      <c r="BH1329" s="206">
        <f>IF(N1329="sníž. přenesená",J1329,0)</f>
        <v>0</v>
      </c>
      <c r="BI1329" s="206">
        <f>IF(N1329="nulová",J1329,0)</f>
        <v>0</v>
      </c>
      <c r="BJ1329" s="18" t="s">
        <v>83</v>
      </c>
      <c r="BK1329" s="206">
        <f>ROUND(I1329*H1329,2)</f>
        <v>0</v>
      </c>
      <c r="BL1329" s="18" t="s">
        <v>282</v>
      </c>
      <c r="BM1329" s="205" t="s">
        <v>1475</v>
      </c>
    </row>
    <row r="1330" spans="1:65" s="13" customFormat="1" ht="10">
      <c r="B1330" s="207"/>
      <c r="C1330" s="208"/>
      <c r="D1330" s="209" t="s">
        <v>284</v>
      </c>
      <c r="E1330" s="210" t="s">
        <v>1</v>
      </c>
      <c r="F1330" s="211" t="s">
        <v>1476</v>
      </c>
      <c r="G1330" s="208"/>
      <c r="H1330" s="212">
        <v>1</v>
      </c>
      <c r="I1330" s="213"/>
      <c r="J1330" s="208"/>
      <c r="K1330" s="208"/>
      <c r="L1330" s="214"/>
      <c r="M1330" s="215"/>
      <c r="N1330" s="216"/>
      <c r="O1330" s="216"/>
      <c r="P1330" s="216"/>
      <c r="Q1330" s="216"/>
      <c r="R1330" s="216"/>
      <c r="S1330" s="216"/>
      <c r="T1330" s="217"/>
      <c r="AT1330" s="218" t="s">
        <v>284</v>
      </c>
      <c r="AU1330" s="218" t="s">
        <v>85</v>
      </c>
      <c r="AV1330" s="13" t="s">
        <v>85</v>
      </c>
      <c r="AW1330" s="13" t="s">
        <v>32</v>
      </c>
      <c r="AX1330" s="13" t="s">
        <v>76</v>
      </c>
      <c r="AY1330" s="218" t="s">
        <v>275</v>
      </c>
    </row>
    <row r="1331" spans="1:65" s="14" customFormat="1" ht="10">
      <c r="B1331" s="219"/>
      <c r="C1331" s="220"/>
      <c r="D1331" s="209" t="s">
        <v>284</v>
      </c>
      <c r="E1331" s="221" t="s">
        <v>1</v>
      </c>
      <c r="F1331" s="222" t="s">
        <v>286</v>
      </c>
      <c r="G1331" s="220"/>
      <c r="H1331" s="223">
        <v>1</v>
      </c>
      <c r="I1331" s="224"/>
      <c r="J1331" s="220"/>
      <c r="K1331" s="220"/>
      <c r="L1331" s="225"/>
      <c r="M1331" s="226"/>
      <c r="N1331" s="227"/>
      <c r="O1331" s="227"/>
      <c r="P1331" s="227"/>
      <c r="Q1331" s="227"/>
      <c r="R1331" s="227"/>
      <c r="S1331" s="227"/>
      <c r="T1331" s="228"/>
      <c r="AT1331" s="229" t="s">
        <v>284</v>
      </c>
      <c r="AU1331" s="229" t="s">
        <v>85</v>
      </c>
      <c r="AV1331" s="14" t="s">
        <v>106</v>
      </c>
      <c r="AW1331" s="14" t="s">
        <v>32</v>
      </c>
      <c r="AX1331" s="14" t="s">
        <v>76</v>
      </c>
      <c r="AY1331" s="229" t="s">
        <v>275</v>
      </c>
    </row>
    <row r="1332" spans="1:65" s="15" customFormat="1" ht="10">
      <c r="B1332" s="230"/>
      <c r="C1332" s="231"/>
      <c r="D1332" s="209" t="s">
        <v>284</v>
      </c>
      <c r="E1332" s="232" t="s">
        <v>1</v>
      </c>
      <c r="F1332" s="233" t="s">
        <v>287</v>
      </c>
      <c r="G1332" s="231"/>
      <c r="H1332" s="234">
        <v>1</v>
      </c>
      <c r="I1332" s="235"/>
      <c r="J1332" s="231"/>
      <c r="K1332" s="231"/>
      <c r="L1332" s="236"/>
      <c r="M1332" s="237"/>
      <c r="N1332" s="238"/>
      <c r="O1332" s="238"/>
      <c r="P1332" s="238"/>
      <c r="Q1332" s="238"/>
      <c r="R1332" s="238"/>
      <c r="S1332" s="238"/>
      <c r="T1332" s="239"/>
      <c r="AT1332" s="240" t="s">
        <v>284</v>
      </c>
      <c r="AU1332" s="240" t="s">
        <v>85</v>
      </c>
      <c r="AV1332" s="15" t="s">
        <v>282</v>
      </c>
      <c r="AW1332" s="15" t="s">
        <v>32</v>
      </c>
      <c r="AX1332" s="15" t="s">
        <v>83</v>
      </c>
      <c r="AY1332" s="240" t="s">
        <v>275</v>
      </c>
    </row>
    <row r="1333" spans="1:65" s="2" customFormat="1" ht="24.15" customHeight="1">
      <c r="A1333" s="35"/>
      <c r="B1333" s="36"/>
      <c r="C1333" s="251" t="s">
        <v>1477</v>
      </c>
      <c r="D1333" s="251" t="s">
        <v>386</v>
      </c>
      <c r="E1333" s="252" t="s">
        <v>1478</v>
      </c>
      <c r="F1333" s="253" t="s">
        <v>1479</v>
      </c>
      <c r="G1333" s="254" t="s">
        <v>610</v>
      </c>
      <c r="H1333" s="255">
        <v>6</v>
      </c>
      <c r="I1333" s="256"/>
      <c r="J1333" s="257">
        <f>ROUND(I1333*H1333,2)</f>
        <v>0</v>
      </c>
      <c r="K1333" s="253" t="s">
        <v>281</v>
      </c>
      <c r="L1333" s="258"/>
      <c r="M1333" s="259" t="s">
        <v>1</v>
      </c>
      <c r="N1333" s="260" t="s">
        <v>41</v>
      </c>
      <c r="O1333" s="72"/>
      <c r="P1333" s="203">
        <f>O1333*H1333</f>
        <v>0</v>
      </c>
      <c r="Q1333" s="203">
        <v>1.6240000000000001E-2</v>
      </c>
      <c r="R1333" s="203">
        <f>Q1333*H1333</f>
        <v>9.7439999999999999E-2</v>
      </c>
      <c r="S1333" s="203">
        <v>0</v>
      </c>
      <c r="T1333" s="204">
        <f>S1333*H1333</f>
        <v>0</v>
      </c>
      <c r="U1333" s="35"/>
      <c r="V1333" s="35"/>
      <c r="W1333" s="35"/>
      <c r="X1333" s="35"/>
      <c r="Y1333" s="35"/>
      <c r="Z1333" s="35"/>
      <c r="AA1333" s="35"/>
      <c r="AB1333" s="35"/>
      <c r="AC1333" s="35"/>
      <c r="AD1333" s="35"/>
      <c r="AE1333" s="35"/>
      <c r="AR1333" s="205" t="s">
        <v>334</v>
      </c>
      <c r="AT1333" s="205" t="s">
        <v>386</v>
      </c>
      <c r="AU1333" s="205" t="s">
        <v>85</v>
      </c>
      <c r="AY1333" s="18" t="s">
        <v>275</v>
      </c>
      <c r="BE1333" s="206">
        <f>IF(N1333="základní",J1333,0)</f>
        <v>0</v>
      </c>
      <c r="BF1333" s="206">
        <f>IF(N1333="snížená",J1333,0)</f>
        <v>0</v>
      </c>
      <c r="BG1333" s="206">
        <f>IF(N1333="zákl. přenesená",J1333,0)</f>
        <v>0</v>
      </c>
      <c r="BH1333" s="206">
        <f>IF(N1333="sníž. přenesená",J1333,0)</f>
        <v>0</v>
      </c>
      <c r="BI1333" s="206">
        <f>IF(N1333="nulová",J1333,0)</f>
        <v>0</v>
      </c>
      <c r="BJ1333" s="18" t="s">
        <v>83</v>
      </c>
      <c r="BK1333" s="206">
        <f>ROUND(I1333*H1333,2)</f>
        <v>0</v>
      </c>
      <c r="BL1333" s="18" t="s">
        <v>282</v>
      </c>
      <c r="BM1333" s="205" t="s">
        <v>1480</v>
      </c>
    </row>
    <row r="1334" spans="1:65" s="13" customFormat="1" ht="10">
      <c r="B1334" s="207"/>
      <c r="C1334" s="208"/>
      <c r="D1334" s="209" t="s">
        <v>284</v>
      </c>
      <c r="E1334" s="210" t="s">
        <v>1</v>
      </c>
      <c r="F1334" s="211" t="s">
        <v>1481</v>
      </c>
      <c r="G1334" s="208"/>
      <c r="H1334" s="212">
        <v>6</v>
      </c>
      <c r="I1334" s="213"/>
      <c r="J1334" s="208"/>
      <c r="K1334" s="208"/>
      <c r="L1334" s="214"/>
      <c r="M1334" s="215"/>
      <c r="N1334" s="216"/>
      <c r="O1334" s="216"/>
      <c r="P1334" s="216"/>
      <c r="Q1334" s="216"/>
      <c r="R1334" s="216"/>
      <c r="S1334" s="216"/>
      <c r="T1334" s="217"/>
      <c r="AT1334" s="218" t="s">
        <v>284</v>
      </c>
      <c r="AU1334" s="218" t="s">
        <v>85</v>
      </c>
      <c r="AV1334" s="13" t="s">
        <v>85</v>
      </c>
      <c r="AW1334" s="13" t="s">
        <v>32</v>
      </c>
      <c r="AX1334" s="13" t="s">
        <v>76</v>
      </c>
      <c r="AY1334" s="218" t="s">
        <v>275</v>
      </c>
    </row>
    <row r="1335" spans="1:65" s="14" customFormat="1" ht="10">
      <c r="B1335" s="219"/>
      <c r="C1335" s="220"/>
      <c r="D1335" s="209" t="s">
        <v>284</v>
      </c>
      <c r="E1335" s="221" t="s">
        <v>1</v>
      </c>
      <c r="F1335" s="222" t="s">
        <v>286</v>
      </c>
      <c r="G1335" s="220"/>
      <c r="H1335" s="223">
        <v>6</v>
      </c>
      <c r="I1335" s="224"/>
      <c r="J1335" s="220"/>
      <c r="K1335" s="220"/>
      <c r="L1335" s="225"/>
      <c r="M1335" s="226"/>
      <c r="N1335" s="227"/>
      <c r="O1335" s="227"/>
      <c r="P1335" s="227"/>
      <c r="Q1335" s="227"/>
      <c r="R1335" s="227"/>
      <c r="S1335" s="227"/>
      <c r="T1335" s="228"/>
      <c r="AT1335" s="229" t="s">
        <v>284</v>
      </c>
      <c r="AU1335" s="229" t="s">
        <v>85</v>
      </c>
      <c r="AV1335" s="14" t="s">
        <v>106</v>
      </c>
      <c r="AW1335" s="14" t="s">
        <v>32</v>
      </c>
      <c r="AX1335" s="14" t="s">
        <v>76</v>
      </c>
      <c r="AY1335" s="229" t="s">
        <v>275</v>
      </c>
    </row>
    <row r="1336" spans="1:65" s="15" customFormat="1" ht="10">
      <c r="B1336" s="230"/>
      <c r="C1336" s="231"/>
      <c r="D1336" s="209" t="s">
        <v>284</v>
      </c>
      <c r="E1336" s="232" t="s">
        <v>1</v>
      </c>
      <c r="F1336" s="233" t="s">
        <v>287</v>
      </c>
      <c r="G1336" s="231"/>
      <c r="H1336" s="234">
        <v>6</v>
      </c>
      <c r="I1336" s="235"/>
      <c r="J1336" s="231"/>
      <c r="K1336" s="231"/>
      <c r="L1336" s="236"/>
      <c r="M1336" s="237"/>
      <c r="N1336" s="238"/>
      <c r="O1336" s="238"/>
      <c r="P1336" s="238"/>
      <c r="Q1336" s="238"/>
      <c r="R1336" s="238"/>
      <c r="S1336" s="238"/>
      <c r="T1336" s="239"/>
      <c r="AT1336" s="240" t="s">
        <v>284</v>
      </c>
      <c r="AU1336" s="240" t="s">
        <v>85</v>
      </c>
      <c r="AV1336" s="15" t="s">
        <v>282</v>
      </c>
      <c r="AW1336" s="15" t="s">
        <v>32</v>
      </c>
      <c r="AX1336" s="15" t="s">
        <v>83</v>
      </c>
      <c r="AY1336" s="240" t="s">
        <v>275</v>
      </c>
    </row>
    <row r="1337" spans="1:65" s="2" customFormat="1" ht="24.15" customHeight="1">
      <c r="A1337" s="35"/>
      <c r="B1337" s="36"/>
      <c r="C1337" s="251" t="s">
        <v>1482</v>
      </c>
      <c r="D1337" s="251" t="s">
        <v>386</v>
      </c>
      <c r="E1337" s="252" t="s">
        <v>1483</v>
      </c>
      <c r="F1337" s="253" t="s">
        <v>1484</v>
      </c>
      <c r="G1337" s="254" t="s">
        <v>610</v>
      </c>
      <c r="H1337" s="255">
        <v>12</v>
      </c>
      <c r="I1337" s="256"/>
      <c r="J1337" s="257">
        <f>ROUND(I1337*H1337,2)</f>
        <v>0</v>
      </c>
      <c r="K1337" s="253" t="s">
        <v>281</v>
      </c>
      <c r="L1337" s="258"/>
      <c r="M1337" s="259" t="s">
        <v>1</v>
      </c>
      <c r="N1337" s="260" t="s">
        <v>41</v>
      </c>
      <c r="O1337" s="72"/>
      <c r="P1337" s="203">
        <f>O1337*H1337</f>
        <v>0</v>
      </c>
      <c r="Q1337" s="203">
        <v>1.325E-2</v>
      </c>
      <c r="R1337" s="203">
        <f>Q1337*H1337</f>
        <v>0.159</v>
      </c>
      <c r="S1337" s="203">
        <v>0</v>
      </c>
      <c r="T1337" s="204">
        <f>S1337*H1337</f>
        <v>0</v>
      </c>
      <c r="U1337" s="35"/>
      <c r="V1337" s="35"/>
      <c r="W1337" s="35"/>
      <c r="X1337" s="35"/>
      <c r="Y1337" s="35"/>
      <c r="Z1337" s="35"/>
      <c r="AA1337" s="35"/>
      <c r="AB1337" s="35"/>
      <c r="AC1337" s="35"/>
      <c r="AD1337" s="35"/>
      <c r="AE1337" s="35"/>
      <c r="AR1337" s="205" t="s">
        <v>334</v>
      </c>
      <c r="AT1337" s="205" t="s">
        <v>386</v>
      </c>
      <c r="AU1337" s="205" t="s">
        <v>85</v>
      </c>
      <c r="AY1337" s="18" t="s">
        <v>275</v>
      </c>
      <c r="BE1337" s="206">
        <f>IF(N1337="základní",J1337,0)</f>
        <v>0</v>
      </c>
      <c r="BF1337" s="206">
        <f>IF(N1337="snížená",J1337,0)</f>
        <v>0</v>
      </c>
      <c r="BG1337" s="206">
        <f>IF(N1337="zákl. přenesená",J1337,0)</f>
        <v>0</v>
      </c>
      <c r="BH1337" s="206">
        <f>IF(N1337="sníž. přenesená",J1337,0)</f>
        <v>0</v>
      </c>
      <c r="BI1337" s="206">
        <f>IF(N1337="nulová",J1337,0)</f>
        <v>0</v>
      </c>
      <c r="BJ1337" s="18" t="s">
        <v>83</v>
      </c>
      <c r="BK1337" s="206">
        <f>ROUND(I1337*H1337,2)</f>
        <v>0</v>
      </c>
      <c r="BL1337" s="18" t="s">
        <v>282</v>
      </c>
      <c r="BM1337" s="205" t="s">
        <v>1485</v>
      </c>
    </row>
    <row r="1338" spans="1:65" s="13" customFormat="1" ht="10">
      <c r="B1338" s="207"/>
      <c r="C1338" s="208"/>
      <c r="D1338" s="209" t="s">
        <v>284</v>
      </c>
      <c r="E1338" s="210" t="s">
        <v>1</v>
      </c>
      <c r="F1338" s="211" t="s">
        <v>1486</v>
      </c>
      <c r="G1338" s="208"/>
      <c r="H1338" s="212">
        <v>12</v>
      </c>
      <c r="I1338" s="213"/>
      <c r="J1338" s="208"/>
      <c r="K1338" s="208"/>
      <c r="L1338" s="214"/>
      <c r="M1338" s="215"/>
      <c r="N1338" s="216"/>
      <c r="O1338" s="216"/>
      <c r="P1338" s="216"/>
      <c r="Q1338" s="216"/>
      <c r="R1338" s="216"/>
      <c r="S1338" s="216"/>
      <c r="T1338" s="217"/>
      <c r="AT1338" s="218" t="s">
        <v>284</v>
      </c>
      <c r="AU1338" s="218" t="s">
        <v>85</v>
      </c>
      <c r="AV1338" s="13" t="s">
        <v>85</v>
      </c>
      <c r="AW1338" s="13" t="s">
        <v>32</v>
      </c>
      <c r="AX1338" s="13" t="s">
        <v>76</v>
      </c>
      <c r="AY1338" s="218" t="s">
        <v>275</v>
      </c>
    </row>
    <row r="1339" spans="1:65" s="14" customFormat="1" ht="10">
      <c r="B1339" s="219"/>
      <c r="C1339" s="220"/>
      <c r="D1339" s="209" t="s">
        <v>284</v>
      </c>
      <c r="E1339" s="221" t="s">
        <v>1</v>
      </c>
      <c r="F1339" s="222" t="s">
        <v>286</v>
      </c>
      <c r="G1339" s="220"/>
      <c r="H1339" s="223">
        <v>12</v>
      </c>
      <c r="I1339" s="224"/>
      <c r="J1339" s="220"/>
      <c r="K1339" s="220"/>
      <c r="L1339" s="225"/>
      <c r="M1339" s="226"/>
      <c r="N1339" s="227"/>
      <c r="O1339" s="227"/>
      <c r="P1339" s="227"/>
      <c r="Q1339" s="227"/>
      <c r="R1339" s="227"/>
      <c r="S1339" s="227"/>
      <c r="T1339" s="228"/>
      <c r="AT1339" s="229" t="s">
        <v>284</v>
      </c>
      <c r="AU1339" s="229" t="s">
        <v>85</v>
      </c>
      <c r="AV1339" s="14" t="s">
        <v>106</v>
      </c>
      <c r="AW1339" s="14" t="s">
        <v>32</v>
      </c>
      <c r="AX1339" s="14" t="s">
        <v>76</v>
      </c>
      <c r="AY1339" s="229" t="s">
        <v>275</v>
      </c>
    </row>
    <row r="1340" spans="1:65" s="15" customFormat="1" ht="10">
      <c r="B1340" s="230"/>
      <c r="C1340" s="231"/>
      <c r="D1340" s="209" t="s">
        <v>284</v>
      </c>
      <c r="E1340" s="232" t="s">
        <v>1</v>
      </c>
      <c r="F1340" s="233" t="s">
        <v>287</v>
      </c>
      <c r="G1340" s="231"/>
      <c r="H1340" s="234">
        <v>12</v>
      </c>
      <c r="I1340" s="235"/>
      <c r="J1340" s="231"/>
      <c r="K1340" s="231"/>
      <c r="L1340" s="236"/>
      <c r="M1340" s="237"/>
      <c r="N1340" s="238"/>
      <c r="O1340" s="238"/>
      <c r="P1340" s="238"/>
      <c r="Q1340" s="238"/>
      <c r="R1340" s="238"/>
      <c r="S1340" s="238"/>
      <c r="T1340" s="239"/>
      <c r="AT1340" s="240" t="s">
        <v>284</v>
      </c>
      <c r="AU1340" s="240" t="s">
        <v>85</v>
      </c>
      <c r="AV1340" s="15" t="s">
        <v>282</v>
      </c>
      <c r="AW1340" s="15" t="s">
        <v>32</v>
      </c>
      <c r="AX1340" s="15" t="s">
        <v>83</v>
      </c>
      <c r="AY1340" s="240" t="s">
        <v>275</v>
      </c>
    </row>
    <row r="1341" spans="1:65" s="2" customFormat="1" ht="24.15" customHeight="1">
      <c r="A1341" s="35"/>
      <c r="B1341" s="36"/>
      <c r="C1341" s="251" t="s">
        <v>1487</v>
      </c>
      <c r="D1341" s="251" t="s">
        <v>386</v>
      </c>
      <c r="E1341" s="252" t="s">
        <v>1488</v>
      </c>
      <c r="F1341" s="253" t="s">
        <v>1489</v>
      </c>
      <c r="G1341" s="254" t="s">
        <v>610</v>
      </c>
      <c r="H1341" s="255">
        <v>11</v>
      </c>
      <c r="I1341" s="256"/>
      <c r="J1341" s="257">
        <f>ROUND(I1341*H1341,2)</f>
        <v>0</v>
      </c>
      <c r="K1341" s="253" t="s">
        <v>281</v>
      </c>
      <c r="L1341" s="258"/>
      <c r="M1341" s="259" t="s">
        <v>1</v>
      </c>
      <c r="N1341" s="260" t="s">
        <v>41</v>
      </c>
      <c r="O1341" s="72"/>
      <c r="P1341" s="203">
        <f>O1341*H1341</f>
        <v>0</v>
      </c>
      <c r="Q1341" s="203">
        <v>1.521E-2</v>
      </c>
      <c r="R1341" s="203">
        <f>Q1341*H1341</f>
        <v>0.16730999999999999</v>
      </c>
      <c r="S1341" s="203">
        <v>0</v>
      </c>
      <c r="T1341" s="204">
        <f>S1341*H1341</f>
        <v>0</v>
      </c>
      <c r="U1341" s="35"/>
      <c r="V1341" s="35"/>
      <c r="W1341" s="35"/>
      <c r="X1341" s="35"/>
      <c r="Y1341" s="35"/>
      <c r="Z1341" s="35"/>
      <c r="AA1341" s="35"/>
      <c r="AB1341" s="35"/>
      <c r="AC1341" s="35"/>
      <c r="AD1341" s="35"/>
      <c r="AE1341" s="35"/>
      <c r="AR1341" s="205" t="s">
        <v>334</v>
      </c>
      <c r="AT1341" s="205" t="s">
        <v>386</v>
      </c>
      <c r="AU1341" s="205" t="s">
        <v>85</v>
      </c>
      <c r="AY1341" s="18" t="s">
        <v>275</v>
      </c>
      <c r="BE1341" s="206">
        <f>IF(N1341="základní",J1341,0)</f>
        <v>0</v>
      </c>
      <c r="BF1341" s="206">
        <f>IF(N1341="snížená",J1341,0)</f>
        <v>0</v>
      </c>
      <c r="BG1341" s="206">
        <f>IF(N1341="zákl. přenesená",J1341,0)</f>
        <v>0</v>
      </c>
      <c r="BH1341" s="206">
        <f>IF(N1341="sníž. přenesená",J1341,0)</f>
        <v>0</v>
      </c>
      <c r="BI1341" s="206">
        <f>IF(N1341="nulová",J1341,0)</f>
        <v>0</v>
      </c>
      <c r="BJ1341" s="18" t="s">
        <v>83</v>
      </c>
      <c r="BK1341" s="206">
        <f>ROUND(I1341*H1341,2)</f>
        <v>0</v>
      </c>
      <c r="BL1341" s="18" t="s">
        <v>282</v>
      </c>
      <c r="BM1341" s="205" t="s">
        <v>1490</v>
      </c>
    </row>
    <row r="1342" spans="1:65" s="13" customFormat="1" ht="10">
      <c r="B1342" s="207"/>
      <c r="C1342" s="208"/>
      <c r="D1342" s="209" t="s">
        <v>284</v>
      </c>
      <c r="E1342" s="210" t="s">
        <v>1</v>
      </c>
      <c r="F1342" s="211" t="s">
        <v>1491</v>
      </c>
      <c r="G1342" s="208"/>
      <c r="H1342" s="212">
        <v>5</v>
      </c>
      <c r="I1342" s="213"/>
      <c r="J1342" s="208"/>
      <c r="K1342" s="208"/>
      <c r="L1342" s="214"/>
      <c r="M1342" s="215"/>
      <c r="N1342" s="216"/>
      <c r="O1342" s="216"/>
      <c r="P1342" s="216"/>
      <c r="Q1342" s="216"/>
      <c r="R1342" s="216"/>
      <c r="S1342" s="216"/>
      <c r="T1342" s="217"/>
      <c r="AT1342" s="218" t="s">
        <v>284</v>
      </c>
      <c r="AU1342" s="218" t="s">
        <v>85</v>
      </c>
      <c r="AV1342" s="13" t="s">
        <v>85</v>
      </c>
      <c r="AW1342" s="13" t="s">
        <v>32</v>
      </c>
      <c r="AX1342" s="13" t="s">
        <v>76</v>
      </c>
      <c r="AY1342" s="218" t="s">
        <v>275</v>
      </c>
    </row>
    <row r="1343" spans="1:65" s="13" customFormat="1" ht="10">
      <c r="B1343" s="207"/>
      <c r="C1343" s="208"/>
      <c r="D1343" s="209" t="s">
        <v>284</v>
      </c>
      <c r="E1343" s="210" t="s">
        <v>1</v>
      </c>
      <c r="F1343" s="211" t="s">
        <v>1492</v>
      </c>
      <c r="G1343" s="208"/>
      <c r="H1343" s="212">
        <v>6</v>
      </c>
      <c r="I1343" s="213"/>
      <c r="J1343" s="208"/>
      <c r="K1343" s="208"/>
      <c r="L1343" s="214"/>
      <c r="M1343" s="215"/>
      <c r="N1343" s="216"/>
      <c r="O1343" s="216"/>
      <c r="P1343" s="216"/>
      <c r="Q1343" s="216"/>
      <c r="R1343" s="216"/>
      <c r="S1343" s="216"/>
      <c r="T1343" s="217"/>
      <c r="AT1343" s="218" t="s">
        <v>284</v>
      </c>
      <c r="AU1343" s="218" t="s">
        <v>85</v>
      </c>
      <c r="AV1343" s="13" t="s">
        <v>85</v>
      </c>
      <c r="AW1343" s="13" t="s">
        <v>32</v>
      </c>
      <c r="AX1343" s="13" t="s">
        <v>76</v>
      </c>
      <c r="AY1343" s="218" t="s">
        <v>275</v>
      </c>
    </row>
    <row r="1344" spans="1:65" s="14" customFormat="1" ht="10">
      <c r="B1344" s="219"/>
      <c r="C1344" s="220"/>
      <c r="D1344" s="209" t="s">
        <v>284</v>
      </c>
      <c r="E1344" s="221" t="s">
        <v>1</v>
      </c>
      <c r="F1344" s="222" t="s">
        <v>286</v>
      </c>
      <c r="G1344" s="220"/>
      <c r="H1344" s="223">
        <v>11</v>
      </c>
      <c r="I1344" s="224"/>
      <c r="J1344" s="220"/>
      <c r="K1344" s="220"/>
      <c r="L1344" s="225"/>
      <c r="M1344" s="226"/>
      <c r="N1344" s="227"/>
      <c r="O1344" s="227"/>
      <c r="P1344" s="227"/>
      <c r="Q1344" s="227"/>
      <c r="R1344" s="227"/>
      <c r="S1344" s="227"/>
      <c r="T1344" s="228"/>
      <c r="AT1344" s="229" t="s">
        <v>284</v>
      </c>
      <c r="AU1344" s="229" t="s">
        <v>85</v>
      </c>
      <c r="AV1344" s="14" t="s">
        <v>106</v>
      </c>
      <c r="AW1344" s="14" t="s">
        <v>32</v>
      </c>
      <c r="AX1344" s="14" t="s">
        <v>76</v>
      </c>
      <c r="AY1344" s="229" t="s">
        <v>275</v>
      </c>
    </row>
    <row r="1345" spans="1:65" s="15" customFormat="1" ht="10">
      <c r="B1345" s="230"/>
      <c r="C1345" s="231"/>
      <c r="D1345" s="209" t="s">
        <v>284</v>
      </c>
      <c r="E1345" s="232" t="s">
        <v>1</v>
      </c>
      <c r="F1345" s="233" t="s">
        <v>287</v>
      </c>
      <c r="G1345" s="231"/>
      <c r="H1345" s="234">
        <v>11</v>
      </c>
      <c r="I1345" s="235"/>
      <c r="J1345" s="231"/>
      <c r="K1345" s="231"/>
      <c r="L1345" s="236"/>
      <c r="M1345" s="237"/>
      <c r="N1345" s="238"/>
      <c r="O1345" s="238"/>
      <c r="P1345" s="238"/>
      <c r="Q1345" s="238"/>
      <c r="R1345" s="238"/>
      <c r="S1345" s="238"/>
      <c r="T1345" s="239"/>
      <c r="AT1345" s="240" t="s">
        <v>284</v>
      </c>
      <c r="AU1345" s="240" t="s">
        <v>85</v>
      </c>
      <c r="AV1345" s="15" t="s">
        <v>282</v>
      </c>
      <c r="AW1345" s="15" t="s">
        <v>32</v>
      </c>
      <c r="AX1345" s="15" t="s">
        <v>83</v>
      </c>
      <c r="AY1345" s="240" t="s">
        <v>275</v>
      </c>
    </row>
    <row r="1346" spans="1:65" s="2" customFormat="1" ht="37.75" customHeight="1">
      <c r="A1346" s="35"/>
      <c r="B1346" s="36"/>
      <c r="C1346" s="251" t="s">
        <v>1493</v>
      </c>
      <c r="D1346" s="251" t="s">
        <v>386</v>
      </c>
      <c r="E1346" s="252" t="s">
        <v>1494</v>
      </c>
      <c r="F1346" s="253" t="s">
        <v>1495</v>
      </c>
      <c r="G1346" s="254" t="s">
        <v>610</v>
      </c>
      <c r="H1346" s="255">
        <v>12</v>
      </c>
      <c r="I1346" s="256"/>
      <c r="J1346" s="257">
        <f>ROUND(I1346*H1346,2)</f>
        <v>0</v>
      </c>
      <c r="K1346" s="253" t="s">
        <v>281</v>
      </c>
      <c r="L1346" s="258"/>
      <c r="M1346" s="259" t="s">
        <v>1</v>
      </c>
      <c r="N1346" s="260" t="s">
        <v>41</v>
      </c>
      <c r="O1346" s="72"/>
      <c r="P1346" s="203">
        <f>O1346*H1346</f>
        <v>0</v>
      </c>
      <c r="Q1346" s="203">
        <v>1.2489999999999999E-2</v>
      </c>
      <c r="R1346" s="203">
        <f>Q1346*H1346</f>
        <v>0.14987999999999999</v>
      </c>
      <c r="S1346" s="203">
        <v>0</v>
      </c>
      <c r="T1346" s="204">
        <f>S1346*H1346</f>
        <v>0</v>
      </c>
      <c r="U1346" s="35"/>
      <c r="V1346" s="35"/>
      <c r="W1346" s="35"/>
      <c r="X1346" s="35"/>
      <c r="Y1346" s="35"/>
      <c r="Z1346" s="35"/>
      <c r="AA1346" s="35"/>
      <c r="AB1346" s="35"/>
      <c r="AC1346" s="35"/>
      <c r="AD1346" s="35"/>
      <c r="AE1346" s="35"/>
      <c r="AR1346" s="205" t="s">
        <v>334</v>
      </c>
      <c r="AT1346" s="205" t="s">
        <v>386</v>
      </c>
      <c r="AU1346" s="205" t="s">
        <v>85</v>
      </c>
      <c r="AY1346" s="18" t="s">
        <v>275</v>
      </c>
      <c r="BE1346" s="206">
        <f>IF(N1346="základní",J1346,0)</f>
        <v>0</v>
      </c>
      <c r="BF1346" s="206">
        <f>IF(N1346="snížená",J1346,0)</f>
        <v>0</v>
      </c>
      <c r="BG1346" s="206">
        <f>IF(N1346="zákl. přenesená",J1346,0)</f>
        <v>0</v>
      </c>
      <c r="BH1346" s="206">
        <f>IF(N1346="sníž. přenesená",J1346,0)</f>
        <v>0</v>
      </c>
      <c r="BI1346" s="206">
        <f>IF(N1346="nulová",J1346,0)</f>
        <v>0</v>
      </c>
      <c r="BJ1346" s="18" t="s">
        <v>83</v>
      </c>
      <c r="BK1346" s="206">
        <f>ROUND(I1346*H1346,2)</f>
        <v>0</v>
      </c>
      <c r="BL1346" s="18" t="s">
        <v>282</v>
      </c>
      <c r="BM1346" s="205" t="s">
        <v>1496</v>
      </c>
    </row>
    <row r="1347" spans="1:65" s="13" customFormat="1" ht="10">
      <c r="B1347" s="207"/>
      <c r="C1347" s="208"/>
      <c r="D1347" s="209" t="s">
        <v>284</v>
      </c>
      <c r="E1347" s="210" t="s">
        <v>1</v>
      </c>
      <c r="F1347" s="211" t="s">
        <v>1497</v>
      </c>
      <c r="G1347" s="208"/>
      <c r="H1347" s="212">
        <v>12</v>
      </c>
      <c r="I1347" s="213"/>
      <c r="J1347" s="208"/>
      <c r="K1347" s="208"/>
      <c r="L1347" s="214"/>
      <c r="M1347" s="215"/>
      <c r="N1347" s="216"/>
      <c r="O1347" s="216"/>
      <c r="P1347" s="216"/>
      <c r="Q1347" s="216"/>
      <c r="R1347" s="216"/>
      <c r="S1347" s="216"/>
      <c r="T1347" s="217"/>
      <c r="AT1347" s="218" t="s">
        <v>284</v>
      </c>
      <c r="AU1347" s="218" t="s">
        <v>85</v>
      </c>
      <c r="AV1347" s="13" t="s">
        <v>85</v>
      </c>
      <c r="AW1347" s="13" t="s">
        <v>32</v>
      </c>
      <c r="AX1347" s="13" t="s">
        <v>76</v>
      </c>
      <c r="AY1347" s="218" t="s">
        <v>275</v>
      </c>
    </row>
    <row r="1348" spans="1:65" s="14" customFormat="1" ht="10">
      <c r="B1348" s="219"/>
      <c r="C1348" s="220"/>
      <c r="D1348" s="209" t="s">
        <v>284</v>
      </c>
      <c r="E1348" s="221" t="s">
        <v>1</v>
      </c>
      <c r="F1348" s="222" t="s">
        <v>286</v>
      </c>
      <c r="G1348" s="220"/>
      <c r="H1348" s="223">
        <v>12</v>
      </c>
      <c r="I1348" s="224"/>
      <c r="J1348" s="220"/>
      <c r="K1348" s="220"/>
      <c r="L1348" s="225"/>
      <c r="M1348" s="226"/>
      <c r="N1348" s="227"/>
      <c r="O1348" s="227"/>
      <c r="P1348" s="227"/>
      <c r="Q1348" s="227"/>
      <c r="R1348" s="227"/>
      <c r="S1348" s="227"/>
      <c r="T1348" s="228"/>
      <c r="AT1348" s="229" t="s">
        <v>284</v>
      </c>
      <c r="AU1348" s="229" t="s">
        <v>85</v>
      </c>
      <c r="AV1348" s="14" t="s">
        <v>106</v>
      </c>
      <c r="AW1348" s="14" t="s">
        <v>32</v>
      </c>
      <c r="AX1348" s="14" t="s">
        <v>76</v>
      </c>
      <c r="AY1348" s="229" t="s">
        <v>275</v>
      </c>
    </row>
    <row r="1349" spans="1:65" s="15" customFormat="1" ht="10">
      <c r="B1349" s="230"/>
      <c r="C1349" s="231"/>
      <c r="D1349" s="209" t="s">
        <v>284</v>
      </c>
      <c r="E1349" s="232" t="s">
        <v>1</v>
      </c>
      <c r="F1349" s="233" t="s">
        <v>287</v>
      </c>
      <c r="G1349" s="231"/>
      <c r="H1349" s="234">
        <v>12</v>
      </c>
      <c r="I1349" s="235"/>
      <c r="J1349" s="231"/>
      <c r="K1349" s="231"/>
      <c r="L1349" s="236"/>
      <c r="M1349" s="237"/>
      <c r="N1349" s="238"/>
      <c r="O1349" s="238"/>
      <c r="P1349" s="238"/>
      <c r="Q1349" s="238"/>
      <c r="R1349" s="238"/>
      <c r="S1349" s="238"/>
      <c r="T1349" s="239"/>
      <c r="AT1349" s="240" t="s">
        <v>284</v>
      </c>
      <c r="AU1349" s="240" t="s">
        <v>85</v>
      </c>
      <c r="AV1349" s="15" t="s">
        <v>282</v>
      </c>
      <c r="AW1349" s="15" t="s">
        <v>32</v>
      </c>
      <c r="AX1349" s="15" t="s">
        <v>83</v>
      </c>
      <c r="AY1349" s="240" t="s">
        <v>275</v>
      </c>
    </row>
    <row r="1350" spans="1:65" s="2" customFormat="1" ht="24.15" customHeight="1">
      <c r="A1350" s="35"/>
      <c r="B1350" s="36"/>
      <c r="C1350" s="251" t="s">
        <v>1498</v>
      </c>
      <c r="D1350" s="251" t="s">
        <v>386</v>
      </c>
      <c r="E1350" s="252" t="s">
        <v>1499</v>
      </c>
      <c r="F1350" s="253" t="s">
        <v>1500</v>
      </c>
      <c r="G1350" s="254" t="s">
        <v>610</v>
      </c>
      <c r="H1350" s="255">
        <v>1</v>
      </c>
      <c r="I1350" s="256"/>
      <c r="J1350" s="257">
        <f>ROUND(I1350*H1350,2)</f>
        <v>0</v>
      </c>
      <c r="K1350" s="253" t="s">
        <v>281</v>
      </c>
      <c r="L1350" s="258"/>
      <c r="M1350" s="259" t="s">
        <v>1</v>
      </c>
      <c r="N1350" s="260" t="s">
        <v>41</v>
      </c>
      <c r="O1350" s="72"/>
      <c r="P1350" s="203">
        <f>O1350*H1350</f>
        <v>0</v>
      </c>
      <c r="Q1350" s="203">
        <v>1.201E-2</v>
      </c>
      <c r="R1350" s="203">
        <f>Q1350*H1350</f>
        <v>1.201E-2</v>
      </c>
      <c r="S1350" s="203">
        <v>0</v>
      </c>
      <c r="T1350" s="204">
        <f>S1350*H1350</f>
        <v>0</v>
      </c>
      <c r="U1350" s="35"/>
      <c r="V1350" s="35"/>
      <c r="W1350" s="35"/>
      <c r="X1350" s="35"/>
      <c r="Y1350" s="35"/>
      <c r="Z1350" s="35"/>
      <c r="AA1350" s="35"/>
      <c r="AB1350" s="35"/>
      <c r="AC1350" s="35"/>
      <c r="AD1350" s="35"/>
      <c r="AE1350" s="35"/>
      <c r="AR1350" s="205" t="s">
        <v>334</v>
      </c>
      <c r="AT1350" s="205" t="s">
        <v>386</v>
      </c>
      <c r="AU1350" s="205" t="s">
        <v>85</v>
      </c>
      <c r="AY1350" s="18" t="s">
        <v>275</v>
      </c>
      <c r="BE1350" s="206">
        <f>IF(N1350="základní",J1350,0)</f>
        <v>0</v>
      </c>
      <c r="BF1350" s="206">
        <f>IF(N1350="snížená",J1350,0)</f>
        <v>0</v>
      </c>
      <c r="BG1350" s="206">
        <f>IF(N1350="zákl. přenesená",J1350,0)</f>
        <v>0</v>
      </c>
      <c r="BH1350" s="206">
        <f>IF(N1350="sníž. přenesená",J1350,0)</f>
        <v>0</v>
      </c>
      <c r="BI1350" s="206">
        <f>IF(N1350="nulová",J1350,0)</f>
        <v>0</v>
      </c>
      <c r="BJ1350" s="18" t="s">
        <v>83</v>
      </c>
      <c r="BK1350" s="206">
        <f>ROUND(I1350*H1350,2)</f>
        <v>0</v>
      </c>
      <c r="BL1350" s="18" t="s">
        <v>282</v>
      </c>
      <c r="BM1350" s="205" t="s">
        <v>1501</v>
      </c>
    </row>
    <row r="1351" spans="1:65" s="13" customFormat="1" ht="10">
      <c r="B1351" s="207"/>
      <c r="C1351" s="208"/>
      <c r="D1351" s="209" t="s">
        <v>284</v>
      </c>
      <c r="E1351" s="210" t="s">
        <v>1</v>
      </c>
      <c r="F1351" s="211" t="s">
        <v>1449</v>
      </c>
      <c r="G1351" s="208"/>
      <c r="H1351" s="212">
        <v>1</v>
      </c>
      <c r="I1351" s="213"/>
      <c r="J1351" s="208"/>
      <c r="K1351" s="208"/>
      <c r="L1351" s="214"/>
      <c r="M1351" s="215"/>
      <c r="N1351" s="216"/>
      <c r="O1351" s="216"/>
      <c r="P1351" s="216"/>
      <c r="Q1351" s="216"/>
      <c r="R1351" s="216"/>
      <c r="S1351" s="216"/>
      <c r="T1351" s="217"/>
      <c r="AT1351" s="218" t="s">
        <v>284</v>
      </c>
      <c r="AU1351" s="218" t="s">
        <v>85</v>
      </c>
      <c r="AV1351" s="13" t="s">
        <v>85</v>
      </c>
      <c r="AW1351" s="13" t="s">
        <v>32</v>
      </c>
      <c r="AX1351" s="13" t="s">
        <v>76</v>
      </c>
      <c r="AY1351" s="218" t="s">
        <v>275</v>
      </c>
    </row>
    <row r="1352" spans="1:65" s="14" customFormat="1" ht="10">
      <c r="B1352" s="219"/>
      <c r="C1352" s="220"/>
      <c r="D1352" s="209" t="s">
        <v>284</v>
      </c>
      <c r="E1352" s="221" t="s">
        <v>1</v>
      </c>
      <c r="F1352" s="222" t="s">
        <v>286</v>
      </c>
      <c r="G1352" s="220"/>
      <c r="H1352" s="223">
        <v>1</v>
      </c>
      <c r="I1352" s="224"/>
      <c r="J1352" s="220"/>
      <c r="K1352" s="220"/>
      <c r="L1352" s="225"/>
      <c r="M1352" s="226"/>
      <c r="N1352" s="227"/>
      <c r="O1352" s="227"/>
      <c r="P1352" s="227"/>
      <c r="Q1352" s="227"/>
      <c r="R1352" s="227"/>
      <c r="S1352" s="227"/>
      <c r="T1352" s="228"/>
      <c r="AT1352" s="229" t="s">
        <v>284</v>
      </c>
      <c r="AU1352" s="229" t="s">
        <v>85</v>
      </c>
      <c r="AV1352" s="14" t="s">
        <v>106</v>
      </c>
      <c r="AW1352" s="14" t="s">
        <v>32</v>
      </c>
      <c r="AX1352" s="14" t="s">
        <v>76</v>
      </c>
      <c r="AY1352" s="229" t="s">
        <v>275</v>
      </c>
    </row>
    <row r="1353" spans="1:65" s="15" customFormat="1" ht="10">
      <c r="B1353" s="230"/>
      <c r="C1353" s="231"/>
      <c r="D1353" s="209" t="s">
        <v>284</v>
      </c>
      <c r="E1353" s="232" t="s">
        <v>1</v>
      </c>
      <c r="F1353" s="233" t="s">
        <v>287</v>
      </c>
      <c r="G1353" s="231"/>
      <c r="H1353" s="234">
        <v>1</v>
      </c>
      <c r="I1353" s="235"/>
      <c r="J1353" s="231"/>
      <c r="K1353" s="231"/>
      <c r="L1353" s="236"/>
      <c r="M1353" s="237"/>
      <c r="N1353" s="238"/>
      <c r="O1353" s="238"/>
      <c r="P1353" s="238"/>
      <c r="Q1353" s="238"/>
      <c r="R1353" s="238"/>
      <c r="S1353" s="238"/>
      <c r="T1353" s="239"/>
      <c r="AT1353" s="240" t="s">
        <v>284</v>
      </c>
      <c r="AU1353" s="240" t="s">
        <v>85</v>
      </c>
      <c r="AV1353" s="15" t="s">
        <v>282</v>
      </c>
      <c r="AW1353" s="15" t="s">
        <v>32</v>
      </c>
      <c r="AX1353" s="15" t="s">
        <v>83</v>
      </c>
      <c r="AY1353" s="240" t="s">
        <v>275</v>
      </c>
    </row>
    <row r="1354" spans="1:65" s="2" customFormat="1" ht="24.15" customHeight="1">
      <c r="A1354" s="35"/>
      <c r="B1354" s="36"/>
      <c r="C1354" s="251" t="s">
        <v>1502</v>
      </c>
      <c r="D1354" s="251" t="s">
        <v>386</v>
      </c>
      <c r="E1354" s="252" t="s">
        <v>1503</v>
      </c>
      <c r="F1354" s="253" t="s">
        <v>1504</v>
      </c>
      <c r="G1354" s="254" t="s">
        <v>610</v>
      </c>
      <c r="H1354" s="255">
        <v>3</v>
      </c>
      <c r="I1354" s="256"/>
      <c r="J1354" s="257">
        <f>ROUND(I1354*H1354,2)</f>
        <v>0</v>
      </c>
      <c r="K1354" s="253" t="s">
        <v>1</v>
      </c>
      <c r="L1354" s="258"/>
      <c r="M1354" s="259" t="s">
        <v>1</v>
      </c>
      <c r="N1354" s="260" t="s">
        <v>41</v>
      </c>
      <c r="O1354" s="72"/>
      <c r="P1354" s="203">
        <f>O1354*H1354</f>
        <v>0</v>
      </c>
      <c r="Q1354" s="203">
        <v>1.553E-2</v>
      </c>
      <c r="R1354" s="203">
        <f>Q1354*H1354</f>
        <v>4.6589999999999999E-2</v>
      </c>
      <c r="S1354" s="203">
        <v>0</v>
      </c>
      <c r="T1354" s="204">
        <f>S1354*H1354</f>
        <v>0</v>
      </c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R1354" s="205" t="s">
        <v>334</v>
      </c>
      <c r="AT1354" s="205" t="s">
        <v>386</v>
      </c>
      <c r="AU1354" s="205" t="s">
        <v>85</v>
      </c>
      <c r="AY1354" s="18" t="s">
        <v>275</v>
      </c>
      <c r="BE1354" s="206">
        <f>IF(N1354="základní",J1354,0)</f>
        <v>0</v>
      </c>
      <c r="BF1354" s="206">
        <f>IF(N1354="snížená",J1354,0)</f>
        <v>0</v>
      </c>
      <c r="BG1354" s="206">
        <f>IF(N1354="zákl. přenesená",J1354,0)</f>
        <v>0</v>
      </c>
      <c r="BH1354" s="206">
        <f>IF(N1354="sníž. přenesená",J1354,0)</f>
        <v>0</v>
      </c>
      <c r="BI1354" s="206">
        <f>IF(N1354="nulová",J1354,0)</f>
        <v>0</v>
      </c>
      <c r="BJ1354" s="18" t="s">
        <v>83</v>
      </c>
      <c r="BK1354" s="206">
        <f>ROUND(I1354*H1354,2)</f>
        <v>0</v>
      </c>
      <c r="BL1354" s="18" t="s">
        <v>282</v>
      </c>
      <c r="BM1354" s="205" t="s">
        <v>1505</v>
      </c>
    </row>
    <row r="1355" spans="1:65" s="13" customFormat="1" ht="10">
      <c r="B1355" s="207"/>
      <c r="C1355" s="208"/>
      <c r="D1355" s="209" t="s">
        <v>284</v>
      </c>
      <c r="E1355" s="210" t="s">
        <v>1</v>
      </c>
      <c r="F1355" s="211" t="s">
        <v>1506</v>
      </c>
      <c r="G1355" s="208"/>
      <c r="H1355" s="212">
        <v>3</v>
      </c>
      <c r="I1355" s="213"/>
      <c r="J1355" s="208"/>
      <c r="K1355" s="208"/>
      <c r="L1355" s="214"/>
      <c r="M1355" s="215"/>
      <c r="N1355" s="216"/>
      <c r="O1355" s="216"/>
      <c r="P1355" s="216"/>
      <c r="Q1355" s="216"/>
      <c r="R1355" s="216"/>
      <c r="S1355" s="216"/>
      <c r="T1355" s="217"/>
      <c r="AT1355" s="218" t="s">
        <v>284</v>
      </c>
      <c r="AU1355" s="218" t="s">
        <v>85</v>
      </c>
      <c r="AV1355" s="13" t="s">
        <v>85</v>
      </c>
      <c r="AW1355" s="13" t="s">
        <v>32</v>
      </c>
      <c r="AX1355" s="13" t="s">
        <v>76</v>
      </c>
      <c r="AY1355" s="218" t="s">
        <v>275</v>
      </c>
    </row>
    <row r="1356" spans="1:65" s="14" customFormat="1" ht="10">
      <c r="B1356" s="219"/>
      <c r="C1356" s="220"/>
      <c r="D1356" s="209" t="s">
        <v>284</v>
      </c>
      <c r="E1356" s="221" t="s">
        <v>1</v>
      </c>
      <c r="F1356" s="222" t="s">
        <v>286</v>
      </c>
      <c r="G1356" s="220"/>
      <c r="H1356" s="223">
        <v>3</v>
      </c>
      <c r="I1356" s="224"/>
      <c r="J1356" s="220"/>
      <c r="K1356" s="220"/>
      <c r="L1356" s="225"/>
      <c r="M1356" s="226"/>
      <c r="N1356" s="227"/>
      <c r="O1356" s="227"/>
      <c r="P1356" s="227"/>
      <c r="Q1356" s="227"/>
      <c r="R1356" s="227"/>
      <c r="S1356" s="227"/>
      <c r="T1356" s="228"/>
      <c r="AT1356" s="229" t="s">
        <v>284</v>
      </c>
      <c r="AU1356" s="229" t="s">
        <v>85</v>
      </c>
      <c r="AV1356" s="14" t="s">
        <v>106</v>
      </c>
      <c r="AW1356" s="14" t="s">
        <v>32</v>
      </c>
      <c r="AX1356" s="14" t="s">
        <v>76</v>
      </c>
      <c r="AY1356" s="229" t="s">
        <v>275</v>
      </c>
    </row>
    <row r="1357" spans="1:65" s="15" customFormat="1" ht="10">
      <c r="B1357" s="230"/>
      <c r="C1357" s="231"/>
      <c r="D1357" s="209" t="s">
        <v>284</v>
      </c>
      <c r="E1357" s="232" t="s">
        <v>1</v>
      </c>
      <c r="F1357" s="233" t="s">
        <v>287</v>
      </c>
      <c r="G1357" s="231"/>
      <c r="H1357" s="234">
        <v>3</v>
      </c>
      <c r="I1357" s="235"/>
      <c r="J1357" s="231"/>
      <c r="K1357" s="231"/>
      <c r="L1357" s="236"/>
      <c r="M1357" s="237"/>
      <c r="N1357" s="238"/>
      <c r="O1357" s="238"/>
      <c r="P1357" s="238"/>
      <c r="Q1357" s="238"/>
      <c r="R1357" s="238"/>
      <c r="S1357" s="238"/>
      <c r="T1357" s="239"/>
      <c r="AT1357" s="240" t="s">
        <v>284</v>
      </c>
      <c r="AU1357" s="240" t="s">
        <v>85</v>
      </c>
      <c r="AV1357" s="15" t="s">
        <v>282</v>
      </c>
      <c r="AW1357" s="15" t="s">
        <v>32</v>
      </c>
      <c r="AX1357" s="15" t="s">
        <v>83</v>
      </c>
      <c r="AY1357" s="240" t="s">
        <v>275</v>
      </c>
    </row>
    <row r="1358" spans="1:65" s="2" customFormat="1" ht="24.15" customHeight="1">
      <c r="A1358" s="35"/>
      <c r="B1358" s="36"/>
      <c r="C1358" s="251" t="s">
        <v>1507</v>
      </c>
      <c r="D1358" s="251" t="s">
        <v>386</v>
      </c>
      <c r="E1358" s="252" t="s">
        <v>1508</v>
      </c>
      <c r="F1358" s="253" t="s">
        <v>1509</v>
      </c>
      <c r="G1358" s="254" t="s">
        <v>610</v>
      </c>
      <c r="H1358" s="255">
        <v>1</v>
      </c>
      <c r="I1358" s="256"/>
      <c r="J1358" s="257">
        <f>ROUND(I1358*H1358,2)</f>
        <v>0</v>
      </c>
      <c r="K1358" s="253" t="s">
        <v>1</v>
      </c>
      <c r="L1358" s="258"/>
      <c r="M1358" s="259" t="s">
        <v>1</v>
      </c>
      <c r="N1358" s="260" t="s">
        <v>41</v>
      </c>
      <c r="O1358" s="72"/>
      <c r="P1358" s="203">
        <f>O1358*H1358</f>
        <v>0</v>
      </c>
      <c r="Q1358" s="203">
        <v>1.272E-2</v>
      </c>
      <c r="R1358" s="203">
        <f>Q1358*H1358</f>
        <v>1.272E-2</v>
      </c>
      <c r="S1358" s="203">
        <v>0</v>
      </c>
      <c r="T1358" s="204">
        <f>S1358*H1358</f>
        <v>0</v>
      </c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R1358" s="205" t="s">
        <v>334</v>
      </c>
      <c r="AT1358" s="205" t="s">
        <v>386</v>
      </c>
      <c r="AU1358" s="205" t="s">
        <v>85</v>
      </c>
      <c r="AY1358" s="18" t="s">
        <v>275</v>
      </c>
      <c r="BE1358" s="206">
        <f>IF(N1358="základní",J1358,0)</f>
        <v>0</v>
      </c>
      <c r="BF1358" s="206">
        <f>IF(N1358="snížená",J1358,0)</f>
        <v>0</v>
      </c>
      <c r="BG1358" s="206">
        <f>IF(N1358="zákl. přenesená",J1358,0)</f>
        <v>0</v>
      </c>
      <c r="BH1358" s="206">
        <f>IF(N1358="sníž. přenesená",J1358,0)</f>
        <v>0</v>
      </c>
      <c r="BI1358" s="206">
        <f>IF(N1358="nulová",J1358,0)</f>
        <v>0</v>
      </c>
      <c r="BJ1358" s="18" t="s">
        <v>83</v>
      </c>
      <c r="BK1358" s="206">
        <f>ROUND(I1358*H1358,2)</f>
        <v>0</v>
      </c>
      <c r="BL1358" s="18" t="s">
        <v>282</v>
      </c>
      <c r="BM1358" s="205" t="s">
        <v>1510</v>
      </c>
    </row>
    <row r="1359" spans="1:65" s="13" customFormat="1" ht="10">
      <c r="B1359" s="207"/>
      <c r="C1359" s="208"/>
      <c r="D1359" s="209" t="s">
        <v>284</v>
      </c>
      <c r="E1359" s="210" t="s">
        <v>1</v>
      </c>
      <c r="F1359" s="211" t="s">
        <v>1511</v>
      </c>
      <c r="G1359" s="208"/>
      <c r="H1359" s="212">
        <v>1</v>
      </c>
      <c r="I1359" s="213"/>
      <c r="J1359" s="208"/>
      <c r="K1359" s="208"/>
      <c r="L1359" s="214"/>
      <c r="M1359" s="215"/>
      <c r="N1359" s="216"/>
      <c r="O1359" s="216"/>
      <c r="P1359" s="216"/>
      <c r="Q1359" s="216"/>
      <c r="R1359" s="216"/>
      <c r="S1359" s="216"/>
      <c r="T1359" s="217"/>
      <c r="AT1359" s="218" t="s">
        <v>284</v>
      </c>
      <c r="AU1359" s="218" t="s">
        <v>85</v>
      </c>
      <c r="AV1359" s="13" t="s">
        <v>85</v>
      </c>
      <c r="AW1359" s="13" t="s">
        <v>32</v>
      </c>
      <c r="AX1359" s="13" t="s">
        <v>76</v>
      </c>
      <c r="AY1359" s="218" t="s">
        <v>275</v>
      </c>
    </row>
    <row r="1360" spans="1:65" s="14" customFormat="1" ht="10">
      <c r="B1360" s="219"/>
      <c r="C1360" s="220"/>
      <c r="D1360" s="209" t="s">
        <v>284</v>
      </c>
      <c r="E1360" s="221" t="s">
        <v>1</v>
      </c>
      <c r="F1360" s="222" t="s">
        <v>286</v>
      </c>
      <c r="G1360" s="220"/>
      <c r="H1360" s="223">
        <v>1</v>
      </c>
      <c r="I1360" s="224"/>
      <c r="J1360" s="220"/>
      <c r="K1360" s="220"/>
      <c r="L1360" s="225"/>
      <c r="M1360" s="226"/>
      <c r="N1360" s="227"/>
      <c r="O1360" s="227"/>
      <c r="P1360" s="227"/>
      <c r="Q1360" s="227"/>
      <c r="R1360" s="227"/>
      <c r="S1360" s="227"/>
      <c r="T1360" s="228"/>
      <c r="AT1360" s="229" t="s">
        <v>284</v>
      </c>
      <c r="AU1360" s="229" t="s">
        <v>85</v>
      </c>
      <c r="AV1360" s="14" t="s">
        <v>106</v>
      </c>
      <c r="AW1360" s="14" t="s">
        <v>32</v>
      </c>
      <c r="AX1360" s="14" t="s">
        <v>76</v>
      </c>
      <c r="AY1360" s="229" t="s">
        <v>275</v>
      </c>
    </row>
    <row r="1361" spans="1:65" s="15" customFormat="1" ht="10">
      <c r="B1361" s="230"/>
      <c r="C1361" s="231"/>
      <c r="D1361" s="209" t="s">
        <v>284</v>
      </c>
      <c r="E1361" s="232" t="s">
        <v>1</v>
      </c>
      <c r="F1361" s="233" t="s">
        <v>287</v>
      </c>
      <c r="G1361" s="231"/>
      <c r="H1361" s="234">
        <v>1</v>
      </c>
      <c r="I1361" s="235"/>
      <c r="J1361" s="231"/>
      <c r="K1361" s="231"/>
      <c r="L1361" s="236"/>
      <c r="M1361" s="237"/>
      <c r="N1361" s="238"/>
      <c r="O1361" s="238"/>
      <c r="P1361" s="238"/>
      <c r="Q1361" s="238"/>
      <c r="R1361" s="238"/>
      <c r="S1361" s="238"/>
      <c r="T1361" s="239"/>
      <c r="AT1361" s="240" t="s">
        <v>284</v>
      </c>
      <c r="AU1361" s="240" t="s">
        <v>85</v>
      </c>
      <c r="AV1361" s="15" t="s">
        <v>282</v>
      </c>
      <c r="AW1361" s="15" t="s">
        <v>32</v>
      </c>
      <c r="AX1361" s="15" t="s">
        <v>83</v>
      </c>
      <c r="AY1361" s="240" t="s">
        <v>275</v>
      </c>
    </row>
    <row r="1362" spans="1:65" s="2" customFormat="1" ht="24.15" customHeight="1">
      <c r="A1362" s="35"/>
      <c r="B1362" s="36"/>
      <c r="C1362" s="194" t="s">
        <v>1512</v>
      </c>
      <c r="D1362" s="194" t="s">
        <v>277</v>
      </c>
      <c r="E1362" s="195" t="s">
        <v>1513</v>
      </c>
      <c r="F1362" s="196" t="s">
        <v>1514</v>
      </c>
      <c r="G1362" s="197" t="s">
        <v>610</v>
      </c>
      <c r="H1362" s="198">
        <v>2</v>
      </c>
      <c r="I1362" s="199"/>
      <c r="J1362" s="200">
        <f>ROUND(I1362*H1362,2)</f>
        <v>0</v>
      </c>
      <c r="K1362" s="196" t="s">
        <v>281</v>
      </c>
      <c r="L1362" s="40"/>
      <c r="M1362" s="201" t="s">
        <v>1</v>
      </c>
      <c r="N1362" s="202" t="s">
        <v>41</v>
      </c>
      <c r="O1362" s="72"/>
      <c r="P1362" s="203">
        <f>O1362*H1362</f>
        <v>0</v>
      </c>
      <c r="Q1362" s="203">
        <v>0.44169999999999998</v>
      </c>
      <c r="R1362" s="203">
        <f>Q1362*H1362</f>
        <v>0.88339999999999996</v>
      </c>
      <c r="S1362" s="203">
        <v>0</v>
      </c>
      <c r="T1362" s="204">
        <f>S1362*H1362</f>
        <v>0</v>
      </c>
      <c r="U1362" s="35"/>
      <c r="V1362" s="35"/>
      <c r="W1362" s="35"/>
      <c r="X1362" s="35"/>
      <c r="Y1362" s="35"/>
      <c r="Z1362" s="35"/>
      <c r="AA1362" s="35"/>
      <c r="AB1362" s="35"/>
      <c r="AC1362" s="35"/>
      <c r="AD1362" s="35"/>
      <c r="AE1362" s="35"/>
      <c r="AR1362" s="205" t="s">
        <v>282</v>
      </c>
      <c r="AT1362" s="205" t="s">
        <v>277</v>
      </c>
      <c r="AU1362" s="205" t="s">
        <v>85</v>
      </c>
      <c r="AY1362" s="18" t="s">
        <v>275</v>
      </c>
      <c r="BE1362" s="206">
        <f>IF(N1362="základní",J1362,0)</f>
        <v>0</v>
      </c>
      <c r="BF1362" s="206">
        <f>IF(N1362="snížená",J1362,0)</f>
        <v>0</v>
      </c>
      <c r="BG1362" s="206">
        <f>IF(N1362="zákl. přenesená",J1362,0)</f>
        <v>0</v>
      </c>
      <c r="BH1362" s="206">
        <f>IF(N1362="sníž. přenesená",J1362,0)</f>
        <v>0</v>
      </c>
      <c r="BI1362" s="206">
        <f>IF(N1362="nulová",J1362,0)</f>
        <v>0</v>
      </c>
      <c r="BJ1362" s="18" t="s">
        <v>83</v>
      </c>
      <c r="BK1362" s="206">
        <f>ROUND(I1362*H1362,2)</f>
        <v>0</v>
      </c>
      <c r="BL1362" s="18" t="s">
        <v>282</v>
      </c>
      <c r="BM1362" s="205" t="s">
        <v>1515</v>
      </c>
    </row>
    <row r="1363" spans="1:65" s="13" customFormat="1" ht="10">
      <c r="B1363" s="207"/>
      <c r="C1363" s="208"/>
      <c r="D1363" s="209" t="s">
        <v>284</v>
      </c>
      <c r="E1363" s="210" t="s">
        <v>1</v>
      </c>
      <c r="F1363" s="211" t="s">
        <v>1476</v>
      </c>
      <c r="G1363" s="208"/>
      <c r="H1363" s="212">
        <v>1</v>
      </c>
      <c r="I1363" s="213"/>
      <c r="J1363" s="208"/>
      <c r="K1363" s="208"/>
      <c r="L1363" s="214"/>
      <c r="M1363" s="215"/>
      <c r="N1363" s="216"/>
      <c r="O1363" s="216"/>
      <c r="P1363" s="216"/>
      <c r="Q1363" s="216"/>
      <c r="R1363" s="216"/>
      <c r="S1363" s="216"/>
      <c r="T1363" s="217"/>
      <c r="AT1363" s="218" t="s">
        <v>284</v>
      </c>
      <c r="AU1363" s="218" t="s">
        <v>85</v>
      </c>
      <c r="AV1363" s="13" t="s">
        <v>85</v>
      </c>
      <c r="AW1363" s="13" t="s">
        <v>32</v>
      </c>
      <c r="AX1363" s="13" t="s">
        <v>76</v>
      </c>
      <c r="AY1363" s="218" t="s">
        <v>275</v>
      </c>
    </row>
    <row r="1364" spans="1:65" s="13" customFormat="1" ht="10">
      <c r="B1364" s="207"/>
      <c r="C1364" s="208"/>
      <c r="D1364" s="209" t="s">
        <v>284</v>
      </c>
      <c r="E1364" s="210" t="s">
        <v>1</v>
      </c>
      <c r="F1364" s="211" t="s">
        <v>1516</v>
      </c>
      <c r="G1364" s="208"/>
      <c r="H1364" s="212">
        <v>1</v>
      </c>
      <c r="I1364" s="213"/>
      <c r="J1364" s="208"/>
      <c r="K1364" s="208"/>
      <c r="L1364" s="214"/>
      <c r="M1364" s="215"/>
      <c r="N1364" s="216"/>
      <c r="O1364" s="216"/>
      <c r="P1364" s="216"/>
      <c r="Q1364" s="216"/>
      <c r="R1364" s="216"/>
      <c r="S1364" s="216"/>
      <c r="T1364" s="217"/>
      <c r="AT1364" s="218" t="s">
        <v>284</v>
      </c>
      <c r="AU1364" s="218" t="s">
        <v>85</v>
      </c>
      <c r="AV1364" s="13" t="s">
        <v>85</v>
      </c>
      <c r="AW1364" s="13" t="s">
        <v>32</v>
      </c>
      <c r="AX1364" s="13" t="s">
        <v>76</v>
      </c>
      <c r="AY1364" s="218" t="s">
        <v>275</v>
      </c>
    </row>
    <row r="1365" spans="1:65" s="14" customFormat="1" ht="10">
      <c r="B1365" s="219"/>
      <c r="C1365" s="220"/>
      <c r="D1365" s="209" t="s">
        <v>284</v>
      </c>
      <c r="E1365" s="221" t="s">
        <v>1</v>
      </c>
      <c r="F1365" s="222" t="s">
        <v>286</v>
      </c>
      <c r="G1365" s="220"/>
      <c r="H1365" s="223">
        <v>2</v>
      </c>
      <c r="I1365" s="224"/>
      <c r="J1365" s="220"/>
      <c r="K1365" s="220"/>
      <c r="L1365" s="225"/>
      <c r="M1365" s="226"/>
      <c r="N1365" s="227"/>
      <c r="O1365" s="227"/>
      <c r="P1365" s="227"/>
      <c r="Q1365" s="227"/>
      <c r="R1365" s="227"/>
      <c r="S1365" s="227"/>
      <c r="T1365" s="228"/>
      <c r="AT1365" s="229" t="s">
        <v>284</v>
      </c>
      <c r="AU1365" s="229" t="s">
        <v>85</v>
      </c>
      <c r="AV1365" s="14" t="s">
        <v>106</v>
      </c>
      <c r="AW1365" s="14" t="s">
        <v>32</v>
      </c>
      <c r="AX1365" s="14" t="s">
        <v>76</v>
      </c>
      <c r="AY1365" s="229" t="s">
        <v>275</v>
      </c>
    </row>
    <row r="1366" spans="1:65" s="15" customFormat="1" ht="10">
      <c r="B1366" s="230"/>
      <c r="C1366" s="231"/>
      <c r="D1366" s="209" t="s">
        <v>284</v>
      </c>
      <c r="E1366" s="232" t="s">
        <v>1</v>
      </c>
      <c r="F1366" s="233" t="s">
        <v>287</v>
      </c>
      <c r="G1366" s="231"/>
      <c r="H1366" s="234">
        <v>2</v>
      </c>
      <c r="I1366" s="235"/>
      <c r="J1366" s="231"/>
      <c r="K1366" s="231"/>
      <c r="L1366" s="236"/>
      <c r="M1366" s="237"/>
      <c r="N1366" s="238"/>
      <c r="O1366" s="238"/>
      <c r="P1366" s="238"/>
      <c r="Q1366" s="238"/>
      <c r="R1366" s="238"/>
      <c r="S1366" s="238"/>
      <c r="T1366" s="239"/>
      <c r="AT1366" s="240" t="s">
        <v>284</v>
      </c>
      <c r="AU1366" s="240" t="s">
        <v>85</v>
      </c>
      <c r="AV1366" s="15" t="s">
        <v>282</v>
      </c>
      <c r="AW1366" s="15" t="s">
        <v>32</v>
      </c>
      <c r="AX1366" s="15" t="s">
        <v>83</v>
      </c>
      <c r="AY1366" s="240" t="s">
        <v>275</v>
      </c>
    </row>
    <row r="1367" spans="1:65" s="2" customFormat="1" ht="37.75" customHeight="1">
      <c r="A1367" s="35"/>
      <c r="B1367" s="36"/>
      <c r="C1367" s="251" t="s">
        <v>1517</v>
      </c>
      <c r="D1367" s="251" t="s">
        <v>386</v>
      </c>
      <c r="E1367" s="252" t="s">
        <v>1518</v>
      </c>
      <c r="F1367" s="253" t="s">
        <v>1519</v>
      </c>
      <c r="G1367" s="254" t="s">
        <v>610</v>
      </c>
      <c r="H1367" s="255">
        <v>1</v>
      </c>
      <c r="I1367" s="256"/>
      <c r="J1367" s="257">
        <f>ROUND(I1367*H1367,2)</f>
        <v>0</v>
      </c>
      <c r="K1367" s="253" t="s">
        <v>281</v>
      </c>
      <c r="L1367" s="258"/>
      <c r="M1367" s="259" t="s">
        <v>1</v>
      </c>
      <c r="N1367" s="260" t="s">
        <v>41</v>
      </c>
      <c r="O1367" s="72"/>
      <c r="P1367" s="203">
        <f>O1367*H1367</f>
        <v>0</v>
      </c>
      <c r="Q1367" s="203">
        <v>1.553E-2</v>
      </c>
      <c r="R1367" s="203">
        <f>Q1367*H1367</f>
        <v>1.553E-2</v>
      </c>
      <c r="S1367" s="203">
        <v>0</v>
      </c>
      <c r="T1367" s="204">
        <f>S1367*H1367</f>
        <v>0</v>
      </c>
      <c r="U1367" s="35"/>
      <c r="V1367" s="35"/>
      <c r="W1367" s="35"/>
      <c r="X1367" s="35"/>
      <c r="Y1367" s="35"/>
      <c r="Z1367" s="35"/>
      <c r="AA1367" s="35"/>
      <c r="AB1367" s="35"/>
      <c r="AC1367" s="35"/>
      <c r="AD1367" s="35"/>
      <c r="AE1367" s="35"/>
      <c r="AR1367" s="205" t="s">
        <v>334</v>
      </c>
      <c r="AT1367" s="205" t="s">
        <v>386</v>
      </c>
      <c r="AU1367" s="205" t="s">
        <v>85</v>
      </c>
      <c r="AY1367" s="18" t="s">
        <v>275</v>
      </c>
      <c r="BE1367" s="206">
        <f>IF(N1367="základní",J1367,0)</f>
        <v>0</v>
      </c>
      <c r="BF1367" s="206">
        <f>IF(N1367="snížená",J1367,0)</f>
        <v>0</v>
      </c>
      <c r="BG1367" s="206">
        <f>IF(N1367="zákl. přenesená",J1367,0)</f>
        <v>0</v>
      </c>
      <c r="BH1367" s="206">
        <f>IF(N1367="sníž. přenesená",J1367,0)</f>
        <v>0</v>
      </c>
      <c r="BI1367" s="206">
        <f>IF(N1367="nulová",J1367,0)</f>
        <v>0</v>
      </c>
      <c r="BJ1367" s="18" t="s">
        <v>83</v>
      </c>
      <c r="BK1367" s="206">
        <f>ROUND(I1367*H1367,2)</f>
        <v>0</v>
      </c>
      <c r="BL1367" s="18" t="s">
        <v>282</v>
      </c>
      <c r="BM1367" s="205" t="s">
        <v>1520</v>
      </c>
    </row>
    <row r="1368" spans="1:65" s="13" customFormat="1" ht="10">
      <c r="B1368" s="207"/>
      <c r="C1368" s="208"/>
      <c r="D1368" s="209" t="s">
        <v>284</v>
      </c>
      <c r="E1368" s="210" t="s">
        <v>1</v>
      </c>
      <c r="F1368" s="211" t="s">
        <v>1476</v>
      </c>
      <c r="G1368" s="208"/>
      <c r="H1368" s="212">
        <v>1</v>
      </c>
      <c r="I1368" s="213"/>
      <c r="J1368" s="208"/>
      <c r="K1368" s="208"/>
      <c r="L1368" s="214"/>
      <c r="M1368" s="215"/>
      <c r="N1368" s="216"/>
      <c r="O1368" s="216"/>
      <c r="P1368" s="216"/>
      <c r="Q1368" s="216"/>
      <c r="R1368" s="216"/>
      <c r="S1368" s="216"/>
      <c r="T1368" s="217"/>
      <c r="AT1368" s="218" t="s">
        <v>284</v>
      </c>
      <c r="AU1368" s="218" t="s">
        <v>85</v>
      </c>
      <c r="AV1368" s="13" t="s">
        <v>85</v>
      </c>
      <c r="AW1368" s="13" t="s">
        <v>32</v>
      </c>
      <c r="AX1368" s="13" t="s">
        <v>76</v>
      </c>
      <c r="AY1368" s="218" t="s">
        <v>275</v>
      </c>
    </row>
    <row r="1369" spans="1:65" s="14" customFormat="1" ht="10">
      <c r="B1369" s="219"/>
      <c r="C1369" s="220"/>
      <c r="D1369" s="209" t="s">
        <v>284</v>
      </c>
      <c r="E1369" s="221" t="s">
        <v>1</v>
      </c>
      <c r="F1369" s="222" t="s">
        <v>286</v>
      </c>
      <c r="G1369" s="220"/>
      <c r="H1369" s="223">
        <v>1</v>
      </c>
      <c r="I1369" s="224"/>
      <c r="J1369" s="220"/>
      <c r="K1369" s="220"/>
      <c r="L1369" s="225"/>
      <c r="M1369" s="226"/>
      <c r="N1369" s="227"/>
      <c r="O1369" s="227"/>
      <c r="P1369" s="227"/>
      <c r="Q1369" s="227"/>
      <c r="R1369" s="227"/>
      <c r="S1369" s="227"/>
      <c r="T1369" s="228"/>
      <c r="AT1369" s="229" t="s">
        <v>284</v>
      </c>
      <c r="AU1369" s="229" t="s">
        <v>85</v>
      </c>
      <c r="AV1369" s="14" t="s">
        <v>106</v>
      </c>
      <c r="AW1369" s="14" t="s">
        <v>32</v>
      </c>
      <c r="AX1369" s="14" t="s">
        <v>76</v>
      </c>
      <c r="AY1369" s="229" t="s">
        <v>275</v>
      </c>
    </row>
    <row r="1370" spans="1:65" s="15" customFormat="1" ht="10">
      <c r="B1370" s="230"/>
      <c r="C1370" s="231"/>
      <c r="D1370" s="209" t="s">
        <v>284</v>
      </c>
      <c r="E1370" s="232" t="s">
        <v>1</v>
      </c>
      <c r="F1370" s="233" t="s">
        <v>287</v>
      </c>
      <c r="G1370" s="231"/>
      <c r="H1370" s="234">
        <v>1</v>
      </c>
      <c r="I1370" s="235"/>
      <c r="J1370" s="231"/>
      <c r="K1370" s="231"/>
      <c r="L1370" s="236"/>
      <c r="M1370" s="237"/>
      <c r="N1370" s="238"/>
      <c r="O1370" s="238"/>
      <c r="P1370" s="238"/>
      <c r="Q1370" s="238"/>
      <c r="R1370" s="238"/>
      <c r="S1370" s="238"/>
      <c r="T1370" s="239"/>
      <c r="AT1370" s="240" t="s">
        <v>284</v>
      </c>
      <c r="AU1370" s="240" t="s">
        <v>85</v>
      </c>
      <c r="AV1370" s="15" t="s">
        <v>282</v>
      </c>
      <c r="AW1370" s="15" t="s">
        <v>32</v>
      </c>
      <c r="AX1370" s="15" t="s">
        <v>83</v>
      </c>
      <c r="AY1370" s="240" t="s">
        <v>275</v>
      </c>
    </row>
    <row r="1371" spans="1:65" s="2" customFormat="1" ht="37.75" customHeight="1">
      <c r="A1371" s="35"/>
      <c r="B1371" s="36"/>
      <c r="C1371" s="251" t="s">
        <v>1521</v>
      </c>
      <c r="D1371" s="251" t="s">
        <v>386</v>
      </c>
      <c r="E1371" s="252" t="s">
        <v>1522</v>
      </c>
      <c r="F1371" s="253" t="s">
        <v>1523</v>
      </c>
      <c r="G1371" s="254" t="s">
        <v>610</v>
      </c>
      <c r="H1371" s="255">
        <v>1</v>
      </c>
      <c r="I1371" s="256"/>
      <c r="J1371" s="257">
        <f>ROUND(I1371*H1371,2)</f>
        <v>0</v>
      </c>
      <c r="K1371" s="253" t="s">
        <v>281</v>
      </c>
      <c r="L1371" s="258"/>
      <c r="M1371" s="259" t="s">
        <v>1</v>
      </c>
      <c r="N1371" s="260" t="s">
        <v>41</v>
      </c>
      <c r="O1371" s="72"/>
      <c r="P1371" s="203">
        <f>O1371*H1371</f>
        <v>0</v>
      </c>
      <c r="Q1371" s="203">
        <v>1.521E-2</v>
      </c>
      <c r="R1371" s="203">
        <f>Q1371*H1371</f>
        <v>1.521E-2</v>
      </c>
      <c r="S1371" s="203">
        <v>0</v>
      </c>
      <c r="T1371" s="204">
        <f>S1371*H1371</f>
        <v>0</v>
      </c>
      <c r="U1371" s="35"/>
      <c r="V1371" s="35"/>
      <c r="W1371" s="35"/>
      <c r="X1371" s="35"/>
      <c r="Y1371" s="35"/>
      <c r="Z1371" s="35"/>
      <c r="AA1371" s="35"/>
      <c r="AB1371" s="35"/>
      <c r="AC1371" s="35"/>
      <c r="AD1371" s="35"/>
      <c r="AE1371" s="35"/>
      <c r="AR1371" s="205" t="s">
        <v>334</v>
      </c>
      <c r="AT1371" s="205" t="s">
        <v>386</v>
      </c>
      <c r="AU1371" s="205" t="s">
        <v>85</v>
      </c>
      <c r="AY1371" s="18" t="s">
        <v>275</v>
      </c>
      <c r="BE1371" s="206">
        <f>IF(N1371="základní",J1371,0)</f>
        <v>0</v>
      </c>
      <c r="BF1371" s="206">
        <f>IF(N1371="snížená",J1371,0)</f>
        <v>0</v>
      </c>
      <c r="BG1371" s="206">
        <f>IF(N1371="zákl. přenesená",J1371,0)</f>
        <v>0</v>
      </c>
      <c r="BH1371" s="206">
        <f>IF(N1371="sníž. přenesená",J1371,0)</f>
        <v>0</v>
      </c>
      <c r="BI1371" s="206">
        <f>IF(N1371="nulová",J1371,0)</f>
        <v>0</v>
      </c>
      <c r="BJ1371" s="18" t="s">
        <v>83</v>
      </c>
      <c r="BK1371" s="206">
        <f>ROUND(I1371*H1371,2)</f>
        <v>0</v>
      </c>
      <c r="BL1371" s="18" t="s">
        <v>282</v>
      </c>
      <c r="BM1371" s="205" t="s">
        <v>1524</v>
      </c>
    </row>
    <row r="1372" spans="1:65" s="13" customFormat="1" ht="10">
      <c r="B1372" s="207"/>
      <c r="C1372" s="208"/>
      <c r="D1372" s="209" t="s">
        <v>284</v>
      </c>
      <c r="E1372" s="210" t="s">
        <v>1</v>
      </c>
      <c r="F1372" s="211" t="s">
        <v>1516</v>
      </c>
      <c r="G1372" s="208"/>
      <c r="H1372" s="212">
        <v>1</v>
      </c>
      <c r="I1372" s="213"/>
      <c r="J1372" s="208"/>
      <c r="K1372" s="208"/>
      <c r="L1372" s="214"/>
      <c r="M1372" s="215"/>
      <c r="N1372" s="216"/>
      <c r="O1372" s="216"/>
      <c r="P1372" s="216"/>
      <c r="Q1372" s="216"/>
      <c r="R1372" s="216"/>
      <c r="S1372" s="216"/>
      <c r="T1372" s="217"/>
      <c r="AT1372" s="218" t="s">
        <v>284</v>
      </c>
      <c r="AU1372" s="218" t="s">
        <v>85</v>
      </c>
      <c r="AV1372" s="13" t="s">
        <v>85</v>
      </c>
      <c r="AW1372" s="13" t="s">
        <v>32</v>
      </c>
      <c r="AX1372" s="13" t="s">
        <v>76</v>
      </c>
      <c r="AY1372" s="218" t="s">
        <v>275</v>
      </c>
    </row>
    <row r="1373" spans="1:65" s="14" customFormat="1" ht="10">
      <c r="B1373" s="219"/>
      <c r="C1373" s="220"/>
      <c r="D1373" s="209" t="s">
        <v>284</v>
      </c>
      <c r="E1373" s="221" t="s">
        <v>1</v>
      </c>
      <c r="F1373" s="222" t="s">
        <v>286</v>
      </c>
      <c r="G1373" s="220"/>
      <c r="H1373" s="223">
        <v>1</v>
      </c>
      <c r="I1373" s="224"/>
      <c r="J1373" s="220"/>
      <c r="K1373" s="220"/>
      <c r="L1373" s="225"/>
      <c r="M1373" s="226"/>
      <c r="N1373" s="227"/>
      <c r="O1373" s="227"/>
      <c r="P1373" s="227"/>
      <c r="Q1373" s="227"/>
      <c r="R1373" s="227"/>
      <c r="S1373" s="227"/>
      <c r="T1373" s="228"/>
      <c r="AT1373" s="229" t="s">
        <v>284</v>
      </c>
      <c r="AU1373" s="229" t="s">
        <v>85</v>
      </c>
      <c r="AV1373" s="14" t="s">
        <v>106</v>
      </c>
      <c r="AW1373" s="14" t="s">
        <v>32</v>
      </c>
      <c r="AX1373" s="14" t="s">
        <v>76</v>
      </c>
      <c r="AY1373" s="229" t="s">
        <v>275</v>
      </c>
    </row>
    <row r="1374" spans="1:65" s="15" customFormat="1" ht="10">
      <c r="B1374" s="230"/>
      <c r="C1374" s="231"/>
      <c r="D1374" s="209" t="s">
        <v>284</v>
      </c>
      <c r="E1374" s="232" t="s">
        <v>1</v>
      </c>
      <c r="F1374" s="233" t="s">
        <v>287</v>
      </c>
      <c r="G1374" s="231"/>
      <c r="H1374" s="234">
        <v>1</v>
      </c>
      <c r="I1374" s="235"/>
      <c r="J1374" s="231"/>
      <c r="K1374" s="231"/>
      <c r="L1374" s="236"/>
      <c r="M1374" s="237"/>
      <c r="N1374" s="238"/>
      <c r="O1374" s="238"/>
      <c r="P1374" s="238"/>
      <c r="Q1374" s="238"/>
      <c r="R1374" s="238"/>
      <c r="S1374" s="238"/>
      <c r="T1374" s="239"/>
      <c r="AT1374" s="240" t="s">
        <v>284</v>
      </c>
      <c r="AU1374" s="240" t="s">
        <v>85</v>
      </c>
      <c r="AV1374" s="15" t="s">
        <v>282</v>
      </c>
      <c r="AW1374" s="15" t="s">
        <v>32</v>
      </c>
      <c r="AX1374" s="15" t="s">
        <v>83</v>
      </c>
      <c r="AY1374" s="240" t="s">
        <v>275</v>
      </c>
    </row>
    <row r="1375" spans="1:65" s="12" customFormat="1" ht="22.75" customHeight="1">
      <c r="B1375" s="178"/>
      <c r="C1375" s="179"/>
      <c r="D1375" s="180" t="s">
        <v>75</v>
      </c>
      <c r="E1375" s="192" t="s">
        <v>334</v>
      </c>
      <c r="F1375" s="192" t="s">
        <v>1525</v>
      </c>
      <c r="G1375" s="179"/>
      <c r="H1375" s="179"/>
      <c r="I1375" s="182"/>
      <c r="J1375" s="193">
        <f>BK1375</f>
        <v>0</v>
      </c>
      <c r="K1375" s="179"/>
      <c r="L1375" s="184"/>
      <c r="M1375" s="185"/>
      <c r="N1375" s="186"/>
      <c r="O1375" s="186"/>
      <c r="P1375" s="187">
        <f>SUM(P1376:P1386)</f>
        <v>0</v>
      </c>
      <c r="Q1375" s="186"/>
      <c r="R1375" s="187">
        <f>SUM(R1376:R1386)</f>
        <v>0.60262919999999998</v>
      </c>
      <c r="S1375" s="186"/>
      <c r="T1375" s="188">
        <f>SUM(T1376:T1386)</f>
        <v>0</v>
      </c>
      <c r="AR1375" s="189" t="s">
        <v>83</v>
      </c>
      <c r="AT1375" s="190" t="s">
        <v>75</v>
      </c>
      <c r="AU1375" s="190" t="s">
        <v>83</v>
      </c>
      <c r="AY1375" s="189" t="s">
        <v>275</v>
      </c>
      <c r="BK1375" s="191">
        <f>SUM(BK1376:BK1386)</f>
        <v>0</v>
      </c>
    </row>
    <row r="1376" spans="1:65" s="2" customFormat="1" ht="24.15" customHeight="1">
      <c r="A1376" s="35"/>
      <c r="B1376" s="36"/>
      <c r="C1376" s="194" t="s">
        <v>1526</v>
      </c>
      <c r="D1376" s="194" t="s">
        <v>277</v>
      </c>
      <c r="E1376" s="195" t="s">
        <v>1527</v>
      </c>
      <c r="F1376" s="196" t="s">
        <v>1528</v>
      </c>
      <c r="G1376" s="197" t="s">
        <v>399</v>
      </c>
      <c r="H1376" s="198">
        <v>356.32</v>
      </c>
      <c r="I1376" s="199"/>
      <c r="J1376" s="200">
        <f>ROUND(I1376*H1376,2)</f>
        <v>0</v>
      </c>
      <c r="K1376" s="196" t="s">
        <v>281</v>
      </c>
      <c r="L1376" s="40"/>
      <c r="M1376" s="201" t="s">
        <v>1</v>
      </c>
      <c r="N1376" s="202" t="s">
        <v>41</v>
      </c>
      <c r="O1376" s="72"/>
      <c r="P1376" s="203">
        <f>O1376*H1376</f>
        <v>0</v>
      </c>
      <c r="Q1376" s="203">
        <v>1.31E-3</v>
      </c>
      <c r="R1376" s="203">
        <f>Q1376*H1376</f>
        <v>0.46677920000000001</v>
      </c>
      <c r="S1376" s="203">
        <v>0</v>
      </c>
      <c r="T1376" s="204">
        <f>S1376*H1376</f>
        <v>0</v>
      </c>
      <c r="U1376" s="35"/>
      <c r="V1376" s="35"/>
      <c r="W1376" s="35"/>
      <c r="X1376" s="35"/>
      <c r="Y1376" s="35"/>
      <c r="Z1376" s="35"/>
      <c r="AA1376" s="35"/>
      <c r="AB1376" s="35"/>
      <c r="AC1376" s="35"/>
      <c r="AD1376" s="35"/>
      <c r="AE1376" s="35"/>
      <c r="AR1376" s="205" t="s">
        <v>282</v>
      </c>
      <c r="AT1376" s="205" t="s">
        <v>277</v>
      </c>
      <c r="AU1376" s="205" t="s">
        <v>85</v>
      </c>
      <c r="AY1376" s="18" t="s">
        <v>275</v>
      </c>
      <c r="BE1376" s="206">
        <f>IF(N1376="základní",J1376,0)</f>
        <v>0</v>
      </c>
      <c r="BF1376" s="206">
        <f>IF(N1376="snížená",J1376,0)</f>
        <v>0</v>
      </c>
      <c r="BG1376" s="206">
        <f>IF(N1376="zákl. přenesená",J1376,0)</f>
        <v>0</v>
      </c>
      <c r="BH1376" s="206">
        <f>IF(N1376="sníž. přenesená",J1376,0)</f>
        <v>0</v>
      </c>
      <c r="BI1376" s="206">
        <f>IF(N1376="nulová",J1376,0)</f>
        <v>0</v>
      </c>
      <c r="BJ1376" s="18" t="s">
        <v>83</v>
      </c>
      <c r="BK1376" s="206">
        <f>ROUND(I1376*H1376,2)</f>
        <v>0</v>
      </c>
      <c r="BL1376" s="18" t="s">
        <v>282</v>
      </c>
      <c r="BM1376" s="205" t="s">
        <v>1529</v>
      </c>
    </row>
    <row r="1377" spans="1:65" s="16" customFormat="1" ht="10">
      <c r="B1377" s="241"/>
      <c r="C1377" s="242"/>
      <c r="D1377" s="209" t="s">
        <v>284</v>
      </c>
      <c r="E1377" s="243" t="s">
        <v>1</v>
      </c>
      <c r="F1377" s="244" t="s">
        <v>1530</v>
      </c>
      <c r="G1377" s="242"/>
      <c r="H1377" s="243" t="s">
        <v>1</v>
      </c>
      <c r="I1377" s="245"/>
      <c r="J1377" s="242"/>
      <c r="K1377" s="242"/>
      <c r="L1377" s="246"/>
      <c r="M1377" s="247"/>
      <c r="N1377" s="248"/>
      <c r="O1377" s="248"/>
      <c r="P1377" s="248"/>
      <c r="Q1377" s="248"/>
      <c r="R1377" s="248"/>
      <c r="S1377" s="248"/>
      <c r="T1377" s="249"/>
      <c r="AT1377" s="250" t="s">
        <v>284</v>
      </c>
      <c r="AU1377" s="250" t="s">
        <v>85</v>
      </c>
      <c r="AV1377" s="16" t="s">
        <v>83</v>
      </c>
      <c r="AW1377" s="16" t="s">
        <v>32</v>
      </c>
      <c r="AX1377" s="16" t="s">
        <v>76</v>
      </c>
      <c r="AY1377" s="250" t="s">
        <v>275</v>
      </c>
    </row>
    <row r="1378" spans="1:65" s="13" customFormat="1" ht="10">
      <c r="B1378" s="207"/>
      <c r="C1378" s="208"/>
      <c r="D1378" s="209" t="s">
        <v>284</v>
      </c>
      <c r="E1378" s="210" t="s">
        <v>1</v>
      </c>
      <c r="F1378" s="211" t="s">
        <v>1531</v>
      </c>
      <c r="G1378" s="208"/>
      <c r="H1378" s="212">
        <v>93.45</v>
      </c>
      <c r="I1378" s="213"/>
      <c r="J1378" s="208"/>
      <c r="K1378" s="208"/>
      <c r="L1378" s="214"/>
      <c r="M1378" s="215"/>
      <c r="N1378" s="216"/>
      <c r="O1378" s="216"/>
      <c r="P1378" s="216"/>
      <c r="Q1378" s="216"/>
      <c r="R1378" s="216"/>
      <c r="S1378" s="216"/>
      <c r="T1378" s="217"/>
      <c r="AT1378" s="218" t="s">
        <v>284</v>
      </c>
      <c r="AU1378" s="218" t="s">
        <v>85</v>
      </c>
      <c r="AV1378" s="13" t="s">
        <v>85</v>
      </c>
      <c r="AW1378" s="13" t="s">
        <v>32</v>
      </c>
      <c r="AX1378" s="13" t="s">
        <v>76</v>
      </c>
      <c r="AY1378" s="218" t="s">
        <v>275</v>
      </c>
    </row>
    <row r="1379" spans="1:65" s="13" customFormat="1" ht="10">
      <c r="B1379" s="207"/>
      <c r="C1379" s="208"/>
      <c r="D1379" s="209" t="s">
        <v>284</v>
      </c>
      <c r="E1379" s="210" t="s">
        <v>1</v>
      </c>
      <c r="F1379" s="211" t="s">
        <v>1532</v>
      </c>
      <c r="G1379" s="208"/>
      <c r="H1379" s="212">
        <v>91.02</v>
      </c>
      <c r="I1379" s="213"/>
      <c r="J1379" s="208"/>
      <c r="K1379" s="208"/>
      <c r="L1379" s="214"/>
      <c r="M1379" s="215"/>
      <c r="N1379" s="216"/>
      <c r="O1379" s="216"/>
      <c r="P1379" s="216"/>
      <c r="Q1379" s="216"/>
      <c r="R1379" s="216"/>
      <c r="S1379" s="216"/>
      <c r="T1379" s="217"/>
      <c r="AT1379" s="218" t="s">
        <v>284</v>
      </c>
      <c r="AU1379" s="218" t="s">
        <v>85</v>
      </c>
      <c r="AV1379" s="13" t="s">
        <v>85</v>
      </c>
      <c r="AW1379" s="13" t="s">
        <v>32</v>
      </c>
      <c r="AX1379" s="13" t="s">
        <v>76</v>
      </c>
      <c r="AY1379" s="218" t="s">
        <v>275</v>
      </c>
    </row>
    <row r="1380" spans="1:65" s="13" customFormat="1" ht="20">
      <c r="B1380" s="207"/>
      <c r="C1380" s="208"/>
      <c r="D1380" s="209" t="s">
        <v>284</v>
      </c>
      <c r="E1380" s="210" t="s">
        <v>1</v>
      </c>
      <c r="F1380" s="211" t="s">
        <v>1533</v>
      </c>
      <c r="G1380" s="208"/>
      <c r="H1380" s="212">
        <v>171.85</v>
      </c>
      <c r="I1380" s="213"/>
      <c r="J1380" s="208"/>
      <c r="K1380" s="208"/>
      <c r="L1380" s="214"/>
      <c r="M1380" s="215"/>
      <c r="N1380" s="216"/>
      <c r="O1380" s="216"/>
      <c r="P1380" s="216"/>
      <c r="Q1380" s="216"/>
      <c r="R1380" s="216"/>
      <c r="S1380" s="216"/>
      <c r="T1380" s="217"/>
      <c r="AT1380" s="218" t="s">
        <v>284</v>
      </c>
      <c r="AU1380" s="218" t="s">
        <v>85</v>
      </c>
      <c r="AV1380" s="13" t="s">
        <v>85</v>
      </c>
      <c r="AW1380" s="13" t="s">
        <v>32</v>
      </c>
      <c r="AX1380" s="13" t="s">
        <v>76</v>
      </c>
      <c r="AY1380" s="218" t="s">
        <v>275</v>
      </c>
    </row>
    <row r="1381" spans="1:65" s="14" customFormat="1" ht="10">
      <c r="B1381" s="219"/>
      <c r="C1381" s="220"/>
      <c r="D1381" s="209" t="s">
        <v>284</v>
      </c>
      <c r="E1381" s="221" t="s">
        <v>1</v>
      </c>
      <c r="F1381" s="222" t="s">
        <v>286</v>
      </c>
      <c r="G1381" s="220"/>
      <c r="H1381" s="223">
        <v>356.32</v>
      </c>
      <c r="I1381" s="224"/>
      <c r="J1381" s="220"/>
      <c r="K1381" s="220"/>
      <c r="L1381" s="225"/>
      <c r="M1381" s="226"/>
      <c r="N1381" s="227"/>
      <c r="O1381" s="227"/>
      <c r="P1381" s="227"/>
      <c r="Q1381" s="227"/>
      <c r="R1381" s="227"/>
      <c r="S1381" s="227"/>
      <c r="T1381" s="228"/>
      <c r="AT1381" s="229" t="s">
        <v>284</v>
      </c>
      <c r="AU1381" s="229" t="s">
        <v>85</v>
      </c>
      <c r="AV1381" s="14" t="s">
        <v>106</v>
      </c>
      <c r="AW1381" s="14" t="s">
        <v>32</v>
      </c>
      <c r="AX1381" s="14" t="s">
        <v>76</v>
      </c>
      <c r="AY1381" s="229" t="s">
        <v>275</v>
      </c>
    </row>
    <row r="1382" spans="1:65" s="15" customFormat="1" ht="10">
      <c r="B1382" s="230"/>
      <c r="C1382" s="231"/>
      <c r="D1382" s="209" t="s">
        <v>284</v>
      </c>
      <c r="E1382" s="232" t="s">
        <v>1</v>
      </c>
      <c r="F1382" s="233" t="s">
        <v>287</v>
      </c>
      <c r="G1382" s="231"/>
      <c r="H1382" s="234">
        <v>356.32</v>
      </c>
      <c r="I1382" s="235"/>
      <c r="J1382" s="231"/>
      <c r="K1382" s="231"/>
      <c r="L1382" s="236"/>
      <c r="M1382" s="237"/>
      <c r="N1382" s="238"/>
      <c r="O1382" s="238"/>
      <c r="P1382" s="238"/>
      <c r="Q1382" s="238"/>
      <c r="R1382" s="238"/>
      <c r="S1382" s="238"/>
      <c r="T1382" s="239"/>
      <c r="AT1382" s="240" t="s">
        <v>284</v>
      </c>
      <c r="AU1382" s="240" t="s">
        <v>85</v>
      </c>
      <c r="AV1382" s="15" t="s">
        <v>282</v>
      </c>
      <c r="AW1382" s="15" t="s">
        <v>32</v>
      </c>
      <c r="AX1382" s="15" t="s">
        <v>83</v>
      </c>
      <c r="AY1382" s="240" t="s">
        <v>275</v>
      </c>
    </row>
    <row r="1383" spans="1:65" s="2" customFormat="1" ht="24.15" customHeight="1">
      <c r="A1383" s="35"/>
      <c r="B1383" s="36"/>
      <c r="C1383" s="194" t="s">
        <v>1534</v>
      </c>
      <c r="D1383" s="194" t="s">
        <v>277</v>
      </c>
      <c r="E1383" s="195" t="s">
        <v>1535</v>
      </c>
      <c r="F1383" s="196" t="s">
        <v>1536</v>
      </c>
      <c r="G1383" s="197" t="s">
        <v>399</v>
      </c>
      <c r="H1383" s="198">
        <v>11</v>
      </c>
      <c r="I1383" s="199"/>
      <c r="J1383" s="200">
        <f>ROUND(I1383*H1383,2)</f>
        <v>0</v>
      </c>
      <c r="K1383" s="196" t="s">
        <v>281</v>
      </c>
      <c r="L1383" s="40"/>
      <c r="M1383" s="201" t="s">
        <v>1</v>
      </c>
      <c r="N1383" s="202" t="s">
        <v>41</v>
      </c>
      <c r="O1383" s="72"/>
      <c r="P1383" s="203">
        <f>O1383*H1383</f>
        <v>0</v>
      </c>
      <c r="Q1383" s="203">
        <v>1.235E-2</v>
      </c>
      <c r="R1383" s="203">
        <f>Q1383*H1383</f>
        <v>0.13585</v>
      </c>
      <c r="S1383" s="203">
        <v>0</v>
      </c>
      <c r="T1383" s="204">
        <f>S1383*H1383</f>
        <v>0</v>
      </c>
      <c r="U1383" s="35"/>
      <c r="V1383" s="35"/>
      <c r="W1383" s="35"/>
      <c r="X1383" s="35"/>
      <c r="Y1383" s="35"/>
      <c r="Z1383" s="35"/>
      <c r="AA1383" s="35"/>
      <c r="AB1383" s="35"/>
      <c r="AC1383" s="35"/>
      <c r="AD1383" s="35"/>
      <c r="AE1383" s="35"/>
      <c r="AR1383" s="205" t="s">
        <v>282</v>
      </c>
      <c r="AT1383" s="205" t="s">
        <v>277</v>
      </c>
      <c r="AU1383" s="205" t="s">
        <v>85</v>
      </c>
      <c r="AY1383" s="18" t="s">
        <v>275</v>
      </c>
      <c r="BE1383" s="206">
        <f>IF(N1383="základní",J1383,0)</f>
        <v>0</v>
      </c>
      <c r="BF1383" s="206">
        <f>IF(N1383="snížená",J1383,0)</f>
        <v>0</v>
      </c>
      <c r="BG1383" s="206">
        <f>IF(N1383="zákl. přenesená",J1383,0)</f>
        <v>0</v>
      </c>
      <c r="BH1383" s="206">
        <f>IF(N1383="sníž. přenesená",J1383,0)</f>
        <v>0</v>
      </c>
      <c r="BI1383" s="206">
        <f>IF(N1383="nulová",J1383,0)</f>
        <v>0</v>
      </c>
      <c r="BJ1383" s="18" t="s">
        <v>83</v>
      </c>
      <c r="BK1383" s="206">
        <f>ROUND(I1383*H1383,2)</f>
        <v>0</v>
      </c>
      <c r="BL1383" s="18" t="s">
        <v>282</v>
      </c>
      <c r="BM1383" s="205" t="s">
        <v>1537</v>
      </c>
    </row>
    <row r="1384" spans="1:65" s="13" customFormat="1" ht="10">
      <c r="B1384" s="207"/>
      <c r="C1384" s="208"/>
      <c r="D1384" s="209" t="s">
        <v>284</v>
      </c>
      <c r="E1384" s="210" t="s">
        <v>1</v>
      </c>
      <c r="F1384" s="211" t="s">
        <v>1538</v>
      </c>
      <c r="G1384" s="208"/>
      <c r="H1384" s="212">
        <v>11</v>
      </c>
      <c r="I1384" s="213"/>
      <c r="J1384" s="208"/>
      <c r="K1384" s="208"/>
      <c r="L1384" s="214"/>
      <c r="M1384" s="215"/>
      <c r="N1384" s="216"/>
      <c r="O1384" s="216"/>
      <c r="P1384" s="216"/>
      <c r="Q1384" s="216"/>
      <c r="R1384" s="216"/>
      <c r="S1384" s="216"/>
      <c r="T1384" s="217"/>
      <c r="AT1384" s="218" t="s">
        <v>284</v>
      </c>
      <c r="AU1384" s="218" t="s">
        <v>85</v>
      </c>
      <c r="AV1384" s="13" t="s">
        <v>85</v>
      </c>
      <c r="AW1384" s="13" t="s">
        <v>32</v>
      </c>
      <c r="AX1384" s="13" t="s">
        <v>76</v>
      </c>
      <c r="AY1384" s="218" t="s">
        <v>275</v>
      </c>
    </row>
    <row r="1385" spans="1:65" s="14" customFormat="1" ht="10">
      <c r="B1385" s="219"/>
      <c r="C1385" s="220"/>
      <c r="D1385" s="209" t="s">
        <v>284</v>
      </c>
      <c r="E1385" s="221" t="s">
        <v>1</v>
      </c>
      <c r="F1385" s="222" t="s">
        <v>286</v>
      </c>
      <c r="G1385" s="220"/>
      <c r="H1385" s="223">
        <v>11</v>
      </c>
      <c r="I1385" s="224"/>
      <c r="J1385" s="220"/>
      <c r="K1385" s="220"/>
      <c r="L1385" s="225"/>
      <c r="M1385" s="226"/>
      <c r="N1385" s="227"/>
      <c r="O1385" s="227"/>
      <c r="P1385" s="227"/>
      <c r="Q1385" s="227"/>
      <c r="R1385" s="227"/>
      <c r="S1385" s="227"/>
      <c r="T1385" s="228"/>
      <c r="AT1385" s="229" t="s">
        <v>284</v>
      </c>
      <c r="AU1385" s="229" t="s">
        <v>85</v>
      </c>
      <c r="AV1385" s="14" t="s">
        <v>106</v>
      </c>
      <c r="AW1385" s="14" t="s">
        <v>32</v>
      </c>
      <c r="AX1385" s="14" t="s">
        <v>76</v>
      </c>
      <c r="AY1385" s="229" t="s">
        <v>275</v>
      </c>
    </row>
    <row r="1386" spans="1:65" s="15" customFormat="1" ht="10">
      <c r="B1386" s="230"/>
      <c r="C1386" s="231"/>
      <c r="D1386" s="209" t="s">
        <v>284</v>
      </c>
      <c r="E1386" s="232" t="s">
        <v>1</v>
      </c>
      <c r="F1386" s="233" t="s">
        <v>287</v>
      </c>
      <c r="G1386" s="231"/>
      <c r="H1386" s="234">
        <v>11</v>
      </c>
      <c r="I1386" s="235"/>
      <c r="J1386" s="231"/>
      <c r="K1386" s="231"/>
      <c r="L1386" s="236"/>
      <c r="M1386" s="237"/>
      <c r="N1386" s="238"/>
      <c r="O1386" s="238"/>
      <c r="P1386" s="238"/>
      <c r="Q1386" s="238"/>
      <c r="R1386" s="238"/>
      <c r="S1386" s="238"/>
      <c r="T1386" s="239"/>
      <c r="AT1386" s="240" t="s">
        <v>284</v>
      </c>
      <c r="AU1386" s="240" t="s">
        <v>85</v>
      </c>
      <c r="AV1386" s="15" t="s">
        <v>282</v>
      </c>
      <c r="AW1386" s="15" t="s">
        <v>32</v>
      </c>
      <c r="AX1386" s="15" t="s">
        <v>83</v>
      </c>
      <c r="AY1386" s="240" t="s">
        <v>275</v>
      </c>
    </row>
    <row r="1387" spans="1:65" s="12" customFormat="1" ht="22.75" customHeight="1">
      <c r="B1387" s="178"/>
      <c r="C1387" s="179"/>
      <c r="D1387" s="180" t="s">
        <v>75</v>
      </c>
      <c r="E1387" s="192" t="s">
        <v>339</v>
      </c>
      <c r="F1387" s="192" t="s">
        <v>1539</v>
      </c>
      <c r="G1387" s="179"/>
      <c r="H1387" s="179"/>
      <c r="I1387" s="182"/>
      <c r="J1387" s="193">
        <f>BK1387</f>
        <v>0</v>
      </c>
      <c r="K1387" s="179"/>
      <c r="L1387" s="184"/>
      <c r="M1387" s="185"/>
      <c r="N1387" s="186"/>
      <c r="O1387" s="186"/>
      <c r="P1387" s="187">
        <f>SUM(P1388:P1418)</f>
        <v>0</v>
      </c>
      <c r="Q1387" s="186"/>
      <c r="R1387" s="187">
        <f>SUM(R1388:R1418)</f>
        <v>1.0734775000000001</v>
      </c>
      <c r="S1387" s="186"/>
      <c r="T1387" s="188">
        <f>SUM(T1388:T1418)</f>
        <v>0</v>
      </c>
      <c r="AR1387" s="189" t="s">
        <v>83</v>
      </c>
      <c r="AT1387" s="190" t="s">
        <v>75</v>
      </c>
      <c r="AU1387" s="190" t="s">
        <v>83</v>
      </c>
      <c r="AY1387" s="189" t="s">
        <v>275</v>
      </c>
      <c r="BK1387" s="191">
        <f>SUM(BK1388:BK1418)</f>
        <v>0</v>
      </c>
    </row>
    <row r="1388" spans="1:65" s="2" customFormat="1" ht="21.75" customHeight="1">
      <c r="A1388" s="35"/>
      <c r="B1388" s="36"/>
      <c r="C1388" s="194" t="s">
        <v>1540</v>
      </c>
      <c r="D1388" s="194" t="s">
        <v>277</v>
      </c>
      <c r="E1388" s="195" t="s">
        <v>1541</v>
      </c>
      <c r="F1388" s="196" t="s">
        <v>1542</v>
      </c>
      <c r="G1388" s="197" t="s">
        <v>597</v>
      </c>
      <c r="H1388" s="198">
        <v>1</v>
      </c>
      <c r="I1388" s="199"/>
      <c r="J1388" s="200">
        <f>ROUND(I1388*H1388,2)</f>
        <v>0</v>
      </c>
      <c r="K1388" s="196" t="s">
        <v>1</v>
      </c>
      <c r="L1388" s="40"/>
      <c r="M1388" s="201" t="s">
        <v>1</v>
      </c>
      <c r="N1388" s="202" t="s">
        <v>41</v>
      </c>
      <c r="O1388" s="72"/>
      <c r="P1388" s="203">
        <f>O1388*H1388</f>
        <v>0</v>
      </c>
      <c r="Q1388" s="203">
        <v>0</v>
      </c>
      <c r="R1388" s="203">
        <f>Q1388*H1388</f>
        <v>0</v>
      </c>
      <c r="S1388" s="203">
        <v>0</v>
      </c>
      <c r="T1388" s="204">
        <f>S1388*H1388</f>
        <v>0</v>
      </c>
      <c r="U1388" s="35"/>
      <c r="V1388" s="35"/>
      <c r="W1388" s="35"/>
      <c r="X1388" s="35"/>
      <c r="Y1388" s="35"/>
      <c r="Z1388" s="35"/>
      <c r="AA1388" s="35"/>
      <c r="AB1388" s="35"/>
      <c r="AC1388" s="35"/>
      <c r="AD1388" s="35"/>
      <c r="AE1388" s="35"/>
      <c r="AR1388" s="205" t="s">
        <v>282</v>
      </c>
      <c r="AT1388" s="205" t="s">
        <v>277</v>
      </c>
      <c r="AU1388" s="205" t="s">
        <v>85</v>
      </c>
      <c r="AY1388" s="18" t="s">
        <v>275</v>
      </c>
      <c r="BE1388" s="206">
        <f>IF(N1388="základní",J1388,0)</f>
        <v>0</v>
      </c>
      <c r="BF1388" s="206">
        <f>IF(N1388="snížená",J1388,0)</f>
        <v>0</v>
      </c>
      <c r="BG1388" s="206">
        <f>IF(N1388="zákl. přenesená",J1388,0)</f>
        <v>0</v>
      </c>
      <c r="BH1388" s="206">
        <f>IF(N1388="sníž. přenesená",J1388,0)</f>
        <v>0</v>
      </c>
      <c r="BI1388" s="206">
        <f>IF(N1388="nulová",J1388,0)</f>
        <v>0</v>
      </c>
      <c r="BJ1388" s="18" t="s">
        <v>83</v>
      </c>
      <c r="BK1388" s="206">
        <f>ROUND(I1388*H1388,2)</f>
        <v>0</v>
      </c>
      <c r="BL1388" s="18" t="s">
        <v>282</v>
      </c>
      <c r="BM1388" s="205" t="s">
        <v>1543</v>
      </c>
    </row>
    <row r="1389" spans="1:65" s="2" customFormat="1" ht="16.5" customHeight="1">
      <c r="A1389" s="35"/>
      <c r="B1389" s="36"/>
      <c r="C1389" s="194" t="s">
        <v>1544</v>
      </c>
      <c r="D1389" s="194" t="s">
        <v>277</v>
      </c>
      <c r="E1389" s="195" t="s">
        <v>1545</v>
      </c>
      <c r="F1389" s="196" t="s">
        <v>1546</v>
      </c>
      <c r="G1389" s="197" t="s">
        <v>1547</v>
      </c>
      <c r="H1389" s="198">
        <v>200</v>
      </c>
      <c r="I1389" s="199"/>
      <c r="J1389" s="200">
        <f>ROUND(I1389*H1389,2)</f>
        <v>0</v>
      </c>
      <c r="K1389" s="196" t="s">
        <v>1</v>
      </c>
      <c r="L1389" s="40"/>
      <c r="M1389" s="201" t="s">
        <v>1</v>
      </c>
      <c r="N1389" s="202" t="s">
        <v>41</v>
      </c>
      <c r="O1389" s="72"/>
      <c r="P1389" s="203">
        <f>O1389*H1389</f>
        <v>0</v>
      </c>
      <c r="Q1389" s="203">
        <v>0</v>
      </c>
      <c r="R1389" s="203">
        <f>Q1389*H1389</f>
        <v>0</v>
      </c>
      <c r="S1389" s="203">
        <v>0</v>
      </c>
      <c r="T1389" s="204">
        <f>S1389*H1389</f>
        <v>0</v>
      </c>
      <c r="U1389" s="35"/>
      <c r="V1389" s="35"/>
      <c r="W1389" s="35"/>
      <c r="X1389" s="35"/>
      <c r="Y1389" s="35"/>
      <c r="Z1389" s="35"/>
      <c r="AA1389" s="35"/>
      <c r="AB1389" s="35"/>
      <c r="AC1389" s="35"/>
      <c r="AD1389" s="35"/>
      <c r="AE1389" s="35"/>
      <c r="AR1389" s="205" t="s">
        <v>282</v>
      </c>
      <c r="AT1389" s="205" t="s">
        <v>277</v>
      </c>
      <c r="AU1389" s="205" t="s">
        <v>85</v>
      </c>
      <c r="AY1389" s="18" t="s">
        <v>275</v>
      </c>
      <c r="BE1389" s="206">
        <f>IF(N1389="základní",J1389,0)</f>
        <v>0</v>
      </c>
      <c r="BF1389" s="206">
        <f>IF(N1389="snížená",J1389,0)</f>
        <v>0</v>
      </c>
      <c r="BG1389" s="206">
        <f>IF(N1389="zákl. přenesená",J1389,0)</f>
        <v>0</v>
      </c>
      <c r="BH1389" s="206">
        <f>IF(N1389="sníž. přenesená",J1389,0)</f>
        <v>0</v>
      </c>
      <c r="BI1389" s="206">
        <f>IF(N1389="nulová",J1389,0)</f>
        <v>0</v>
      </c>
      <c r="BJ1389" s="18" t="s">
        <v>83</v>
      </c>
      <c r="BK1389" s="206">
        <f>ROUND(I1389*H1389,2)</f>
        <v>0</v>
      </c>
      <c r="BL1389" s="18" t="s">
        <v>282</v>
      </c>
      <c r="BM1389" s="205" t="s">
        <v>1548</v>
      </c>
    </row>
    <row r="1390" spans="1:65" s="2" customFormat="1" ht="24.15" customHeight="1">
      <c r="A1390" s="35"/>
      <c r="B1390" s="36"/>
      <c r="C1390" s="194" t="s">
        <v>1549</v>
      </c>
      <c r="D1390" s="194" t="s">
        <v>277</v>
      </c>
      <c r="E1390" s="195" t="s">
        <v>1550</v>
      </c>
      <c r="F1390" s="196" t="s">
        <v>1551</v>
      </c>
      <c r="G1390" s="197" t="s">
        <v>280</v>
      </c>
      <c r="H1390" s="198">
        <v>1312.3</v>
      </c>
      <c r="I1390" s="199"/>
      <c r="J1390" s="200">
        <f>ROUND(I1390*H1390,2)</f>
        <v>0</v>
      </c>
      <c r="K1390" s="196" t="s">
        <v>281</v>
      </c>
      <c r="L1390" s="40"/>
      <c r="M1390" s="201" t="s">
        <v>1</v>
      </c>
      <c r="N1390" s="202" t="s">
        <v>41</v>
      </c>
      <c r="O1390" s="72"/>
      <c r="P1390" s="203">
        <f>O1390*H1390</f>
        <v>0</v>
      </c>
      <c r="Q1390" s="203">
        <v>4.6999999999999999E-4</v>
      </c>
      <c r="R1390" s="203">
        <f>Q1390*H1390</f>
        <v>0.61678099999999991</v>
      </c>
      <c r="S1390" s="203">
        <v>0</v>
      </c>
      <c r="T1390" s="204">
        <f>S1390*H1390</f>
        <v>0</v>
      </c>
      <c r="U1390" s="35"/>
      <c r="V1390" s="35"/>
      <c r="W1390" s="35"/>
      <c r="X1390" s="35"/>
      <c r="Y1390" s="35"/>
      <c r="Z1390" s="35"/>
      <c r="AA1390" s="35"/>
      <c r="AB1390" s="35"/>
      <c r="AC1390" s="35"/>
      <c r="AD1390" s="35"/>
      <c r="AE1390" s="35"/>
      <c r="AR1390" s="205" t="s">
        <v>282</v>
      </c>
      <c r="AT1390" s="205" t="s">
        <v>277</v>
      </c>
      <c r="AU1390" s="205" t="s">
        <v>85</v>
      </c>
      <c r="AY1390" s="18" t="s">
        <v>275</v>
      </c>
      <c r="BE1390" s="206">
        <f>IF(N1390="základní",J1390,0)</f>
        <v>0</v>
      </c>
      <c r="BF1390" s="206">
        <f>IF(N1390="snížená",J1390,0)</f>
        <v>0</v>
      </c>
      <c r="BG1390" s="206">
        <f>IF(N1390="zákl. přenesená",J1390,0)</f>
        <v>0</v>
      </c>
      <c r="BH1390" s="206">
        <f>IF(N1390="sníž. přenesená",J1390,0)</f>
        <v>0</v>
      </c>
      <c r="BI1390" s="206">
        <f>IF(N1390="nulová",J1390,0)</f>
        <v>0</v>
      </c>
      <c r="BJ1390" s="18" t="s">
        <v>83</v>
      </c>
      <c r="BK1390" s="206">
        <f>ROUND(I1390*H1390,2)</f>
        <v>0</v>
      </c>
      <c r="BL1390" s="18" t="s">
        <v>282</v>
      </c>
      <c r="BM1390" s="205" t="s">
        <v>1552</v>
      </c>
    </row>
    <row r="1391" spans="1:65" s="16" customFormat="1" ht="10">
      <c r="B1391" s="241"/>
      <c r="C1391" s="242"/>
      <c r="D1391" s="209" t="s">
        <v>284</v>
      </c>
      <c r="E1391" s="243" t="s">
        <v>1</v>
      </c>
      <c r="F1391" s="244" t="s">
        <v>353</v>
      </c>
      <c r="G1391" s="242"/>
      <c r="H1391" s="243" t="s">
        <v>1</v>
      </c>
      <c r="I1391" s="245"/>
      <c r="J1391" s="242"/>
      <c r="K1391" s="242"/>
      <c r="L1391" s="246"/>
      <c r="M1391" s="247"/>
      <c r="N1391" s="248"/>
      <c r="O1391" s="248"/>
      <c r="P1391" s="248"/>
      <c r="Q1391" s="248"/>
      <c r="R1391" s="248"/>
      <c r="S1391" s="248"/>
      <c r="T1391" s="249"/>
      <c r="AT1391" s="250" t="s">
        <v>284</v>
      </c>
      <c r="AU1391" s="250" t="s">
        <v>85</v>
      </c>
      <c r="AV1391" s="16" t="s">
        <v>83</v>
      </c>
      <c r="AW1391" s="16" t="s">
        <v>32</v>
      </c>
      <c r="AX1391" s="16" t="s">
        <v>76</v>
      </c>
      <c r="AY1391" s="250" t="s">
        <v>275</v>
      </c>
    </row>
    <row r="1392" spans="1:65" s="13" customFormat="1" ht="20">
      <c r="B1392" s="207"/>
      <c r="C1392" s="208"/>
      <c r="D1392" s="209" t="s">
        <v>284</v>
      </c>
      <c r="E1392" s="210" t="s">
        <v>1</v>
      </c>
      <c r="F1392" s="211" t="s">
        <v>1553</v>
      </c>
      <c r="G1392" s="208"/>
      <c r="H1392" s="212">
        <v>439.89</v>
      </c>
      <c r="I1392" s="213"/>
      <c r="J1392" s="208"/>
      <c r="K1392" s="208"/>
      <c r="L1392" s="214"/>
      <c r="M1392" s="215"/>
      <c r="N1392" s="216"/>
      <c r="O1392" s="216"/>
      <c r="P1392" s="216"/>
      <c r="Q1392" s="216"/>
      <c r="R1392" s="216"/>
      <c r="S1392" s="216"/>
      <c r="T1392" s="217"/>
      <c r="AT1392" s="218" t="s">
        <v>284</v>
      </c>
      <c r="AU1392" s="218" t="s">
        <v>85</v>
      </c>
      <c r="AV1392" s="13" t="s">
        <v>85</v>
      </c>
      <c r="AW1392" s="13" t="s">
        <v>32</v>
      </c>
      <c r="AX1392" s="13" t="s">
        <v>76</v>
      </c>
      <c r="AY1392" s="218" t="s">
        <v>275</v>
      </c>
    </row>
    <row r="1393" spans="1:65" s="13" customFormat="1" ht="10">
      <c r="B1393" s="207"/>
      <c r="C1393" s="208"/>
      <c r="D1393" s="209" t="s">
        <v>284</v>
      </c>
      <c r="E1393" s="210" t="s">
        <v>1</v>
      </c>
      <c r="F1393" s="211" t="s">
        <v>1554</v>
      </c>
      <c r="G1393" s="208"/>
      <c r="H1393" s="212">
        <v>142.285</v>
      </c>
      <c r="I1393" s="213"/>
      <c r="J1393" s="208"/>
      <c r="K1393" s="208"/>
      <c r="L1393" s="214"/>
      <c r="M1393" s="215"/>
      <c r="N1393" s="216"/>
      <c r="O1393" s="216"/>
      <c r="P1393" s="216"/>
      <c r="Q1393" s="216"/>
      <c r="R1393" s="216"/>
      <c r="S1393" s="216"/>
      <c r="T1393" s="217"/>
      <c r="AT1393" s="218" t="s">
        <v>284</v>
      </c>
      <c r="AU1393" s="218" t="s">
        <v>85</v>
      </c>
      <c r="AV1393" s="13" t="s">
        <v>85</v>
      </c>
      <c r="AW1393" s="13" t="s">
        <v>32</v>
      </c>
      <c r="AX1393" s="13" t="s">
        <v>76</v>
      </c>
      <c r="AY1393" s="218" t="s">
        <v>275</v>
      </c>
    </row>
    <row r="1394" spans="1:65" s="13" customFormat="1" ht="10">
      <c r="B1394" s="207"/>
      <c r="C1394" s="208"/>
      <c r="D1394" s="209" t="s">
        <v>284</v>
      </c>
      <c r="E1394" s="210" t="s">
        <v>1</v>
      </c>
      <c r="F1394" s="211" t="s">
        <v>1555</v>
      </c>
      <c r="G1394" s="208"/>
      <c r="H1394" s="212">
        <v>370.7</v>
      </c>
      <c r="I1394" s="213"/>
      <c r="J1394" s="208"/>
      <c r="K1394" s="208"/>
      <c r="L1394" s="214"/>
      <c r="M1394" s="215"/>
      <c r="N1394" s="216"/>
      <c r="O1394" s="216"/>
      <c r="P1394" s="216"/>
      <c r="Q1394" s="216"/>
      <c r="R1394" s="216"/>
      <c r="S1394" s="216"/>
      <c r="T1394" s="217"/>
      <c r="AT1394" s="218" t="s">
        <v>284</v>
      </c>
      <c r="AU1394" s="218" t="s">
        <v>85</v>
      </c>
      <c r="AV1394" s="13" t="s">
        <v>85</v>
      </c>
      <c r="AW1394" s="13" t="s">
        <v>32</v>
      </c>
      <c r="AX1394" s="13" t="s">
        <v>76</v>
      </c>
      <c r="AY1394" s="218" t="s">
        <v>275</v>
      </c>
    </row>
    <row r="1395" spans="1:65" s="13" customFormat="1" ht="10">
      <c r="B1395" s="207"/>
      <c r="C1395" s="208"/>
      <c r="D1395" s="209" t="s">
        <v>284</v>
      </c>
      <c r="E1395" s="210" t="s">
        <v>1</v>
      </c>
      <c r="F1395" s="211" t="s">
        <v>1556</v>
      </c>
      <c r="G1395" s="208"/>
      <c r="H1395" s="212">
        <v>359.42500000000001</v>
      </c>
      <c r="I1395" s="213"/>
      <c r="J1395" s="208"/>
      <c r="K1395" s="208"/>
      <c r="L1395" s="214"/>
      <c r="M1395" s="215"/>
      <c r="N1395" s="216"/>
      <c r="O1395" s="216"/>
      <c r="P1395" s="216"/>
      <c r="Q1395" s="216"/>
      <c r="R1395" s="216"/>
      <c r="S1395" s="216"/>
      <c r="T1395" s="217"/>
      <c r="AT1395" s="218" t="s">
        <v>284</v>
      </c>
      <c r="AU1395" s="218" t="s">
        <v>85</v>
      </c>
      <c r="AV1395" s="13" t="s">
        <v>85</v>
      </c>
      <c r="AW1395" s="13" t="s">
        <v>32</v>
      </c>
      <c r="AX1395" s="13" t="s">
        <v>76</v>
      </c>
      <c r="AY1395" s="218" t="s">
        <v>275</v>
      </c>
    </row>
    <row r="1396" spans="1:65" s="14" customFormat="1" ht="10">
      <c r="B1396" s="219"/>
      <c r="C1396" s="220"/>
      <c r="D1396" s="209" t="s">
        <v>284</v>
      </c>
      <c r="E1396" s="221" t="s">
        <v>1</v>
      </c>
      <c r="F1396" s="222" t="s">
        <v>286</v>
      </c>
      <c r="G1396" s="220"/>
      <c r="H1396" s="223">
        <v>1312.3</v>
      </c>
      <c r="I1396" s="224"/>
      <c r="J1396" s="220"/>
      <c r="K1396" s="220"/>
      <c r="L1396" s="225"/>
      <c r="M1396" s="226"/>
      <c r="N1396" s="227"/>
      <c r="O1396" s="227"/>
      <c r="P1396" s="227"/>
      <c r="Q1396" s="227"/>
      <c r="R1396" s="227"/>
      <c r="S1396" s="227"/>
      <c r="T1396" s="228"/>
      <c r="AT1396" s="229" t="s">
        <v>284</v>
      </c>
      <c r="AU1396" s="229" t="s">
        <v>85</v>
      </c>
      <c r="AV1396" s="14" t="s">
        <v>106</v>
      </c>
      <c r="AW1396" s="14" t="s">
        <v>32</v>
      </c>
      <c r="AX1396" s="14" t="s">
        <v>76</v>
      </c>
      <c r="AY1396" s="229" t="s">
        <v>275</v>
      </c>
    </row>
    <row r="1397" spans="1:65" s="15" customFormat="1" ht="10">
      <c r="B1397" s="230"/>
      <c r="C1397" s="231"/>
      <c r="D1397" s="209" t="s">
        <v>284</v>
      </c>
      <c r="E1397" s="232" t="s">
        <v>1</v>
      </c>
      <c r="F1397" s="233" t="s">
        <v>287</v>
      </c>
      <c r="G1397" s="231"/>
      <c r="H1397" s="234">
        <v>1312.3</v>
      </c>
      <c r="I1397" s="235"/>
      <c r="J1397" s="231"/>
      <c r="K1397" s="231"/>
      <c r="L1397" s="236"/>
      <c r="M1397" s="237"/>
      <c r="N1397" s="238"/>
      <c r="O1397" s="238"/>
      <c r="P1397" s="238"/>
      <c r="Q1397" s="238"/>
      <c r="R1397" s="238"/>
      <c r="S1397" s="238"/>
      <c r="T1397" s="239"/>
      <c r="AT1397" s="240" t="s">
        <v>284</v>
      </c>
      <c r="AU1397" s="240" t="s">
        <v>85</v>
      </c>
      <c r="AV1397" s="15" t="s">
        <v>282</v>
      </c>
      <c r="AW1397" s="15" t="s">
        <v>32</v>
      </c>
      <c r="AX1397" s="15" t="s">
        <v>83</v>
      </c>
      <c r="AY1397" s="240" t="s">
        <v>275</v>
      </c>
    </row>
    <row r="1398" spans="1:65" s="2" customFormat="1" ht="33" customHeight="1">
      <c r="A1398" s="35"/>
      <c r="B1398" s="36"/>
      <c r="C1398" s="194" t="s">
        <v>1557</v>
      </c>
      <c r="D1398" s="194" t="s">
        <v>277</v>
      </c>
      <c r="E1398" s="195" t="s">
        <v>1558</v>
      </c>
      <c r="F1398" s="196" t="s">
        <v>1559</v>
      </c>
      <c r="G1398" s="197" t="s">
        <v>280</v>
      </c>
      <c r="H1398" s="198">
        <v>936</v>
      </c>
      <c r="I1398" s="199"/>
      <c r="J1398" s="200">
        <f>ROUND(I1398*H1398,2)</f>
        <v>0</v>
      </c>
      <c r="K1398" s="196" t="s">
        <v>281</v>
      </c>
      <c r="L1398" s="40"/>
      <c r="M1398" s="201" t="s">
        <v>1</v>
      </c>
      <c r="N1398" s="202" t="s">
        <v>41</v>
      </c>
      <c r="O1398" s="72"/>
      <c r="P1398" s="203">
        <f>O1398*H1398</f>
        <v>0</v>
      </c>
      <c r="Q1398" s="203">
        <v>0</v>
      </c>
      <c r="R1398" s="203">
        <f>Q1398*H1398</f>
        <v>0</v>
      </c>
      <c r="S1398" s="203">
        <v>0</v>
      </c>
      <c r="T1398" s="204">
        <f>S1398*H1398</f>
        <v>0</v>
      </c>
      <c r="U1398" s="35"/>
      <c r="V1398" s="35"/>
      <c r="W1398" s="35"/>
      <c r="X1398" s="35"/>
      <c r="Y1398" s="35"/>
      <c r="Z1398" s="35"/>
      <c r="AA1398" s="35"/>
      <c r="AB1398" s="35"/>
      <c r="AC1398" s="35"/>
      <c r="AD1398" s="35"/>
      <c r="AE1398" s="35"/>
      <c r="AR1398" s="205" t="s">
        <v>282</v>
      </c>
      <c r="AT1398" s="205" t="s">
        <v>277</v>
      </c>
      <c r="AU1398" s="205" t="s">
        <v>85</v>
      </c>
      <c r="AY1398" s="18" t="s">
        <v>275</v>
      </c>
      <c r="BE1398" s="206">
        <f>IF(N1398="základní",J1398,0)</f>
        <v>0</v>
      </c>
      <c r="BF1398" s="206">
        <f>IF(N1398="snížená",J1398,0)</f>
        <v>0</v>
      </c>
      <c r="BG1398" s="206">
        <f>IF(N1398="zákl. přenesená",J1398,0)</f>
        <v>0</v>
      </c>
      <c r="BH1398" s="206">
        <f>IF(N1398="sníž. přenesená",J1398,0)</f>
        <v>0</v>
      </c>
      <c r="BI1398" s="206">
        <f>IF(N1398="nulová",J1398,0)</f>
        <v>0</v>
      </c>
      <c r="BJ1398" s="18" t="s">
        <v>83</v>
      </c>
      <c r="BK1398" s="206">
        <f>ROUND(I1398*H1398,2)</f>
        <v>0</v>
      </c>
      <c r="BL1398" s="18" t="s">
        <v>282</v>
      </c>
      <c r="BM1398" s="205" t="s">
        <v>1560</v>
      </c>
    </row>
    <row r="1399" spans="1:65" s="13" customFormat="1" ht="10">
      <c r="B1399" s="207"/>
      <c r="C1399" s="208"/>
      <c r="D1399" s="209" t="s">
        <v>284</v>
      </c>
      <c r="E1399" s="210" t="s">
        <v>1</v>
      </c>
      <c r="F1399" s="211" t="s">
        <v>1561</v>
      </c>
      <c r="G1399" s="208"/>
      <c r="H1399" s="212">
        <v>936</v>
      </c>
      <c r="I1399" s="213"/>
      <c r="J1399" s="208"/>
      <c r="K1399" s="208"/>
      <c r="L1399" s="214"/>
      <c r="M1399" s="215"/>
      <c r="N1399" s="216"/>
      <c r="O1399" s="216"/>
      <c r="P1399" s="216"/>
      <c r="Q1399" s="216"/>
      <c r="R1399" s="216"/>
      <c r="S1399" s="216"/>
      <c r="T1399" s="217"/>
      <c r="AT1399" s="218" t="s">
        <v>284</v>
      </c>
      <c r="AU1399" s="218" t="s">
        <v>85</v>
      </c>
      <c r="AV1399" s="13" t="s">
        <v>85</v>
      </c>
      <c r="AW1399" s="13" t="s">
        <v>32</v>
      </c>
      <c r="AX1399" s="13" t="s">
        <v>76</v>
      </c>
      <c r="AY1399" s="218" t="s">
        <v>275</v>
      </c>
    </row>
    <row r="1400" spans="1:65" s="14" customFormat="1" ht="10">
      <c r="B1400" s="219"/>
      <c r="C1400" s="220"/>
      <c r="D1400" s="209" t="s">
        <v>284</v>
      </c>
      <c r="E1400" s="221" t="s">
        <v>1</v>
      </c>
      <c r="F1400" s="222" t="s">
        <v>286</v>
      </c>
      <c r="G1400" s="220"/>
      <c r="H1400" s="223">
        <v>936</v>
      </c>
      <c r="I1400" s="224"/>
      <c r="J1400" s="220"/>
      <c r="K1400" s="220"/>
      <c r="L1400" s="225"/>
      <c r="M1400" s="226"/>
      <c r="N1400" s="227"/>
      <c r="O1400" s="227"/>
      <c r="P1400" s="227"/>
      <c r="Q1400" s="227"/>
      <c r="R1400" s="227"/>
      <c r="S1400" s="227"/>
      <c r="T1400" s="228"/>
      <c r="AT1400" s="229" t="s">
        <v>284</v>
      </c>
      <c r="AU1400" s="229" t="s">
        <v>85</v>
      </c>
      <c r="AV1400" s="14" t="s">
        <v>106</v>
      </c>
      <c r="AW1400" s="14" t="s">
        <v>32</v>
      </c>
      <c r="AX1400" s="14" t="s">
        <v>76</v>
      </c>
      <c r="AY1400" s="229" t="s">
        <v>275</v>
      </c>
    </row>
    <row r="1401" spans="1:65" s="15" customFormat="1" ht="10">
      <c r="B1401" s="230"/>
      <c r="C1401" s="231"/>
      <c r="D1401" s="209" t="s">
        <v>284</v>
      </c>
      <c r="E1401" s="232" t="s">
        <v>187</v>
      </c>
      <c r="F1401" s="233" t="s">
        <v>287</v>
      </c>
      <c r="G1401" s="231"/>
      <c r="H1401" s="234">
        <v>936</v>
      </c>
      <c r="I1401" s="235"/>
      <c r="J1401" s="231"/>
      <c r="K1401" s="231"/>
      <c r="L1401" s="236"/>
      <c r="M1401" s="237"/>
      <c r="N1401" s="238"/>
      <c r="O1401" s="238"/>
      <c r="P1401" s="238"/>
      <c r="Q1401" s="238"/>
      <c r="R1401" s="238"/>
      <c r="S1401" s="238"/>
      <c r="T1401" s="239"/>
      <c r="AT1401" s="240" t="s">
        <v>284</v>
      </c>
      <c r="AU1401" s="240" t="s">
        <v>85</v>
      </c>
      <c r="AV1401" s="15" t="s">
        <v>282</v>
      </c>
      <c r="AW1401" s="15" t="s">
        <v>32</v>
      </c>
      <c r="AX1401" s="15" t="s">
        <v>83</v>
      </c>
      <c r="AY1401" s="240" t="s">
        <v>275</v>
      </c>
    </row>
    <row r="1402" spans="1:65" s="2" customFormat="1" ht="33" customHeight="1">
      <c r="A1402" s="35"/>
      <c r="B1402" s="36"/>
      <c r="C1402" s="194" t="s">
        <v>1562</v>
      </c>
      <c r="D1402" s="194" t="s">
        <v>277</v>
      </c>
      <c r="E1402" s="195" t="s">
        <v>1563</v>
      </c>
      <c r="F1402" s="196" t="s">
        <v>1564</v>
      </c>
      <c r="G1402" s="197" t="s">
        <v>280</v>
      </c>
      <c r="H1402" s="198">
        <v>56160</v>
      </c>
      <c r="I1402" s="199"/>
      <c r="J1402" s="200">
        <f>ROUND(I1402*H1402,2)</f>
        <v>0</v>
      </c>
      <c r="K1402" s="196" t="s">
        <v>281</v>
      </c>
      <c r="L1402" s="40"/>
      <c r="M1402" s="201" t="s">
        <v>1</v>
      </c>
      <c r="N1402" s="202" t="s">
        <v>41</v>
      </c>
      <c r="O1402" s="72"/>
      <c r="P1402" s="203">
        <f>O1402*H1402</f>
        <v>0</v>
      </c>
      <c r="Q1402" s="203">
        <v>0</v>
      </c>
      <c r="R1402" s="203">
        <f>Q1402*H1402</f>
        <v>0</v>
      </c>
      <c r="S1402" s="203">
        <v>0</v>
      </c>
      <c r="T1402" s="204">
        <f>S1402*H1402</f>
        <v>0</v>
      </c>
      <c r="U1402" s="35"/>
      <c r="V1402" s="35"/>
      <c r="W1402" s="35"/>
      <c r="X1402" s="35"/>
      <c r="Y1402" s="35"/>
      <c r="Z1402" s="35"/>
      <c r="AA1402" s="35"/>
      <c r="AB1402" s="35"/>
      <c r="AC1402" s="35"/>
      <c r="AD1402" s="35"/>
      <c r="AE1402" s="35"/>
      <c r="AR1402" s="205" t="s">
        <v>282</v>
      </c>
      <c r="AT1402" s="205" t="s">
        <v>277</v>
      </c>
      <c r="AU1402" s="205" t="s">
        <v>85</v>
      </c>
      <c r="AY1402" s="18" t="s">
        <v>275</v>
      </c>
      <c r="BE1402" s="206">
        <f>IF(N1402="základní",J1402,0)</f>
        <v>0</v>
      </c>
      <c r="BF1402" s="206">
        <f>IF(N1402="snížená",J1402,0)</f>
        <v>0</v>
      </c>
      <c r="BG1402" s="206">
        <f>IF(N1402="zákl. přenesená",J1402,0)</f>
        <v>0</v>
      </c>
      <c r="BH1402" s="206">
        <f>IF(N1402="sníž. přenesená",J1402,0)</f>
        <v>0</v>
      </c>
      <c r="BI1402" s="206">
        <f>IF(N1402="nulová",J1402,0)</f>
        <v>0</v>
      </c>
      <c r="BJ1402" s="18" t="s">
        <v>83</v>
      </c>
      <c r="BK1402" s="206">
        <f>ROUND(I1402*H1402,2)</f>
        <v>0</v>
      </c>
      <c r="BL1402" s="18" t="s">
        <v>282</v>
      </c>
      <c r="BM1402" s="205" t="s">
        <v>1565</v>
      </c>
    </row>
    <row r="1403" spans="1:65" s="13" customFormat="1" ht="10">
      <c r="B1403" s="207"/>
      <c r="C1403" s="208"/>
      <c r="D1403" s="209" t="s">
        <v>284</v>
      </c>
      <c r="E1403" s="210" t="s">
        <v>1</v>
      </c>
      <c r="F1403" s="211" t="s">
        <v>1566</v>
      </c>
      <c r="G1403" s="208"/>
      <c r="H1403" s="212">
        <v>56160</v>
      </c>
      <c r="I1403" s="213"/>
      <c r="J1403" s="208"/>
      <c r="K1403" s="208"/>
      <c r="L1403" s="214"/>
      <c r="M1403" s="215"/>
      <c r="N1403" s="216"/>
      <c r="O1403" s="216"/>
      <c r="P1403" s="216"/>
      <c r="Q1403" s="216"/>
      <c r="R1403" s="216"/>
      <c r="S1403" s="216"/>
      <c r="T1403" s="217"/>
      <c r="AT1403" s="218" t="s">
        <v>284</v>
      </c>
      <c r="AU1403" s="218" t="s">
        <v>85</v>
      </c>
      <c r="AV1403" s="13" t="s">
        <v>85</v>
      </c>
      <c r="AW1403" s="13" t="s">
        <v>32</v>
      </c>
      <c r="AX1403" s="13" t="s">
        <v>76</v>
      </c>
      <c r="AY1403" s="218" t="s">
        <v>275</v>
      </c>
    </row>
    <row r="1404" spans="1:65" s="14" customFormat="1" ht="10">
      <c r="B1404" s="219"/>
      <c r="C1404" s="220"/>
      <c r="D1404" s="209" t="s">
        <v>284</v>
      </c>
      <c r="E1404" s="221" t="s">
        <v>1</v>
      </c>
      <c r="F1404" s="222" t="s">
        <v>286</v>
      </c>
      <c r="G1404" s="220"/>
      <c r="H1404" s="223">
        <v>56160</v>
      </c>
      <c r="I1404" s="224"/>
      <c r="J1404" s="220"/>
      <c r="K1404" s="220"/>
      <c r="L1404" s="225"/>
      <c r="M1404" s="226"/>
      <c r="N1404" s="227"/>
      <c r="O1404" s="227"/>
      <c r="P1404" s="227"/>
      <c r="Q1404" s="227"/>
      <c r="R1404" s="227"/>
      <c r="S1404" s="227"/>
      <c r="T1404" s="228"/>
      <c r="AT1404" s="229" t="s">
        <v>284</v>
      </c>
      <c r="AU1404" s="229" t="s">
        <v>85</v>
      </c>
      <c r="AV1404" s="14" t="s">
        <v>106</v>
      </c>
      <c r="AW1404" s="14" t="s">
        <v>32</v>
      </c>
      <c r="AX1404" s="14" t="s">
        <v>76</v>
      </c>
      <c r="AY1404" s="229" t="s">
        <v>275</v>
      </c>
    </row>
    <row r="1405" spans="1:65" s="15" customFormat="1" ht="10">
      <c r="B1405" s="230"/>
      <c r="C1405" s="231"/>
      <c r="D1405" s="209" t="s">
        <v>284</v>
      </c>
      <c r="E1405" s="232" t="s">
        <v>1</v>
      </c>
      <c r="F1405" s="233" t="s">
        <v>287</v>
      </c>
      <c r="G1405" s="231"/>
      <c r="H1405" s="234">
        <v>56160</v>
      </c>
      <c r="I1405" s="235"/>
      <c r="J1405" s="231"/>
      <c r="K1405" s="231"/>
      <c r="L1405" s="236"/>
      <c r="M1405" s="237"/>
      <c r="N1405" s="238"/>
      <c r="O1405" s="238"/>
      <c r="P1405" s="238"/>
      <c r="Q1405" s="238"/>
      <c r="R1405" s="238"/>
      <c r="S1405" s="238"/>
      <c r="T1405" s="239"/>
      <c r="AT1405" s="240" t="s">
        <v>284</v>
      </c>
      <c r="AU1405" s="240" t="s">
        <v>85</v>
      </c>
      <c r="AV1405" s="15" t="s">
        <v>282</v>
      </c>
      <c r="AW1405" s="15" t="s">
        <v>32</v>
      </c>
      <c r="AX1405" s="15" t="s">
        <v>83</v>
      </c>
      <c r="AY1405" s="240" t="s">
        <v>275</v>
      </c>
    </row>
    <row r="1406" spans="1:65" s="2" customFormat="1" ht="33" customHeight="1">
      <c r="A1406" s="35"/>
      <c r="B1406" s="36"/>
      <c r="C1406" s="194" t="s">
        <v>1567</v>
      </c>
      <c r="D1406" s="194" t="s">
        <v>277</v>
      </c>
      <c r="E1406" s="195" t="s">
        <v>1568</v>
      </c>
      <c r="F1406" s="196" t="s">
        <v>1569</v>
      </c>
      <c r="G1406" s="197" t="s">
        <v>280</v>
      </c>
      <c r="H1406" s="198">
        <v>936</v>
      </c>
      <c r="I1406" s="199"/>
      <c r="J1406" s="200">
        <f>ROUND(I1406*H1406,2)</f>
        <v>0</v>
      </c>
      <c r="K1406" s="196" t="s">
        <v>281</v>
      </c>
      <c r="L1406" s="40"/>
      <c r="M1406" s="201" t="s">
        <v>1</v>
      </c>
      <c r="N1406" s="202" t="s">
        <v>41</v>
      </c>
      <c r="O1406" s="72"/>
      <c r="P1406" s="203">
        <f>O1406*H1406</f>
        <v>0</v>
      </c>
      <c r="Q1406" s="203">
        <v>0</v>
      </c>
      <c r="R1406" s="203">
        <f>Q1406*H1406</f>
        <v>0</v>
      </c>
      <c r="S1406" s="203">
        <v>0</v>
      </c>
      <c r="T1406" s="204">
        <f>S1406*H1406</f>
        <v>0</v>
      </c>
      <c r="U1406" s="35"/>
      <c r="V1406" s="35"/>
      <c r="W1406" s="35"/>
      <c r="X1406" s="35"/>
      <c r="Y1406" s="35"/>
      <c r="Z1406" s="35"/>
      <c r="AA1406" s="35"/>
      <c r="AB1406" s="35"/>
      <c r="AC1406" s="35"/>
      <c r="AD1406" s="35"/>
      <c r="AE1406" s="35"/>
      <c r="AR1406" s="205" t="s">
        <v>282</v>
      </c>
      <c r="AT1406" s="205" t="s">
        <v>277</v>
      </c>
      <c r="AU1406" s="205" t="s">
        <v>85</v>
      </c>
      <c r="AY1406" s="18" t="s">
        <v>275</v>
      </c>
      <c r="BE1406" s="206">
        <f>IF(N1406="základní",J1406,0)</f>
        <v>0</v>
      </c>
      <c r="BF1406" s="206">
        <f>IF(N1406="snížená",J1406,0)</f>
        <v>0</v>
      </c>
      <c r="BG1406" s="206">
        <f>IF(N1406="zákl. přenesená",J1406,0)</f>
        <v>0</v>
      </c>
      <c r="BH1406" s="206">
        <f>IF(N1406="sníž. přenesená",J1406,0)</f>
        <v>0</v>
      </c>
      <c r="BI1406" s="206">
        <f>IF(N1406="nulová",J1406,0)</f>
        <v>0</v>
      </c>
      <c r="BJ1406" s="18" t="s">
        <v>83</v>
      </c>
      <c r="BK1406" s="206">
        <f>ROUND(I1406*H1406,2)</f>
        <v>0</v>
      </c>
      <c r="BL1406" s="18" t="s">
        <v>282</v>
      </c>
      <c r="BM1406" s="205" t="s">
        <v>1570</v>
      </c>
    </row>
    <row r="1407" spans="1:65" s="13" customFormat="1" ht="10">
      <c r="B1407" s="207"/>
      <c r="C1407" s="208"/>
      <c r="D1407" s="209" t="s">
        <v>284</v>
      </c>
      <c r="E1407" s="210" t="s">
        <v>1</v>
      </c>
      <c r="F1407" s="211" t="s">
        <v>187</v>
      </c>
      <c r="G1407" s="208"/>
      <c r="H1407" s="212">
        <v>936</v>
      </c>
      <c r="I1407" s="213"/>
      <c r="J1407" s="208"/>
      <c r="K1407" s="208"/>
      <c r="L1407" s="214"/>
      <c r="M1407" s="215"/>
      <c r="N1407" s="216"/>
      <c r="O1407" s="216"/>
      <c r="P1407" s="216"/>
      <c r="Q1407" s="216"/>
      <c r="R1407" s="216"/>
      <c r="S1407" s="216"/>
      <c r="T1407" s="217"/>
      <c r="AT1407" s="218" t="s">
        <v>284</v>
      </c>
      <c r="AU1407" s="218" t="s">
        <v>85</v>
      </c>
      <c r="AV1407" s="13" t="s">
        <v>85</v>
      </c>
      <c r="AW1407" s="13" t="s">
        <v>32</v>
      </c>
      <c r="AX1407" s="13" t="s">
        <v>76</v>
      </c>
      <c r="AY1407" s="218" t="s">
        <v>275</v>
      </c>
    </row>
    <row r="1408" spans="1:65" s="14" customFormat="1" ht="10">
      <c r="B1408" s="219"/>
      <c r="C1408" s="220"/>
      <c r="D1408" s="209" t="s">
        <v>284</v>
      </c>
      <c r="E1408" s="221" t="s">
        <v>1</v>
      </c>
      <c r="F1408" s="222" t="s">
        <v>286</v>
      </c>
      <c r="G1408" s="220"/>
      <c r="H1408" s="223">
        <v>936</v>
      </c>
      <c r="I1408" s="224"/>
      <c r="J1408" s="220"/>
      <c r="K1408" s="220"/>
      <c r="L1408" s="225"/>
      <c r="M1408" s="226"/>
      <c r="N1408" s="227"/>
      <c r="O1408" s="227"/>
      <c r="P1408" s="227"/>
      <c r="Q1408" s="227"/>
      <c r="R1408" s="227"/>
      <c r="S1408" s="227"/>
      <c r="T1408" s="228"/>
      <c r="AT1408" s="229" t="s">
        <v>284</v>
      </c>
      <c r="AU1408" s="229" t="s">
        <v>85</v>
      </c>
      <c r="AV1408" s="14" t="s">
        <v>106</v>
      </c>
      <c r="AW1408" s="14" t="s">
        <v>32</v>
      </c>
      <c r="AX1408" s="14" t="s">
        <v>76</v>
      </c>
      <c r="AY1408" s="229" t="s">
        <v>275</v>
      </c>
    </row>
    <row r="1409" spans="1:65" s="15" customFormat="1" ht="10">
      <c r="B1409" s="230"/>
      <c r="C1409" s="231"/>
      <c r="D1409" s="209" t="s">
        <v>284</v>
      </c>
      <c r="E1409" s="232" t="s">
        <v>1</v>
      </c>
      <c r="F1409" s="233" t="s">
        <v>287</v>
      </c>
      <c r="G1409" s="231"/>
      <c r="H1409" s="234">
        <v>936</v>
      </c>
      <c r="I1409" s="235"/>
      <c r="J1409" s="231"/>
      <c r="K1409" s="231"/>
      <c r="L1409" s="236"/>
      <c r="M1409" s="237"/>
      <c r="N1409" s="238"/>
      <c r="O1409" s="238"/>
      <c r="P1409" s="238"/>
      <c r="Q1409" s="238"/>
      <c r="R1409" s="238"/>
      <c r="S1409" s="238"/>
      <c r="T1409" s="239"/>
      <c r="AT1409" s="240" t="s">
        <v>284</v>
      </c>
      <c r="AU1409" s="240" t="s">
        <v>85</v>
      </c>
      <c r="AV1409" s="15" t="s">
        <v>282</v>
      </c>
      <c r="AW1409" s="15" t="s">
        <v>32</v>
      </c>
      <c r="AX1409" s="15" t="s">
        <v>83</v>
      </c>
      <c r="AY1409" s="240" t="s">
        <v>275</v>
      </c>
    </row>
    <row r="1410" spans="1:65" s="2" customFormat="1" ht="37.75" customHeight="1">
      <c r="A1410" s="35"/>
      <c r="B1410" s="36"/>
      <c r="C1410" s="194" t="s">
        <v>1571</v>
      </c>
      <c r="D1410" s="194" t="s">
        <v>277</v>
      </c>
      <c r="E1410" s="195" t="s">
        <v>1572</v>
      </c>
      <c r="F1410" s="196" t="s">
        <v>1573</v>
      </c>
      <c r="G1410" s="197" t="s">
        <v>280</v>
      </c>
      <c r="H1410" s="198">
        <v>1846.37</v>
      </c>
      <c r="I1410" s="199"/>
      <c r="J1410" s="200">
        <f>ROUND(I1410*H1410,2)</f>
        <v>0</v>
      </c>
      <c r="K1410" s="196" t="s">
        <v>281</v>
      </c>
      <c r="L1410" s="40"/>
      <c r="M1410" s="201" t="s">
        <v>1</v>
      </c>
      <c r="N1410" s="202" t="s">
        <v>41</v>
      </c>
      <c r="O1410" s="72"/>
      <c r="P1410" s="203">
        <f>O1410*H1410</f>
        <v>0</v>
      </c>
      <c r="Q1410" s="203">
        <v>2.1000000000000001E-4</v>
      </c>
      <c r="R1410" s="203">
        <f>Q1410*H1410</f>
        <v>0.38773770000000002</v>
      </c>
      <c r="S1410" s="203">
        <v>0</v>
      </c>
      <c r="T1410" s="204">
        <f>S1410*H1410</f>
        <v>0</v>
      </c>
      <c r="U1410" s="35"/>
      <c r="V1410" s="35"/>
      <c r="W1410" s="35"/>
      <c r="X1410" s="35"/>
      <c r="Y1410" s="35"/>
      <c r="Z1410" s="35"/>
      <c r="AA1410" s="35"/>
      <c r="AB1410" s="35"/>
      <c r="AC1410" s="35"/>
      <c r="AD1410" s="35"/>
      <c r="AE1410" s="35"/>
      <c r="AR1410" s="205" t="s">
        <v>282</v>
      </c>
      <c r="AT1410" s="205" t="s">
        <v>277</v>
      </c>
      <c r="AU1410" s="205" t="s">
        <v>85</v>
      </c>
      <c r="AY1410" s="18" t="s">
        <v>275</v>
      </c>
      <c r="BE1410" s="206">
        <f>IF(N1410="základní",J1410,0)</f>
        <v>0</v>
      </c>
      <c r="BF1410" s="206">
        <f>IF(N1410="snížená",J1410,0)</f>
        <v>0</v>
      </c>
      <c r="BG1410" s="206">
        <f>IF(N1410="zákl. přenesená",J1410,0)</f>
        <v>0</v>
      </c>
      <c r="BH1410" s="206">
        <f>IF(N1410="sníž. přenesená",J1410,0)</f>
        <v>0</v>
      </c>
      <c r="BI1410" s="206">
        <f>IF(N1410="nulová",J1410,0)</f>
        <v>0</v>
      </c>
      <c r="BJ1410" s="18" t="s">
        <v>83</v>
      </c>
      <c r="BK1410" s="206">
        <f>ROUND(I1410*H1410,2)</f>
        <v>0</v>
      </c>
      <c r="BL1410" s="18" t="s">
        <v>282</v>
      </c>
      <c r="BM1410" s="205" t="s">
        <v>1574</v>
      </c>
    </row>
    <row r="1411" spans="1:65" s="13" customFormat="1" ht="10">
      <c r="B1411" s="207"/>
      <c r="C1411" s="208"/>
      <c r="D1411" s="209" t="s">
        <v>284</v>
      </c>
      <c r="E1411" s="210" t="s">
        <v>1</v>
      </c>
      <c r="F1411" s="211" t="s">
        <v>1575</v>
      </c>
      <c r="G1411" s="208"/>
      <c r="H1411" s="212">
        <v>1720</v>
      </c>
      <c r="I1411" s="213"/>
      <c r="J1411" s="208"/>
      <c r="K1411" s="208"/>
      <c r="L1411" s="214"/>
      <c r="M1411" s="215"/>
      <c r="N1411" s="216"/>
      <c r="O1411" s="216"/>
      <c r="P1411" s="216"/>
      <c r="Q1411" s="216"/>
      <c r="R1411" s="216"/>
      <c r="S1411" s="216"/>
      <c r="T1411" s="217"/>
      <c r="AT1411" s="218" t="s">
        <v>284</v>
      </c>
      <c r="AU1411" s="218" t="s">
        <v>85</v>
      </c>
      <c r="AV1411" s="13" t="s">
        <v>85</v>
      </c>
      <c r="AW1411" s="13" t="s">
        <v>32</v>
      </c>
      <c r="AX1411" s="13" t="s">
        <v>76</v>
      </c>
      <c r="AY1411" s="218" t="s">
        <v>275</v>
      </c>
    </row>
    <row r="1412" spans="1:65" s="13" customFormat="1" ht="10">
      <c r="B1412" s="207"/>
      <c r="C1412" s="208"/>
      <c r="D1412" s="209" t="s">
        <v>284</v>
      </c>
      <c r="E1412" s="210" t="s">
        <v>1</v>
      </c>
      <c r="F1412" s="211" t="s">
        <v>198</v>
      </c>
      <c r="G1412" s="208"/>
      <c r="H1412" s="212">
        <v>126.37</v>
      </c>
      <c r="I1412" s="213"/>
      <c r="J1412" s="208"/>
      <c r="K1412" s="208"/>
      <c r="L1412" s="214"/>
      <c r="M1412" s="215"/>
      <c r="N1412" s="216"/>
      <c r="O1412" s="216"/>
      <c r="P1412" s="216"/>
      <c r="Q1412" s="216"/>
      <c r="R1412" s="216"/>
      <c r="S1412" s="216"/>
      <c r="T1412" s="217"/>
      <c r="AT1412" s="218" t="s">
        <v>284</v>
      </c>
      <c r="AU1412" s="218" t="s">
        <v>85</v>
      </c>
      <c r="AV1412" s="13" t="s">
        <v>85</v>
      </c>
      <c r="AW1412" s="13" t="s">
        <v>32</v>
      </c>
      <c r="AX1412" s="13" t="s">
        <v>76</v>
      </c>
      <c r="AY1412" s="218" t="s">
        <v>275</v>
      </c>
    </row>
    <row r="1413" spans="1:65" s="14" customFormat="1" ht="10">
      <c r="B1413" s="219"/>
      <c r="C1413" s="220"/>
      <c r="D1413" s="209" t="s">
        <v>284</v>
      </c>
      <c r="E1413" s="221" t="s">
        <v>1</v>
      </c>
      <c r="F1413" s="222" t="s">
        <v>286</v>
      </c>
      <c r="G1413" s="220"/>
      <c r="H1413" s="223">
        <v>1846.37</v>
      </c>
      <c r="I1413" s="224"/>
      <c r="J1413" s="220"/>
      <c r="K1413" s="220"/>
      <c r="L1413" s="225"/>
      <c r="M1413" s="226"/>
      <c r="N1413" s="227"/>
      <c r="O1413" s="227"/>
      <c r="P1413" s="227"/>
      <c r="Q1413" s="227"/>
      <c r="R1413" s="227"/>
      <c r="S1413" s="227"/>
      <c r="T1413" s="228"/>
      <c r="AT1413" s="229" t="s">
        <v>284</v>
      </c>
      <c r="AU1413" s="229" t="s">
        <v>85</v>
      </c>
      <c r="AV1413" s="14" t="s">
        <v>106</v>
      </c>
      <c r="AW1413" s="14" t="s">
        <v>32</v>
      </c>
      <c r="AX1413" s="14" t="s">
        <v>76</v>
      </c>
      <c r="AY1413" s="229" t="s">
        <v>275</v>
      </c>
    </row>
    <row r="1414" spans="1:65" s="15" customFormat="1" ht="10">
      <c r="B1414" s="230"/>
      <c r="C1414" s="231"/>
      <c r="D1414" s="209" t="s">
        <v>284</v>
      </c>
      <c r="E1414" s="232" t="s">
        <v>1</v>
      </c>
      <c r="F1414" s="233" t="s">
        <v>287</v>
      </c>
      <c r="G1414" s="231"/>
      <c r="H1414" s="234">
        <v>1846.37</v>
      </c>
      <c r="I1414" s="235"/>
      <c r="J1414" s="231"/>
      <c r="K1414" s="231"/>
      <c r="L1414" s="236"/>
      <c r="M1414" s="237"/>
      <c r="N1414" s="238"/>
      <c r="O1414" s="238"/>
      <c r="P1414" s="238"/>
      <c r="Q1414" s="238"/>
      <c r="R1414" s="238"/>
      <c r="S1414" s="238"/>
      <c r="T1414" s="239"/>
      <c r="AT1414" s="240" t="s">
        <v>284</v>
      </c>
      <c r="AU1414" s="240" t="s">
        <v>85</v>
      </c>
      <c r="AV1414" s="15" t="s">
        <v>282</v>
      </c>
      <c r="AW1414" s="15" t="s">
        <v>32</v>
      </c>
      <c r="AX1414" s="15" t="s">
        <v>83</v>
      </c>
      <c r="AY1414" s="240" t="s">
        <v>275</v>
      </c>
    </row>
    <row r="1415" spans="1:65" s="2" customFormat="1" ht="24.15" customHeight="1">
      <c r="A1415" s="35"/>
      <c r="B1415" s="36"/>
      <c r="C1415" s="194" t="s">
        <v>1576</v>
      </c>
      <c r="D1415" s="194" t="s">
        <v>277</v>
      </c>
      <c r="E1415" s="195" t="s">
        <v>1577</v>
      </c>
      <c r="F1415" s="196" t="s">
        <v>1578</v>
      </c>
      <c r="G1415" s="197" t="s">
        <v>280</v>
      </c>
      <c r="H1415" s="198">
        <v>1723.97</v>
      </c>
      <c r="I1415" s="199"/>
      <c r="J1415" s="200">
        <f>ROUND(I1415*H1415,2)</f>
        <v>0</v>
      </c>
      <c r="K1415" s="196" t="s">
        <v>281</v>
      </c>
      <c r="L1415" s="40"/>
      <c r="M1415" s="201" t="s">
        <v>1</v>
      </c>
      <c r="N1415" s="202" t="s">
        <v>41</v>
      </c>
      <c r="O1415" s="72"/>
      <c r="P1415" s="203">
        <f>O1415*H1415</f>
        <v>0</v>
      </c>
      <c r="Q1415" s="203">
        <v>4.0000000000000003E-5</v>
      </c>
      <c r="R1415" s="203">
        <f>Q1415*H1415</f>
        <v>6.8958800000000001E-2</v>
      </c>
      <c r="S1415" s="203">
        <v>0</v>
      </c>
      <c r="T1415" s="204">
        <f>S1415*H1415</f>
        <v>0</v>
      </c>
      <c r="U1415" s="35"/>
      <c r="V1415" s="35"/>
      <c r="W1415" s="35"/>
      <c r="X1415" s="35"/>
      <c r="Y1415" s="35"/>
      <c r="Z1415" s="35"/>
      <c r="AA1415" s="35"/>
      <c r="AB1415" s="35"/>
      <c r="AC1415" s="35"/>
      <c r="AD1415" s="35"/>
      <c r="AE1415" s="35"/>
      <c r="AR1415" s="205" t="s">
        <v>282</v>
      </c>
      <c r="AT1415" s="205" t="s">
        <v>277</v>
      </c>
      <c r="AU1415" s="205" t="s">
        <v>85</v>
      </c>
      <c r="AY1415" s="18" t="s">
        <v>275</v>
      </c>
      <c r="BE1415" s="206">
        <f>IF(N1415="základní",J1415,0)</f>
        <v>0</v>
      </c>
      <c r="BF1415" s="206">
        <f>IF(N1415="snížená",J1415,0)</f>
        <v>0</v>
      </c>
      <c r="BG1415" s="206">
        <f>IF(N1415="zákl. přenesená",J1415,0)</f>
        <v>0</v>
      </c>
      <c r="BH1415" s="206">
        <f>IF(N1415="sníž. přenesená",J1415,0)</f>
        <v>0</v>
      </c>
      <c r="BI1415" s="206">
        <f>IF(N1415="nulová",J1415,0)</f>
        <v>0</v>
      </c>
      <c r="BJ1415" s="18" t="s">
        <v>83</v>
      </c>
      <c r="BK1415" s="206">
        <f>ROUND(I1415*H1415,2)</f>
        <v>0</v>
      </c>
      <c r="BL1415" s="18" t="s">
        <v>282</v>
      </c>
      <c r="BM1415" s="205" t="s">
        <v>1579</v>
      </c>
    </row>
    <row r="1416" spans="1:65" s="13" customFormat="1" ht="10">
      <c r="B1416" s="207"/>
      <c r="C1416" s="208"/>
      <c r="D1416" s="209" t="s">
        <v>284</v>
      </c>
      <c r="E1416" s="210" t="s">
        <v>1</v>
      </c>
      <c r="F1416" s="211" t="s">
        <v>1580</v>
      </c>
      <c r="G1416" s="208"/>
      <c r="H1416" s="212">
        <v>1723.97</v>
      </c>
      <c r="I1416" s="213"/>
      <c r="J1416" s="208"/>
      <c r="K1416" s="208"/>
      <c r="L1416" s="214"/>
      <c r="M1416" s="215"/>
      <c r="N1416" s="216"/>
      <c r="O1416" s="216"/>
      <c r="P1416" s="216"/>
      <c r="Q1416" s="216"/>
      <c r="R1416" s="216"/>
      <c r="S1416" s="216"/>
      <c r="T1416" s="217"/>
      <c r="AT1416" s="218" t="s">
        <v>284</v>
      </c>
      <c r="AU1416" s="218" t="s">
        <v>85</v>
      </c>
      <c r="AV1416" s="13" t="s">
        <v>85</v>
      </c>
      <c r="AW1416" s="13" t="s">
        <v>32</v>
      </c>
      <c r="AX1416" s="13" t="s">
        <v>76</v>
      </c>
      <c r="AY1416" s="218" t="s">
        <v>275</v>
      </c>
    </row>
    <row r="1417" spans="1:65" s="14" customFormat="1" ht="10">
      <c r="B1417" s="219"/>
      <c r="C1417" s="220"/>
      <c r="D1417" s="209" t="s">
        <v>284</v>
      </c>
      <c r="E1417" s="221" t="s">
        <v>1</v>
      </c>
      <c r="F1417" s="222" t="s">
        <v>286</v>
      </c>
      <c r="G1417" s="220"/>
      <c r="H1417" s="223">
        <v>1723.97</v>
      </c>
      <c r="I1417" s="224"/>
      <c r="J1417" s="220"/>
      <c r="K1417" s="220"/>
      <c r="L1417" s="225"/>
      <c r="M1417" s="226"/>
      <c r="N1417" s="227"/>
      <c r="O1417" s="227"/>
      <c r="P1417" s="227"/>
      <c r="Q1417" s="227"/>
      <c r="R1417" s="227"/>
      <c r="S1417" s="227"/>
      <c r="T1417" s="228"/>
      <c r="AT1417" s="229" t="s">
        <v>284</v>
      </c>
      <c r="AU1417" s="229" t="s">
        <v>85</v>
      </c>
      <c r="AV1417" s="14" t="s">
        <v>106</v>
      </c>
      <c r="AW1417" s="14" t="s">
        <v>32</v>
      </c>
      <c r="AX1417" s="14" t="s">
        <v>76</v>
      </c>
      <c r="AY1417" s="229" t="s">
        <v>275</v>
      </c>
    </row>
    <row r="1418" spans="1:65" s="15" customFormat="1" ht="10">
      <c r="B1418" s="230"/>
      <c r="C1418" s="231"/>
      <c r="D1418" s="209" t="s">
        <v>284</v>
      </c>
      <c r="E1418" s="232" t="s">
        <v>1</v>
      </c>
      <c r="F1418" s="233" t="s">
        <v>287</v>
      </c>
      <c r="G1418" s="231"/>
      <c r="H1418" s="234">
        <v>1723.97</v>
      </c>
      <c r="I1418" s="235"/>
      <c r="J1418" s="231"/>
      <c r="K1418" s="231"/>
      <c r="L1418" s="236"/>
      <c r="M1418" s="237"/>
      <c r="N1418" s="238"/>
      <c r="O1418" s="238"/>
      <c r="P1418" s="238"/>
      <c r="Q1418" s="238"/>
      <c r="R1418" s="238"/>
      <c r="S1418" s="238"/>
      <c r="T1418" s="239"/>
      <c r="AT1418" s="240" t="s">
        <v>284</v>
      </c>
      <c r="AU1418" s="240" t="s">
        <v>85</v>
      </c>
      <c r="AV1418" s="15" t="s">
        <v>282</v>
      </c>
      <c r="AW1418" s="15" t="s">
        <v>32</v>
      </c>
      <c r="AX1418" s="15" t="s">
        <v>83</v>
      </c>
      <c r="AY1418" s="240" t="s">
        <v>275</v>
      </c>
    </row>
    <row r="1419" spans="1:65" s="12" customFormat="1" ht="22.75" customHeight="1">
      <c r="B1419" s="178"/>
      <c r="C1419" s="179"/>
      <c r="D1419" s="180" t="s">
        <v>75</v>
      </c>
      <c r="E1419" s="192" t="s">
        <v>1581</v>
      </c>
      <c r="F1419" s="192" t="s">
        <v>1582</v>
      </c>
      <c r="G1419" s="179"/>
      <c r="H1419" s="179"/>
      <c r="I1419" s="182"/>
      <c r="J1419" s="193">
        <f>BK1419</f>
        <v>0</v>
      </c>
      <c r="K1419" s="179"/>
      <c r="L1419" s="184"/>
      <c r="M1419" s="185"/>
      <c r="N1419" s="186"/>
      <c r="O1419" s="186"/>
      <c r="P1419" s="187">
        <f>P1420</f>
        <v>0</v>
      </c>
      <c r="Q1419" s="186"/>
      <c r="R1419" s="187">
        <f>R1420</f>
        <v>0</v>
      </c>
      <c r="S1419" s="186"/>
      <c r="T1419" s="188">
        <f>T1420</f>
        <v>0</v>
      </c>
      <c r="AR1419" s="189" t="s">
        <v>83</v>
      </c>
      <c r="AT1419" s="190" t="s">
        <v>75</v>
      </c>
      <c r="AU1419" s="190" t="s">
        <v>83</v>
      </c>
      <c r="AY1419" s="189" t="s">
        <v>275</v>
      </c>
      <c r="BK1419" s="191">
        <f>BK1420</f>
        <v>0</v>
      </c>
    </row>
    <row r="1420" spans="1:65" s="2" customFormat="1" ht="21.75" customHeight="1">
      <c r="A1420" s="35"/>
      <c r="B1420" s="36"/>
      <c r="C1420" s="194" t="s">
        <v>1583</v>
      </c>
      <c r="D1420" s="194" t="s">
        <v>277</v>
      </c>
      <c r="E1420" s="195" t="s">
        <v>1584</v>
      </c>
      <c r="F1420" s="196" t="s">
        <v>1585</v>
      </c>
      <c r="G1420" s="197" t="s">
        <v>342</v>
      </c>
      <c r="H1420" s="198">
        <v>4922.7070000000003</v>
      </c>
      <c r="I1420" s="199"/>
      <c r="J1420" s="200">
        <f>ROUND(I1420*H1420,2)</f>
        <v>0</v>
      </c>
      <c r="K1420" s="196" t="s">
        <v>281</v>
      </c>
      <c r="L1420" s="40"/>
      <c r="M1420" s="201" t="s">
        <v>1</v>
      </c>
      <c r="N1420" s="202" t="s">
        <v>41</v>
      </c>
      <c r="O1420" s="72"/>
      <c r="P1420" s="203">
        <f>O1420*H1420</f>
        <v>0</v>
      </c>
      <c r="Q1420" s="203">
        <v>0</v>
      </c>
      <c r="R1420" s="203">
        <f>Q1420*H1420</f>
        <v>0</v>
      </c>
      <c r="S1420" s="203">
        <v>0</v>
      </c>
      <c r="T1420" s="204">
        <f>S1420*H1420</f>
        <v>0</v>
      </c>
      <c r="U1420" s="35"/>
      <c r="V1420" s="35"/>
      <c r="W1420" s="35"/>
      <c r="X1420" s="35"/>
      <c r="Y1420" s="35"/>
      <c r="Z1420" s="35"/>
      <c r="AA1420" s="35"/>
      <c r="AB1420" s="35"/>
      <c r="AC1420" s="35"/>
      <c r="AD1420" s="35"/>
      <c r="AE1420" s="35"/>
      <c r="AR1420" s="205" t="s">
        <v>282</v>
      </c>
      <c r="AT1420" s="205" t="s">
        <v>277</v>
      </c>
      <c r="AU1420" s="205" t="s">
        <v>85</v>
      </c>
      <c r="AY1420" s="18" t="s">
        <v>275</v>
      </c>
      <c r="BE1420" s="206">
        <f>IF(N1420="základní",J1420,0)</f>
        <v>0</v>
      </c>
      <c r="BF1420" s="206">
        <f>IF(N1420="snížená",J1420,0)</f>
        <v>0</v>
      </c>
      <c r="BG1420" s="206">
        <f>IF(N1420="zákl. přenesená",J1420,0)</f>
        <v>0</v>
      </c>
      <c r="BH1420" s="206">
        <f>IF(N1420="sníž. přenesená",J1420,0)</f>
        <v>0</v>
      </c>
      <c r="BI1420" s="206">
        <f>IF(N1420="nulová",J1420,0)</f>
        <v>0</v>
      </c>
      <c r="BJ1420" s="18" t="s">
        <v>83</v>
      </c>
      <c r="BK1420" s="206">
        <f>ROUND(I1420*H1420,2)</f>
        <v>0</v>
      </c>
      <c r="BL1420" s="18" t="s">
        <v>282</v>
      </c>
      <c r="BM1420" s="205" t="s">
        <v>1586</v>
      </c>
    </row>
    <row r="1421" spans="1:65" s="12" customFormat="1" ht="25.9" customHeight="1">
      <c r="B1421" s="178"/>
      <c r="C1421" s="179"/>
      <c r="D1421" s="180" t="s">
        <v>75</v>
      </c>
      <c r="E1421" s="181" t="s">
        <v>1587</v>
      </c>
      <c r="F1421" s="181" t="s">
        <v>1588</v>
      </c>
      <c r="G1421" s="179"/>
      <c r="H1421" s="179"/>
      <c r="I1421" s="182"/>
      <c r="J1421" s="183">
        <f>BK1421</f>
        <v>0</v>
      </c>
      <c r="K1421" s="179"/>
      <c r="L1421" s="184"/>
      <c r="M1421" s="185"/>
      <c r="N1421" s="186"/>
      <c r="O1421" s="186"/>
      <c r="P1421" s="187">
        <f>P1422+P1511+P1605+P1735+P1760+P1815+P1900+P2117+P2174+P2313+P2337+P2358+P2385+P2403</f>
        <v>0</v>
      </c>
      <c r="Q1421" s="186"/>
      <c r="R1421" s="187">
        <f>R1422+R1511+R1605+R1735+R1760+R1815+R1900+R2117+R2174+R2313+R2337+R2358+R2385+R2403</f>
        <v>253.20367047000002</v>
      </c>
      <c r="S1421" s="186"/>
      <c r="T1421" s="188">
        <f>T1422+T1511+T1605+T1735+T1760+T1815+T1900+T2117+T2174+T2313+T2337+T2358+T2385+T2403</f>
        <v>0.55249499999999996</v>
      </c>
      <c r="AR1421" s="189" t="s">
        <v>85</v>
      </c>
      <c r="AT1421" s="190" t="s">
        <v>75</v>
      </c>
      <c r="AU1421" s="190" t="s">
        <v>76</v>
      </c>
      <c r="AY1421" s="189" t="s">
        <v>275</v>
      </c>
      <c r="BK1421" s="191">
        <f>BK1422+BK1511+BK1605+BK1735+BK1760+BK1815+BK1900+BK2117+BK2174+BK2313+BK2337+BK2358+BK2385+BK2403</f>
        <v>0</v>
      </c>
    </row>
    <row r="1422" spans="1:65" s="12" customFormat="1" ht="22.75" customHeight="1">
      <c r="B1422" s="178"/>
      <c r="C1422" s="179"/>
      <c r="D1422" s="180" t="s">
        <v>75</v>
      </c>
      <c r="E1422" s="192" t="s">
        <v>1589</v>
      </c>
      <c r="F1422" s="192" t="s">
        <v>1590</v>
      </c>
      <c r="G1422" s="179"/>
      <c r="H1422" s="179"/>
      <c r="I1422" s="182"/>
      <c r="J1422" s="193">
        <f>BK1422</f>
        <v>0</v>
      </c>
      <c r="K1422" s="179"/>
      <c r="L1422" s="184"/>
      <c r="M1422" s="185"/>
      <c r="N1422" s="186"/>
      <c r="O1422" s="186"/>
      <c r="P1422" s="187">
        <f>SUM(P1423:P1510)</f>
        <v>0</v>
      </c>
      <c r="Q1422" s="186"/>
      <c r="R1422" s="187">
        <f>SUM(R1423:R1510)</f>
        <v>9.1653891300000012</v>
      </c>
      <c r="S1422" s="186"/>
      <c r="T1422" s="188">
        <f>SUM(T1423:T1510)</f>
        <v>0</v>
      </c>
      <c r="AR1422" s="189" t="s">
        <v>85</v>
      </c>
      <c r="AT1422" s="190" t="s">
        <v>75</v>
      </c>
      <c r="AU1422" s="190" t="s">
        <v>83</v>
      </c>
      <c r="AY1422" s="189" t="s">
        <v>275</v>
      </c>
      <c r="BK1422" s="191">
        <f>SUM(BK1423:BK1510)</f>
        <v>0</v>
      </c>
    </row>
    <row r="1423" spans="1:65" s="2" customFormat="1" ht="24.15" customHeight="1">
      <c r="A1423" s="35"/>
      <c r="B1423" s="36"/>
      <c r="C1423" s="194" t="s">
        <v>1591</v>
      </c>
      <c r="D1423" s="194" t="s">
        <v>277</v>
      </c>
      <c r="E1423" s="195" t="s">
        <v>1592</v>
      </c>
      <c r="F1423" s="196" t="s">
        <v>1593</v>
      </c>
      <c r="G1423" s="197" t="s">
        <v>280</v>
      </c>
      <c r="H1423" s="198">
        <v>267.86799999999999</v>
      </c>
      <c r="I1423" s="199"/>
      <c r="J1423" s="200">
        <f>ROUND(I1423*H1423,2)</f>
        <v>0</v>
      </c>
      <c r="K1423" s="196" t="s">
        <v>281</v>
      </c>
      <c r="L1423" s="40"/>
      <c r="M1423" s="201" t="s">
        <v>1</v>
      </c>
      <c r="N1423" s="202" t="s">
        <v>41</v>
      </c>
      <c r="O1423" s="72"/>
      <c r="P1423" s="203">
        <f>O1423*H1423</f>
        <v>0</v>
      </c>
      <c r="Q1423" s="203">
        <v>4.0000000000000003E-5</v>
      </c>
      <c r="R1423" s="203">
        <f>Q1423*H1423</f>
        <v>1.071472E-2</v>
      </c>
      <c r="S1423" s="203">
        <v>0</v>
      </c>
      <c r="T1423" s="204">
        <f>S1423*H1423</f>
        <v>0</v>
      </c>
      <c r="U1423" s="35"/>
      <c r="V1423" s="35"/>
      <c r="W1423" s="35"/>
      <c r="X1423" s="35"/>
      <c r="Y1423" s="35"/>
      <c r="Z1423" s="35"/>
      <c r="AA1423" s="35"/>
      <c r="AB1423" s="35"/>
      <c r="AC1423" s="35"/>
      <c r="AD1423" s="35"/>
      <c r="AE1423" s="35"/>
      <c r="AR1423" s="205" t="s">
        <v>380</v>
      </c>
      <c r="AT1423" s="205" t="s">
        <v>277</v>
      </c>
      <c r="AU1423" s="205" t="s">
        <v>85</v>
      </c>
      <c r="AY1423" s="18" t="s">
        <v>275</v>
      </c>
      <c r="BE1423" s="206">
        <f>IF(N1423="základní",J1423,0)</f>
        <v>0</v>
      </c>
      <c r="BF1423" s="206">
        <f>IF(N1423="snížená",J1423,0)</f>
        <v>0</v>
      </c>
      <c r="BG1423" s="206">
        <f>IF(N1423="zákl. přenesená",J1423,0)</f>
        <v>0</v>
      </c>
      <c r="BH1423" s="206">
        <f>IF(N1423="sníž. přenesená",J1423,0)</f>
        <v>0</v>
      </c>
      <c r="BI1423" s="206">
        <f>IF(N1423="nulová",J1423,0)</f>
        <v>0</v>
      </c>
      <c r="BJ1423" s="18" t="s">
        <v>83</v>
      </c>
      <c r="BK1423" s="206">
        <f>ROUND(I1423*H1423,2)</f>
        <v>0</v>
      </c>
      <c r="BL1423" s="18" t="s">
        <v>380</v>
      </c>
      <c r="BM1423" s="205" t="s">
        <v>1594</v>
      </c>
    </row>
    <row r="1424" spans="1:65" s="16" customFormat="1" ht="10">
      <c r="B1424" s="241"/>
      <c r="C1424" s="242"/>
      <c r="D1424" s="209" t="s">
        <v>284</v>
      </c>
      <c r="E1424" s="243" t="s">
        <v>1</v>
      </c>
      <c r="F1424" s="244" t="s">
        <v>413</v>
      </c>
      <c r="G1424" s="242"/>
      <c r="H1424" s="243" t="s">
        <v>1</v>
      </c>
      <c r="I1424" s="245"/>
      <c r="J1424" s="242"/>
      <c r="K1424" s="242"/>
      <c r="L1424" s="246"/>
      <c r="M1424" s="247"/>
      <c r="N1424" s="248"/>
      <c r="O1424" s="248"/>
      <c r="P1424" s="248"/>
      <c r="Q1424" s="248"/>
      <c r="R1424" s="248"/>
      <c r="S1424" s="248"/>
      <c r="T1424" s="249"/>
      <c r="AT1424" s="250" t="s">
        <v>284</v>
      </c>
      <c r="AU1424" s="250" t="s">
        <v>85</v>
      </c>
      <c r="AV1424" s="16" t="s">
        <v>83</v>
      </c>
      <c r="AW1424" s="16" t="s">
        <v>32</v>
      </c>
      <c r="AX1424" s="16" t="s">
        <v>76</v>
      </c>
      <c r="AY1424" s="250" t="s">
        <v>275</v>
      </c>
    </row>
    <row r="1425" spans="1:65" s="13" customFormat="1" ht="10">
      <c r="B1425" s="207"/>
      <c r="C1425" s="208"/>
      <c r="D1425" s="209" t="s">
        <v>284</v>
      </c>
      <c r="E1425" s="210" t="s">
        <v>1</v>
      </c>
      <c r="F1425" s="211" t="s">
        <v>1595</v>
      </c>
      <c r="G1425" s="208"/>
      <c r="H1425" s="212">
        <v>9.14</v>
      </c>
      <c r="I1425" s="213"/>
      <c r="J1425" s="208"/>
      <c r="K1425" s="208"/>
      <c r="L1425" s="214"/>
      <c r="M1425" s="215"/>
      <c r="N1425" s="216"/>
      <c r="O1425" s="216"/>
      <c r="P1425" s="216"/>
      <c r="Q1425" s="216"/>
      <c r="R1425" s="216"/>
      <c r="S1425" s="216"/>
      <c r="T1425" s="217"/>
      <c r="AT1425" s="218" t="s">
        <v>284</v>
      </c>
      <c r="AU1425" s="218" t="s">
        <v>85</v>
      </c>
      <c r="AV1425" s="13" t="s">
        <v>85</v>
      </c>
      <c r="AW1425" s="13" t="s">
        <v>32</v>
      </c>
      <c r="AX1425" s="13" t="s">
        <v>76</v>
      </c>
      <c r="AY1425" s="218" t="s">
        <v>275</v>
      </c>
    </row>
    <row r="1426" spans="1:65" s="13" customFormat="1" ht="10">
      <c r="B1426" s="207"/>
      <c r="C1426" s="208"/>
      <c r="D1426" s="209" t="s">
        <v>284</v>
      </c>
      <c r="E1426" s="210" t="s">
        <v>1</v>
      </c>
      <c r="F1426" s="211" t="s">
        <v>1596</v>
      </c>
      <c r="G1426" s="208"/>
      <c r="H1426" s="212">
        <v>199.98</v>
      </c>
      <c r="I1426" s="213"/>
      <c r="J1426" s="208"/>
      <c r="K1426" s="208"/>
      <c r="L1426" s="214"/>
      <c r="M1426" s="215"/>
      <c r="N1426" s="216"/>
      <c r="O1426" s="216"/>
      <c r="P1426" s="216"/>
      <c r="Q1426" s="216"/>
      <c r="R1426" s="216"/>
      <c r="S1426" s="216"/>
      <c r="T1426" s="217"/>
      <c r="AT1426" s="218" t="s">
        <v>284</v>
      </c>
      <c r="AU1426" s="218" t="s">
        <v>85</v>
      </c>
      <c r="AV1426" s="13" t="s">
        <v>85</v>
      </c>
      <c r="AW1426" s="13" t="s">
        <v>32</v>
      </c>
      <c r="AX1426" s="13" t="s">
        <v>76</v>
      </c>
      <c r="AY1426" s="218" t="s">
        <v>275</v>
      </c>
    </row>
    <row r="1427" spans="1:65" s="13" customFormat="1" ht="10">
      <c r="B1427" s="207"/>
      <c r="C1427" s="208"/>
      <c r="D1427" s="209" t="s">
        <v>284</v>
      </c>
      <c r="E1427" s="210" t="s">
        <v>1</v>
      </c>
      <c r="F1427" s="211" t="s">
        <v>1597</v>
      </c>
      <c r="G1427" s="208"/>
      <c r="H1427" s="212">
        <v>23.888000000000002</v>
      </c>
      <c r="I1427" s="213"/>
      <c r="J1427" s="208"/>
      <c r="K1427" s="208"/>
      <c r="L1427" s="214"/>
      <c r="M1427" s="215"/>
      <c r="N1427" s="216"/>
      <c r="O1427" s="216"/>
      <c r="P1427" s="216"/>
      <c r="Q1427" s="216"/>
      <c r="R1427" s="216"/>
      <c r="S1427" s="216"/>
      <c r="T1427" s="217"/>
      <c r="AT1427" s="218" t="s">
        <v>284</v>
      </c>
      <c r="AU1427" s="218" t="s">
        <v>85</v>
      </c>
      <c r="AV1427" s="13" t="s">
        <v>85</v>
      </c>
      <c r="AW1427" s="13" t="s">
        <v>32</v>
      </c>
      <c r="AX1427" s="13" t="s">
        <v>76</v>
      </c>
      <c r="AY1427" s="218" t="s">
        <v>275</v>
      </c>
    </row>
    <row r="1428" spans="1:65" s="14" customFormat="1" ht="10">
      <c r="B1428" s="219"/>
      <c r="C1428" s="220"/>
      <c r="D1428" s="209" t="s">
        <v>284</v>
      </c>
      <c r="E1428" s="221" t="s">
        <v>1</v>
      </c>
      <c r="F1428" s="222" t="s">
        <v>286</v>
      </c>
      <c r="G1428" s="220"/>
      <c r="H1428" s="223">
        <v>233.00800000000001</v>
      </c>
      <c r="I1428" s="224"/>
      <c r="J1428" s="220"/>
      <c r="K1428" s="220"/>
      <c r="L1428" s="225"/>
      <c r="M1428" s="226"/>
      <c r="N1428" s="227"/>
      <c r="O1428" s="227"/>
      <c r="P1428" s="227"/>
      <c r="Q1428" s="227"/>
      <c r="R1428" s="227"/>
      <c r="S1428" s="227"/>
      <c r="T1428" s="228"/>
      <c r="AT1428" s="229" t="s">
        <v>284</v>
      </c>
      <c r="AU1428" s="229" t="s">
        <v>85</v>
      </c>
      <c r="AV1428" s="14" t="s">
        <v>106</v>
      </c>
      <c r="AW1428" s="14" t="s">
        <v>32</v>
      </c>
      <c r="AX1428" s="14" t="s">
        <v>76</v>
      </c>
      <c r="AY1428" s="229" t="s">
        <v>275</v>
      </c>
    </row>
    <row r="1429" spans="1:65" s="16" customFormat="1" ht="10">
      <c r="B1429" s="241"/>
      <c r="C1429" s="242"/>
      <c r="D1429" s="209" t="s">
        <v>284</v>
      </c>
      <c r="E1429" s="243" t="s">
        <v>1</v>
      </c>
      <c r="F1429" s="244" t="s">
        <v>416</v>
      </c>
      <c r="G1429" s="242"/>
      <c r="H1429" s="243" t="s">
        <v>1</v>
      </c>
      <c r="I1429" s="245"/>
      <c r="J1429" s="242"/>
      <c r="K1429" s="242"/>
      <c r="L1429" s="246"/>
      <c r="M1429" s="247"/>
      <c r="N1429" s="248"/>
      <c r="O1429" s="248"/>
      <c r="P1429" s="248"/>
      <c r="Q1429" s="248"/>
      <c r="R1429" s="248"/>
      <c r="S1429" s="248"/>
      <c r="T1429" s="249"/>
      <c r="AT1429" s="250" t="s">
        <v>284</v>
      </c>
      <c r="AU1429" s="250" t="s">
        <v>85</v>
      </c>
      <c r="AV1429" s="16" t="s">
        <v>83</v>
      </c>
      <c r="AW1429" s="16" t="s">
        <v>32</v>
      </c>
      <c r="AX1429" s="16" t="s">
        <v>76</v>
      </c>
      <c r="AY1429" s="250" t="s">
        <v>275</v>
      </c>
    </row>
    <row r="1430" spans="1:65" s="13" customFormat="1" ht="10">
      <c r="B1430" s="207"/>
      <c r="C1430" s="208"/>
      <c r="D1430" s="209" t="s">
        <v>284</v>
      </c>
      <c r="E1430" s="210" t="s">
        <v>1</v>
      </c>
      <c r="F1430" s="211" t="s">
        <v>1598</v>
      </c>
      <c r="G1430" s="208"/>
      <c r="H1430" s="212">
        <v>10.48</v>
      </c>
      <c r="I1430" s="213"/>
      <c r="J1430" s="208"/>
      <c r="K1430" s="208"/>
      <c r="L1430" s="214"/>
      <c r="M1430" s="215"/>
      <c r="N1430" s="216"/>
      <c r="O1430" s="216"/>
      <c r="P1430" s="216"/>
      <c r="Q1430" s="216"/>
      <c r="R1430" s="216"/>
      <c r="S1430" s="216"/>
      <c r="T1430" s="217"/>
      <c r="AT1430" s="218" t="s">
        <v>284</v>
      </c>
      <c r="AU1430" s="218" t="s">
        <v>85</v>
      </c>
      <c r="AV1430" s="13" t="s">
        <v>85</v>
      </c>
      <c r="AW1430" s="13" t="s">
        <v>32</v>
      </c>
      <c r="AX1430" s="13" t="s">
        <v>76</v>
      </c>
      <c r="AY1430" s="218" t="s">
        <v>275</v>
      </c>
    </row>
    <row r="1431" spans="1:65" s="13" customFormat="1" ht="10">
      <c r="B1431" s="207"/>
      <c r="C1431" s="208"/>
      <c r="D1431" s="209" t="s">
        <v>284</v>
      </c>
      <c r="E1431" s="210" t="s">
        <v>1</v>
      </c>
      <c r="F1431" s="211" t="s">
        <v>1599</v>
      </c>
      <c r="G1431" s="208"/>
      <c r="H1431" s="212">
        <v>24.38</v>
      </c>
      <c r="I1431" s="213"/>
      <c r="J1431" s="208"/>
      <c r="K1431" s="208"/>
      <c r="L1431" s="214"/>
      <c r="M1431" s="215"/>
      <c r="N1431" s="216"/>
      <c r="O1431" s="216"/>
      <c r="P1431" s="216"/>
      <c r="Q1431" s="216"/>
      <c r="R1431" s="216"/>
      <c r="S1431" s="216"/>
      <c r="T1431" s="217"/>
      <c r="AT1431" s="218" t="s">
        <v>284</v>
      </c>
      <c r="AU1431" s="218" t="s">
        <v>85</v>
      </c>
      <c r="AV1431" s="13" t="s">
        <v>85</v>
      </c>
      <c r="AW1431" s="13" t="s">
        <v>32</v>
      </c>
      <c r="AX1431" s="13" t="s">
        <v>76</v>
      </c>
      <c r="AY1431" s="218" t="s">
        <v>275</v>
      </c>
    </row>
    <row r="1432" spans="1:65" s="14" customFormat="1" ht="10">
      <c r="B1432" s="219"/>
      <c r="C1432" s="220"/>
      <c r="D1432" s="209" t="s">
        <v>284</v>
      </c>
      <c r="E1432" s="221" t="s">
        <v>1</v>
      </c>
      <c r="F1432" s="222" t="s">
        <v>286</v>
      </c>
      <c r="G1432" s="220"/>
      <c r="H1432" s="223">
        <v>34.86</v>
      </c>
      <c r="I1432" s="224"/>
      <c r="J1432" s="220"/>
      <c r="K1432" s="220"/>
      <c r="L1432" s="225"/>
      <c r="M1432" s="226"/>
      <c r="N1432" s="227"/>
      <c r="O1432" s="227"/>
      <c r="P1432" s="227"/>
      <c r="Q1432" s="227"/>
      <c r="R1432" s="227"/>
      <c r="S1432" s="227"/>
      <c r="T1432" s="228"/>
      <c r="AT1432" s="229" t="s">
        <v>284</v>
      </c>
      <c r="AU1432" s="229" t="s">
        <v>85</v>
      </c>
      <c r="AV1432" s="14" t="s">
        <v>106</v>
      </c>
      <c r="AW1432" s="14" t="s">
        <v>32</v>
      </c>
      <c r="AX1432" s="14" t="s">
        <v>76</v>
      </c>
      <c r="AY1432" s="229" t="s">
        <v>275</v>
      </c>
    </row>
    <row r="1433" spans="1:65" s="15" customFormat="1" ht="10">
      <c r="B1433" s="230"/>
      <c r="C1433" s="231"/>
      <c r="D1433" s="209" t="s">
        <v>284</v>
      </c>
      <c r="E1433" s="232" t="s">
        <v>1</v>
      </c>
      <c r="F1433" s="233" t="s">
        <v>287</v>
      </c>
      <c r="G1433" s="231"/>
      <c r="H1433" s="234">
        <v>267.86799999999999</v>
      </c>
      <c r="I1433" s="235"/>
      <c r="J1433" s="231"/>
      <c r="K1433" s="231"/>
      <c r="L1433" s="236"/>
      <c r="M1433" s="237"/>
      <c r="N1433" s="238"/>
      <c r="O1433" s="238"/>
      <c r="P1433" s="238"/>
      <c r="Q1433" s="238"/>
      <c r="R1433" s="238"/>
      <c r="S1433" s="238"/>
      <c r="T1433" s="239"/>
      <c r="AT1433" s="240" t="s">
        <v>284</v>
      </c>
      <c r="AU1433" s="240" t="s">
        <v>85</v>
      </c>
      <c r="AV1433" s="15" t="s">
        <v>282</v>
      </c>
      <c r="AW1433" s="15" t="s">
        <v>32</v>
      </c>
      <c r="AX1433" s="15" t="s">
        <v>83</v>
      </c>
      <c r="AY1433" s="240" t="s">
        <v>275</v>
      </c>
    </row>
    <row r="1434" spans="1:65" s="2" customFormat="1" ht="24.15" customHeight="1">
      <c r="A1434" s="35"/>
      <c r="B1434" s="36"/>
      <c r="C1434" s="251" t="s">
        <v>1600</v>
      </c>
      <c r="D1434" s="251" t="s">
        <v>386</v>
      </c>
      <c r="E1434" s="252" t="s">
        <v>1601</v>
      </c>
      <c r="F1434" s="253" t="s">
        <v>1602</v>
      </c>
      <c r="G1434" s="254" t="s">
        <v>280</v>
      </c>
      <c r="H1434" s="255">
        <v>327.06700000000001</v>
      </c>
      <c r="I1434" s="256"/>
      <c r="J1434" s="257">
        <f>ROUND(I1434*H1434,2)</f>
        <v>0</v>
      </c>
      <c r="K1434" s="253" t="s">
        <v>281</v>
      </c>
      <c r="L1434" s="258"/>
      <c r="M1434" s="259" t="s">
        <v>1</v>
      </c>
      <c r="N1434" s="260" t="s">
        <v>41</v>
      </c>
      <c r="O1434" s="72"/>
      <c r="P1434" s="203">
        <f>O1434*H1434</f>
        <v>0</v>
      </c>
      <c r="Q1434" s="203">
        <v>2.9999999999999997E-4</v>
      </c>
      <c r="R1434" s="203">
        <f>Q1434*H1434</f>
        <v>9.8120099999999988E-2</v>
      </c>
      <c r="S1434" s="203">
        <v>0</v>
      </c>
      <c r="T1434" s="204">
        <f>S1434*H1434</f>
        <v>0</v>
      </c>
      <c r="U1434" s="35"/>
      <c r="V1434" s="35"/>
      <c r="W1434" s="35"/>
      <c r="X1434" s="35"/>
      <c r="Y1434" s="35"/>
      <c r="Z1434" s="35"/>
      <c r="AA1434" s="35"/>
      <c r="AB1434" s="35"/>
      <c r="AC1434" s="35"/>
      <c r="AD1434" s="35"/>
      <c r="AE1434" s="35"/>
      <c r="AR1434" s="205" t="s">
        <v>517</v>
      </c>
      <c r="AT1434" s="205" t="s">
        <v>386</v>
      </c>
      <c r="AU1434" s="205" t="s">
        <v>85</v>
      </c>
      <c r="AY1434" s="18" t="s">
        <v>275</v>
      </c>
      <c r="BE1434" s="206">
        <f>IF(N1434="základní",J1434,0)</f>
        <v>0</v>
      </c>
      <c r="BF1434" s="206">
        <f>IF(N1434="snížená",J1434,0)</f>
        <v>0</v>
      </c>
      <c r="BG1434" s="206">
        <f>IF(N1434="zákl. přenesená",J1434,0)</f>
        <v>0</v>
      </c>
      <c r="BH1434" s="206">
        <f>IF(N1434="sníž. přenesená",J1434,0)</f>
        <v>0</v>
      </c>
      <c r="BI1434" s="206">
        <f>IF(N1434="nulová",J1434,0)</f>
        <v>0</v>
      </c>
      <c r="BJ1434" s="18" t="s">
        <v>83</v>
      </c>
      <c r="BK1434" s="206">
        <f>ROUND(I1434*H1434,2)</f>
        <v>0</v>
      </c>
      <c r="BL1434" s="18" t="s">
        <v>380</v>
      </c>
      <c r="BM1434" s="205" t="s">
        <v>1603</v>
      </c>
    </row>
    <row r="1435" spans="1:65" s="13" customFormat="1" ht="10">
      <c r="B1435" s="207"/>
      <c r="C1435" s="208"/>
      <c r="D1435" s="209" t="s">
        <v>284</v>
      </c>
      <c r="E1435" s="208"/>
      <c r="F1435" s="211" t="s">
        <v>1604</v>
      </c>
      <c r="G1435" s="208"/>
      <c r="H1435" s="212">
        <v>327.06700000000001</v>
      </c>
      <c r="I1435" s="213"/>
      <c r="J1435" s="208"/>
      <c r="K1435" s="208"/>
      <c r="L1435" s="214"/>
      <c r="M1435" s="215"/>
      <c r="N1435" s="216"/>
      <c r="O1435" s="216"/>
      <c r="P1435" s="216"/>
      <c r="Q1435" s="216"/>
      <c r="R1435" s="216"/>
      <c r="S1435" s="216"/>
      <c r="T1435" s="217"/>
      <c r="AT1435" s="218" t="s">
        <v>284</v>
      </c>
      <c r="AU1435" s="218" t="s">
        <v>85</v>
      </c>
      <c r="AV1435" s="13" t="s">
        <v>85</v>
      </c>
      <c r="AW1435" s="13" t="s">
        <v>4</v>
      </c>
      <c r="AX1435" s="13" t="s">
        <v>83</v>
      </c>
      <c r="AY1435" s="218" t="s">
        <v>275</v>
      </c>
    </row>
    <row r="1436" spans="1:65" s="2" customFormat="1" ht="33" customHeight="1">
      <c r="A1436" s="35"/>
      <c r="B1436" s="36"/>
      <c r="C1436" s="194" t="s">
        <v>1605</v>
      </c>
      <c r="D1436" s="194" t="s">
        <v>277</v>
      </c>
      <c r="E1436" s="195" t="s">
        <v>1606</v>
      </c>
      <c r="F1436" s="196" t="s">
        <v>1607</v>
      </c>
      <c r="G1436" s="197" t="s">
        <v>280</v>
      </c>
      <c r="H1436" s="198">
        <v>220.8</v>
      </c>
      <c r="I1436" s="199"/>
      <c r="J1436" s="200">
        <f>ROUND(I1436*H1436,2)</f>
        <v>0</v>
      </c>
      <c r="K1436" s="196" t="s">
        <v>281</v>
      </c>
      <c r="L1436" s="40"/>
      <c r="M1436" s="201" t="s">
        <v>1</v>
      </c>
      <c r="N1436" s="202" t="s">
        <v>41</v>
      </c>
      <c r="O1436" s="72"/>
      <c r="P1436" s="203">
        <f>O1436*H1436</f>
        <v>0</v>
      </c>
      <c r="Q1436" s="203">
        <v>0</v>
      </c>
      <c r="R1436" s="203">
        <f>Q1436*H1436</f>
        <v>0</v>
      </c>
      <c r="S1436" s="203">
        <v>0</v>
      </c>
      <c r="T1436" s="204">
        <f>S1436*H1436</f>
        <v>0</v>
      </c>
      <c r="U1436" s="35"/>
      <c r="V1436" s="35"/>
      <c r="W1436" s="35"/>
      <c r="X1436" s="35"/>
      <c r="Y1436" s="35"/>
      <c r="Z1436" s="35"/>
      <c r="AA1436" s="35"/>
      <c r="AB1436" s="35"/>
      <c r="AC1436" s="35"/>
      <c r="AD1436" s="35"/>
      <c r="AE1436" s="35"/>
      <c r="AR1436" s="205" t="s">
        <v>380</v>
      </c>
      <c r="AT1436" s="205" t="s">
        <v>277</v>
      </c>
      <c r="AU1436" s="205" t="s">
        <v>85</v>
      </c>
      <c r="AY1436" s="18" t="s">
        <v>275</v>
      </c>
      <c r="BE1436" s="206">
        <f>IF(N1436="základní",J1436,0)</f>
        <v>0</v>
      </c>
      <c r="BF1436" s="206">
        <f>IF(N1436="snížená",J1436,0)</f>
        <v>0</v>
      </c>
      <c r="BG1436" s="206">
        <f>IF(N1436="zákl. přenesená",J1436,0)</f>
        <v>0</v>
      </c>
      <c r="BH1436" s="206">
        <f>IF(N1436="sníž. přenesená",J1436,0)</f>
        <v>0</v>
      </c>
      <c r="BI1436" s="206">
        <f>IF(N1436="nulová",J1436,0)</f>
        <v>0</v>
      </c>
      <c r="BJ1436" s="18" t="s">
        <v>83</v>
      </c>
      <c r="BK1436" s="206">
        <f>ROUND(I1436*H1436,2)</f>
        <v>0</v>
      </c>
      <c r="BL1436" s="18" t="s">
        <v>380</v>
      </c>
      <c r="BM1436" s="205" t="s">
        <v>1608</v>
      </c>
    </row>
    <row r="1437" spans="1:65" s="13" customFormat="1" ht="10">
      <c r="B1437" s="207"/>
      <c r="C1437" s="208"/>
      <c r="D1437" s="209" t="s">
        <v>284</v>
      </c>
      <c r="E1437" s="210" t="s">
        <v>1</v>
      </c>
      <c r="F1437" s="211" t="s">
        <v>1609</v>
      </c>
      <c r="G1437" s="208"/>
      <c r="H1437" s="212">
        <v>220.8</v>
      </c>
      <c r="I1437" s="213"/>
      <c r="J1437" s="208"/>
      <c r="K1437" s="208"/>
      <c r="L1437" s="214"/>
      <c r="M1437" s="215"/>
      <c r="N1437" s="216"/>
      <c r="O1437" s="216"/>
      <c r="P1437" s="216"/>
      <c r="Q1437" s="216"/>
      <c r="R1437" s="216"/>
      <c r="S1437" s="216"/>
      <c r="T1437" s="217"/>
      <c r="AT1437" s="218" t="s">
        <v>284</v>
      </c>
      <c r="AU1437" s="218" t="s">
        <v>85</v>
      </c>
      <c r="AV1437" s="13" t="s">
        <v>85</v>
      </c>
      <c r="AW1437" s="13" t="s">
        <v>32</v>
      </c>
      <c r="AX1437" s="13" t="s">
        <v>76</v>
      </c>
      <c r="AY1437" s="218" t="s">
        <v>275</v>
      </c>
    </row>
    <row r="1438" spans="1:65" s="14" customFormat="1" ht="10">
      <c r="B1438" s="219"/>
      <c r="C1438" s="220"/>
      <c r="D1438" s="209" t="s">
        <v>284</v>
      </c>
      <c r="E1438" s="221" t="s">
        <v>1</v>
      </c>
      <c r="F1438" s="222" t="s">
        <v>286</v>
      </c>
      <c r="G1438" s="220"/>
      <c r="H1438" s="223">
        <v>220.8</v>
      </c>
      <c r="I1438" s="224"/>
      <c r="J1438" s="220"/>
      <c r="K1438" s="220"/>
      <c r="L1438" s="225"/>
      <c r="M1438" s="226"/>
      <c r="N1438" s="227"/>
      <c r="O1438" s="227"/>
      <c r="P1438" s="227"/>
      <c r="Q1438" s="227"/>
      <c r="R1438" s="227"/>
      <c r="S1438" s="227"/>
      <c r="T1438" s="228"/>
      <c r="AT1438" s="229" t="s">
        <v>284</v>
      </c>
      <c r="AU1438" s="229" t="s">
        <v>85</v>
      </c>
      <c r="AV1438" s="14" t="s">
        <v>106</v>
      </c>
      <c r="AW1438" s="14" t="s">
        <v>32</v>
      </c>
      <c r="AX1438" s="14" t="s">
        <v>76</v>
      </c>
      <c r="AY1438" s="229" t="s">
        <v>275</v>
      </c>
    </row>
    <row r="1439" spans="1:65" s="15" customFormat="1" ht="10">
      <c r="B1439" s="230"/>
      <c r="C1439" s="231"/>
      <c r="D1439" s="209" t="s">
        <v>284</v>
      </c>
      <c r="E1439" s="232" t="s">
        <v>1</v>
      </c>
      <c r="F1439" s="233" t="s">
        <v>287</v>
      </c>
      <c r="G1439" s="231"/>
      <c r="H1439" s="234">
        <v>220.8</v>
      </c>
      <c r="I1439" s="235"/>
      <c r="J1439" s="231"/>
      <c r="K1439" s="231"/>
      <c r="L1439" s="236"/>
      <c r="M1439" s="237"/>
      <c r="N1439" s="238"/>
      <c r="O1439" s="238"/>
      <c r="P1439" s="238"/>
      <c r="Q1439" s="238"/>
      <c r="R1439" s="238"/>
      <c r="S1439" s="238"/>
      <c r="T1439" s="239"/>
      <c r="AT1439" s="240" t="s">
        <v>284</v>
      </c>
      <c r="AU1439" s="240" t="s">
        <v>85</v>
      </c>
      <c r="AV1439" s="15" t="s">
        <v>282</v>
      </c>
      <c r="AW1439" s="15" t="s">
        <v>32</v>
      </c>
      <c r="AX1439" s="15" t="s">
        <v>83</v>
      </c>
      <c r="AY1439" s="240" t="s">
        <v>275</v>
      </c>
    </row>
    <row r="1440" spans="1:65" s="2" customFormat="1" ht="24.15" customHeight="1">
      <c r="A1440" s="35"/>
      <c r="B1440" s="36"/>
      <c r="C1440" s="251" t="s">
        <v>1610</v>
      </c>
      <c r="D1440" s="251" t="s">
        <v>386</v>
      </c>
      <c r="E1440" s="252" t="s">
        <v>1611</v>
      </c>
      <c r="F1440" s="253" t="s">
        <v>1612</v>
      </c>
      <c r="G1440" s="254" t="s">
        <v>1613</v>
      </c>
      <c r="H1440" s="255">
        <v>993.6</v>
      </c>
      <c r="I1440" s="256"/>
      <c r="J1440" s="257">
        <f>ROUND(I1440*H1440,2)</f>
        <v>0</v>
      </c>
      <c r="K1440" s="253" t="s">
        <v>281</v>
      </c>
      <c r="L1440" s="258"/>
      <c r="M1440" s="259" t="s">
        <v>1</v>
      </c>
      <c r="N1440" s="260" t="s">
        <v>41</v>
      </c>
      <c r="O1440" s="72"/>
      <c r="P1440" s="203">
        <f>O1440*H1440</f>
        <v>0</v>
      </c>
      <c r="Q1440" s="203">
        <v>1E-3</v>
      </c>
      <c r="R1440" s="203">
        <f>Q1440*H1440</f>
        <v>0.99360000000000004</v>
      </c>
      <c r="S1440" s="203">
        <v>0</v>
      </c>
      <c r="T1440" s="204">
        <f>S1440*H1440</f>
        <v>0</v>
      </c>
      <c r="U1440" s="35"/>
      <c r="V1440" s="35"/>
      <c r="W1440" s="35"/>
      <c r="X1440" s="35"/>
      <c r="Y1440" s="35"/>
      <c r="Z1440" s="35"/>
      <c r="AA1440" s="35"/>
      <c r="AB1440" s="35"/>
      <c r="AC1440" s="35"/>
      <c r="AD1440" s="35"/>
      <c r="AE1440" s="35"/>
      <c r="AR1440" s="205" t="s">
        <v>517</v>
      </c>
      <c r="AT1440" s="205" t="s">
        <v>386</v>
      </c>
      <c r="AU1440" s="205" t="s">
        <v>85</v>
      </c>
      <c r="AY1440" s="18" t="s">
        <v>275</v>
      </c>
      <c r="BE1440" s="206">
        <f>IF(N1440="základní",J1440,0)</f>
        <v>0</v>
      </c>
      <c r="BF1440" s="206">
        <f>IF(N1440="snížená",J1440,0)</f>
        <v>0</v>
      </c>
      <c r="BG1440" s="206">
        <f>IF(N1440="zákl. přenesená",J1440,0)</f>
        <v>0</v>
      </c>
      <c r="BH1440" s="206">
        <f>IF(N1440="sníž. přenesená",J1440,0)</f>
        <v>0</v>
      </c>
      <c r="BI1440" s="206">
        <f>IF(N1440="nulová",J1440,0)</f>
        <v>0</v>
      </c>
      <c r="BJ1440" s="18" t="s">
        <v>83</v>
      </c>
      <c r="BK1440" s="206">
        <f>ROUND(I1440*H1440,2)</f>
        <v>0</v>
      </c>
      <c r="BL1440" s="18" t="s">
        <v>380</v>
      </c>
      <c r="BM1440" s="205" t="s">
        <v>1614</v>
      </c>
    </row>
    <row r="1441" spans="1:65" s="13" customFormat="1" ht="10">
      <c r="B1441" s="207"/>
      <c r="C1441" s="208"/>
      <c r="D1441" s="209" t="s">
        <v>284</v>
      </c>
      <c r="E1441" s="208"/>
      <c r="F1441" s="211" t="s">
        <v>1615</v>
      </c>
      <c r="G1441" s="208"/>
      <c r="H1441" s="212">
        <v>993.6</v>
      </c>
      <c r="I1441" s="213"/>
      <c r="J1441" s="208"/>
      <c r="K1441" s="208"/>
      <c r="L1441" s="214"/>
      <c r="M1441" s="215"/>
      <c r="N1441" s="216"/>
      <c r="O1441" s="216"/>
      <c r="P1441" s="216"/>
      <c r="Q1441" s="216"/>
      <c r="R1441" s="216"/>
      <c r="S1441" s="216"/>
      <c r="T1441" s="217"/>
      <c r="AT1441" s="218" t="s">
        <v>284</v>
      </c>
      <c r="AU1441" s="218" t="s">
        <v>85</v>
      </c>
      <c r="AV1441" s="13" t="s">
        <v>85</v>
      </c>
      <c r="AW1441" s="13" t="s">
        <v>4</v>
      </c>
      <c r="AX1441" s="13" t="s">
        <v>83</v>
      </c>
      <c r="AY1441" s="218" t="s">
        <v>275</v>
      </c>
    </row>
    <row r="1442" spans="1:65" s="2" customFormat="1" ht="24.15" customHeight="1">
      <c r="A1442" s="35"/>
      <c r="B1442" s="36"/>
      <c r="C1442" s="194" t="s">
        <v>1616</v>
      </c>
      <c r="D1442" s="194" t="s">
        <v>277</v>
      </c>
      <c r="E1442" s="195" t="s">
        <v>1617</v>
      </c>
      <c r="F1442" s="196" t="s">
        <v>1618</v>
      </c>
      <c r="G1442" s="197" t="s">
        <v>280</v>
      </c>
      <c r="H1442" s="198">
        <v>160.99</v>
      </c>
      <c r="I1442" s="199"/>
      <c r="J1442" s="200">
        <f>ROUND(I1442*H1442,2)</f>
        <v>0</v>
      </c>
      <c r="K1442" s="196" t="s">
        <v>281</v>
      </c>
      <c r="L1442" s="40"/>
      <c r="M1442" s="201" t="s">
        <v>1</v>
      </c>
      <c r="N1442" s="202" t="s">
        <v>41</v>
      </c>
      <c r="O1442" s="72"/>
      <c r="P1442" s="203">
        <f>O1442*H1442</f>
        <v>0</v>
      </c>
      <c r="Q1442" s="203">
        <v>0</v>
      </c>
      <c r="R1442" s="203">
        <f>Q1442*H1442</f>
        <v>0</v>
      </c>
      <c r="S1442" s="203">
        <v>0</v>
      </c>
      <c r="T1442" s="204">
        <f>S1442*H1442</f>
        <v>0</v>
      </c>
      <c r="U1442" s="35"/>
      <c r="V1442" s="35"/>
      <c r="W1442" s="35"/>
      <c r="X1442" s="35"/>
      <c r="Y1442" s="35"/>
      <c r="Z1442" s="35"/>
      <c r="AA1442" s="35"/>
      <c r="AB1442" s="35"/>
      <c r="AC1442" s="35"/>
      <c r="AD1442" s="35"/>
      <c r="AE1442" s="35"/>
      <c r="AR1442" s="205" t="s">
        <v>380</v>
      </c>
      <c r="AT1442" s="205" t="s">
        <v>277</v>
      </c>
      <c r="AU1442" s="205" t="s">
        <v>85</v>
      </c>
      <c r="AY1442" s="18" t="s">
        <v>275</v>
      </c>
      <c r="BE1442" s="206">
        <f>IF(N1442="základní",J1442,0)</f>
        <v>0</v>
      </c>
      <c r="BF1442" s="206">
        <f>IF(N1442="snížená",J1442,0)</f>
        <v>0</v>
      </c>
      <c r="BG1442" s="206">
        <f>IF(N1442="zákl. přenesená",J1442,0)</f>
        <v>0</v>
      </c>
      <c r="BH1442" s="206">
        <f>IF(N1442="sníž. přenesená",J1442,0)</f>
        <v>0</v>
      </c>
      <c r="BI1442" s="206">
        <f>IF(N1442="nulová",J1442,0)</f>
        <v>0</v>
      </c>
      <c r="BJ1442" s="18" t="s">
        <v>83</v>
      </c>
      <c r="BK1442" s="206">
        <f>ROUND(I1442*H1442,2)</f>
        <v>0</v>
      </c>
      <c r="BL1442" s="18" t="s">
        <v>380</v>
      </c>
      <c r="BM1442" s="205" t="s">
        <v>1619</v>
      </c>
    </row>
    <row r="1443" spans="1:65" s="13" customFormat="1" ht="10">
      <c r="B1443" s="207"/>
      <c r="C1443" s="208"/>
      <c r="D1443" s="209" t="s">
        <v>284</v>
      </c>
      <c r="E1443" s="210" t="s">
        <v>1</v>
      </c>
      <c r="F1443" s="211" t="s">
        <v>1620</v>
      </c>
      <c r="G1443" s="208"/>
      <c r="H1443" s="212">
        <v>67.12</v>
      </c>
      <c r="I1443" s="213"/>
      <c r="J1443" s="208"/>
      <c r="K1443" s="208"/>
      <c r="L1443" s="214"/>
      <c r="M1443" s="215"/>
      <c r="N1443" s="216"/>
      <c r="O1443" s="216"/>
      <c r="P1443" s="216"/>
      <c r="Q1443" s="216"/>
      <c r="R1443" s="216"/>
      <c r="S1443" s="216"/>
      <c r="T1443" s="217"/>
      <c r="AT1443" s="218" t="s">
        <v>284</v>
      </c>
      <c r="AU1443" s="218" t="s">
        <v>85</v>
      </c>
      <c r="AV1443" s="13" t="s">
        <v>85</v>
      </c>
      <c r="AW1443" s="13" t="s">
        <v>32</v>
      </c>
      <c r="AX1443" s="13" t="s">
        <v>76</v>
      </c>
      <c r="AY1443" s="218" t="s">
        <v>275</v>
      </c>
    </row>
    <row r="1444" spans="1:65" s="13" customFormat="1" ht="10">
      <c r="B1444" s="207"/>
      <c r="C1444" s="208"/>
      <c r="D1444" s="209" t="s">
        <v>284</v>
      </c>
      <c r="E1444" s="210" t="s">
        <v>1</v>
      </c>
      <c r="F1444" s="211" t="s">
        <v>1621</v>
      </c>
      <c r="G1444" s="208"/>
      <c r="H1444" s="212">
        <v>3.24</v>
      </c>
      <c r="I1444" s="213"/>
      <c r="J1444" s="208"/>
      <c r="K1444" s="208"/>
      <c r="L1444" s="214"/>
      <c r="M1444" s="215"/>
      <c r="N1444" s="216"/>
      <c r="O1444" s="216"/>
      <c r="P1444" s="216"/>
      <c r="Q1444" s="216"/>
      <c r="R1444" s="216"/>
      <c r="S1444" s="216"/>
      <c r="T1444" s="217"/>
      <c r="AT1444" s="218" t="s">
        <v>284</v>
      </c>
      <c r="AU1444" s="218" t="s">
        <v>85</v>
      </c>
      <c r="AV1444" s="13" t="s">
        <v>85</v>
      </c>
      <c r="AW1444" s="13" t="s">
        <v>32</v>
      </c>
      <c r="AX1444" s="13" t="s">
        <v>76</v>
      </c>
      <c r="AY1444" s="218" t="s">
        <v>275</v>
      </c>
    </row>
    <row r="1445" spans="1:65" s="13" customFormat="1" ht="10">
      <c r="B1445" s="207"/>
      <c r="C1445" s="208"/>
      <c r="D1445" s="209" t="s">
        <v>284</v>
      </c>
      <c r="E1445" s="210" t="s">
        <v>1</v>
      </c>
      <c r="F1445" s="211" t="s">
        <v>1622</v>
      </c>
      <c r="G1445" s="208"/>
      <c r="H1445" s="212">
        <v>11.88</v>
      </c>
      <c r="I1445" s="213"/>
      <c r="J1445" s="208"/>
      <c r="K1445" s="208"/>
      <c r="L1445" s="214"/>
      <c r="M1445" s="215"/>
      <c r="N1445" s="216"/>
      <c r="O1445" s="216"/>
      <c r="P1445" s="216"/>
      <c r="Q1445" s="216"/>
      <c r="R1445" s="216"/>
      <c r="S1445" s="216"/>
      <c r="T1445" s="217"/>
      <c r="AT1445" s="218" t="s">
        <v>284</v>
      </c>
      <c r="AU1445" s="218" t="s">
        <v>85</v>
      </c>
      <c r="AV1445" s="13" t="s">
        <v>85</v>
      </c>
      <c r="AW1445" s="13" t="s">
        <v>32</v>
      </c>
      <c r="AX1445" s="13" t="s">
        <v>76</v>
      </c>
      <c r="AY1445" s="218" t="s">
        <v>275</v>
      </c>
    </row>
    <row r="1446" spans="1:65" s="13" customFormat="1" ht="10">
      <c r="B1446" s="207"/>
      <c r="C1446" s="208"/>
      <c r="D1446" s="209" t="s">
        <v>284</v>
      </c>
      <c r="E1446" s="210" t="s">
        <v>1</v>
      </c>
      <c r="F1446" s="211" t="s">
        <v>1623</v>
      </c>
      <c r="G1446" s="208"/>
      <c r="H1446" s="212">
        <v>1.8</v>
      </c>
      <c r="I1446" s="213"/>
      <c r="J1446" s="208"/>
      <c r="K1446" s="208"/>
      <c r="L1446" s="214"/>
      <c r="M1446" s="215"/>
      <c r="N1446" s="216"/>
      <c r="O1446" s="216"/>
      <c r="P1446" s="216"/>
      <c r="Q1446" s="216"/>
      <c r="R1446" s="216"/>
      <c r="S1446" s="216"/>
      <c r="T1446" s="217"/>
      <c r="AT1446" s="218" t="s">
        <v>284</v>
      </c>
      <c r="AU1446" s="218" t="s">
        <v>85</v>
      </c>
      <c r="AV1446" s="13" t="s">
        <v>85</v>
      </c>
      <c r="AW1446" s="13" t="s">
        <v>32</v>
      </c>
      <c r="AX1446" s="13" t="s">
        <v>76</v>
      </c>
      <c r="AY1446" s="218" t="s">
        <v>275</v>
      </c>
    </row>
    <row r="1447" spans="1:65" s="13" customFormat="1" ht="10">
      <c r="B1447" s="207"/>
      <c r="C1447" s="208"/>
      <c r="D1447" s="209" t="s">
        <v>284</v>
      </c>
      <c r="E1447" s="210" t="s">
        <v>1</v>
      </c>
      <c r="F1447" s="211" t="s">
        <v>1624</v>
      </c>
      <c r="G1447" s="208"/>
      <c r="H1447" s="212">
        <v>3.6</v>
      </c>
      <c r="I1447" s="213"/>
      <c r="J1447" s="208"/>
      <c r="K1447" s="208"/>
      <c r="L1447" s="214"/>
      <c r="M1447" s="215"/>
      <c r="N1447" s="216"/>
      <c r="O1447" s="216"/>
      <c r="P1447" s="216"/>
      <c r="Q1447" s="216"/>
      <c r="R1447" s="216"/>
      <c r="S1447" s="216"/>
      <c r="T1447" s="217"/>
      <c r="AT1447" s="218" t="s">
        <v>284</v>
      </c>
      <c r="AU1447" s="218" t="s">
        <v>85</v>
      </c>
      <c r="AV1447" s="13" t="s">
        <v>85</v>
      </c>
      <c r="AW1447" s="13" t="s">
        <v>32</v>
      </c>
      <c r="AX1447" s="13" t="s">
        <v>76</v>
      </c>
      <c r="AY1447" s="218" t="s">
        <v>275</v>
      </c>
    </row>
    <row r="1448" spans="1:65" s="13" customFormat="1" ht="10">
      <c r="B1448" s="207"/>
      <c r="C1448" s="208"/>
      <c r="D1448" s="209" t="s">
        <v>284</v>
      </c>
      <c r="E1448" s="210" t="s">
        <v>1</v>
      </c>
      <c r="F1448" s="211" t="s">
        <v>1625</v>
      </c>
      <c r="G1448" s="208"/>
      <c r="H1448" s="212">
        <v>4.95</v>
      </c>
      <c r="I1448" s="213"/>
      <c r="J1448" s="208"/>
      <c r="K1448" s="208"/>
      <c r="L1448" s="214"/>
      <c r="M1448" s="215"/>
      <c r="N1448" s="216"/>
      <c r="O1448" s="216"/>
      <c r="P1448" s="216"/>
      <c r="Q1448" s="216"/>
      <c r="R1448" s="216"/>
      <c r="S1448" s="216"/>
      <c r="T1448" s="217"/>
      <c r="AT1448" s="218" t="s">
        <v>284</v>
      </c>
      <c r="AU1448" s="218" t="s">
        <v>85</v>
      </c>
      <c r="AV1448" s="13" t="s">
        <v>85</v>
      </c>
      <c r="AW1448" s="13" t="s">
        <v>32</v>
      </c>
      <c r="AX1448" s="13" t="s">
        <v>76</v>
      </c>
      <c r="AY1448" s="218" t="s">
        <v>275</v>
      </c>
    </row>
    <row r="1449" spans="1:65" s="13" customFormat="1" ht="10">
      <c r="B1449" s="207"/>
      <c r="C1449" s="208"/>
      <c r="D1449" s="209" t="s">
        <v>284</v>
      </c>
      <c r="E1449" s="210" t="s">
        <v>1</v>
      </c>
      <c r="F1449" s="211" t="s">
        <v>1626</v>
      </c>
      <c r="G1449" s="208"/>
      <c r="H1449" s="212">
        <v>68.400000000000006</v>
      </c>
      <c r="I1449" s="213"/>
      <c r="J1449" s="208"/>
      <c r="K1449" s="208"/>
      <c r="L1449" s="214"/>
      <c r="M1449" s="215"/>
      <c r="N1449" s="216"/>
      <c r="O1449" s="216"/>
      <c r="P1449" s="216"/>
      <c r="Q1449" s="216"/>
      <c r="R1449" s="216"/>
      <c r="S1449" s="216"/>
      <c r="T1449" s="217"/>
      <c r="AT1449" s="218" t="s">
        <v>284</v>
      </c>
      <c r="AU1449" s="218" t="s">
        <v>85</v>
      </c>
      <c r="AV1449" s="13" t="s">
        <v>85</v>
      </c>
      <c r="AW1449" s="13" t="s">
        <v>32</v>
      </c>
      <c r="AX1449" s="13" t="s">
        <v>76</v>
      </c>
      <c r="AY1449" s="218" t="s">
        <v>275</v>
      </c>
    </row>
    <row r="1450" spans="1:65" s="14" customFormat="1" ht="10">
      <c r="B1450" s="219"/>
      <c r="C1450" s="220"/>
      <c r="D1450" s="209" t="s">
        <v>284</v>
      </c>
      <c r="E1450" s="221" t="s">
        <v>1</v>
      </c>
      <c r="F1450" s="222" t="s">
        <v>286</v>
      </c>
      <c r="G1450" s="220"/>
      <c r="H1450" s="223">
        <v>160.99</v>
      </c>
      <c r="I1450" s="224"/>
      <c r="J1450" s="220"/>
      <c r="K1450" s="220"/>
      <c r="L1450" s="225"/>
      <c r="M1450" s="226"/>
      <c r="N1450" s="227"/>
      <c r="O1450" s="227"/>
      <c r="P1450" s="227"/>
      <c r="Q1450" s="227"/>
      <c r="R1450" s="227"/>
      <c r="S1450" s="227"/>
      <c r="T1450" s="228"/>
      <c r="AT1450" s="229" t="s">
        <v>284</v>
      </c>
      <c r="AU1450" s="229" t="s">
        <v>85</v>
      </c>
      <c r="AV1450" s="14" t="s">
        <v>106</v>
      </c>
      <c r="AW1450" s="14" t="s">
        <v>32</v>
      </c>
      <c r="AX1450" s="14" t="s">
        <v>76</v>
      </c>
      <c r="AY1450" s="229" t="s">
        <v>275</v>
      </c>
    </row>
    <row r="1451" spans="1:65" s="15" customFormat="1" ht="10">
      <c r="B1451" s="230"/>
      <c r="C1451" s="231"/>
      <c r="D1451" s="209" t="s">
        <v>284</v>
      </c>
      <c r="E1451" s="232" t="s">
        <v>1</v>
      </c>
      <c r="F1451" s="233" t="s">
        <v>287</v>
      </c>
      <c r="G1451" s="231"/>
      <c r="H1451" s="234">
        <v>160.99</v>
      </c>
      <c r="I1451" s="235"/>
      <c r="J1451" s="231"/>
      <c r="K1451" s="231"/>
      <c r="L1451" s="236"/>
      <c r="M1451" s="237"/>
      <c r="N1451" s="238"/>
      <c r="O1451" s="238"/>
      <c r="P1451" s="238"/>
      <c r="Q1451" s="238"/>
      <c r="R1451" s="238"/>
      <c r="S1451" s="238"/>
      <c r="T1451" s="239"/>
      <c r="AT1451" s="240" t="s">
        <v>284</v>
      </c>
      <c r="AU1451" s="240" t="s">
        <v>85</v>
      </c>
      <c r="AV1451" s="15" t="s">
        <v>282</v>
      </c>
      <c r="AW1451" s="15" t="s">
        <v>32</v>
      </c>
      <c r="AX1451" s="15" t="s">
        <v>83</v>
      </c>
      <c r="AY1451" s="240" t="s">
        <v>275</v>
      </c>
    </row>
    <row r="1452" spans="1:65" s="2" customFormat="1" ht="24.15" customHeight="1">
      <c r="A1452" s="35"/>
      <c r="B1452" s="36"/>
      <c r="C1452" s="251" t="s">
        <v>1627</v>
      </c>
      <c r="D1452" s="251" t="s">
        <v>386</v>
      </c>
      <c r="E1452" s="252" t="s">
        <v>1611</v>
      </c>
      <c r="F1452" s="253" t="s">
        <v>1612</v>
      </c>
      <c r="G1452" s="254" t="s">
        <v>1613</v>
      </c>
      <c r="H1452" s="255">
        <v>756.65300000000002</v>
      </c>
      <c r="I1452" s="256"/>
      <c r="J1452" s="257">
        <f>ROUND(I1452*H1452,2)</f>
        <v>0</v>
      </c>
      <c r="K1452" s="253" t="s">
        <v>281</v>
      </c>
      <c r="L1452" s="258"/>
      <c r="M1452" s="259" t="s">
        <v>1</v>
      </c>
      <c r="N1452" s="260" t="s">
        <v>41</v>
      </c>
      <c r="O1452" s="72"/>
      <c r="P1452" s="203">
        <f>O1452*H1452</f>
        <v>0</v>
      </c>
      <c r="Q1452" s="203">
        <v>1E-3</v>
      </c>
      <c r="R1452" s="203">
        <f>Q1452*H1452</f>
        <v>0.75665300000000002</v>
      </c>
      <c r="S1452" s="203">
        <v>0</v>
      </c>
      <c r="T1452" s="204">
        <f>S1452*H1452</f>
        <v>0</v>
      </c>
      <c r="U1452" s="35"/>
      <c r="V1452" s="35"/>
      <c r="W1452" s="35"/>
      <c r="X1452" s="35"/>
      <c r="Y1452" s="35"/>
      <c r="Z1452" s="35"/>
      <c r="AA1452" s="35"/>
      <c r="AB1452" s="35"/>
      <c r="AC1452" s="35"/>
      <c r="AD1452" s="35"/>
      <c r="AE1452" s="35"/>
      <c r="AR1452" s="205" t="s">
        <v>517</v>
      </c>
      <c r="AT1452" s="205" t="s">
        <v>386</v>
      </c>
      <c r="AU1452" s="205" t="s">
        <v>85</v>
      </c>
      <c r="AY1452" s="18" t="s">
        <v>275</v>
      </c>
      <c r="BE1452" s="206">
        <f>IF(N1452="základní",J1452,0)</f>
        <v>0</v>
      </c>
      <c r="BF1452" s="206">
        <f>IF(N1452="snížená",J1452,0)</f>
        <v>0</v>
      </c>
      <c r="BG1452" s="206">
        <f>IF(N1452="zákl. přenesená",J1452,0)</f>
        <v>0</v>
      </c>
      <c r="BH1452" s="206">
        <f>IF(N1452="sníž. přenesená",J1452,0)</f>
        <v>0</v>
      </c>
      <c r="BI1452" s="206">
        <f>IF(N1452="nulová",J1452,0)</f>
        <v>0</v>
      </c>
      <c r="BJ1452" s="18" t="s">
        <v>83</v>
      </c>
      <c r="BK1452" s="206">
        <f>ROUND(I1452*H1452,2)</f>
        <v>0</v>
      </c>
      <c r="BL1452" s="18" t="s">
        <v>380</v>
      </c>
      <c r="BM1452" s="205" t="s">
        <v>1628</v>
      </c>
    </row>
    <row r="1453" spans="1:65" s="13" customFormat="1" ht="10">
      <c r="B1453" s="207"/>
      <c r="C1453" s="208"/>
      <c r="D1453" s="209" t="s">
        <v>284</v>
      </c>
      <c r="E1453" s="208"/>
      <c r="F1453" s="211" t="s">
        <v>1629</v>
      </c>
      <c r="G1453" s="208"/>
      <c r="H1453" s="212">
        <v>756.65300000000002</v>
      </c>
      <c r="I1453" s="213"/>
      <c r="J1453" s="208"/>
      <c r="K1453" s="208"/>
      <c r="L1453" s="214"/>
      <c r="M1453" s="215"/>
      <c r="N1453" s="216"/>
      <c r="O1453" s="216"/>
      <c r="P1453" s="216"/>
      <c r="Q1453" s="216"/>
      <c r="R1453" s="216"/>
      <c r="S1453" s="216"/>
      <c r="T1453" s="217"/>
      <c r="AT1453" s="218" t="s">
        <v>284</v>
      </c>
      <c r="AU1453" s="218" t="s">
        <v>85</v>
      </c>
      <c r="AV1453" s="13" t="s">
        <v>85</v>
      </c>
      <c r="AW1453" s="13" t="s">
        <v>4</v>
      </c>
      <c r="AX1453" s="13" t="s">
        <v>83</v>
      </c>
      <c r="AY1453" s="218" t="s">
        <v>275</v>
      </c>
    </row>
    <row r="1454" spans="1:65" s="2" customFormat="1" ht="24.15" customHeight="1">
      <c r="A1454" s="35"/>
      <c r="B1454" s="36"/>
      <c r="C1454" s="194" t="s">
        <v>1630</v>
      </c>
      <c r="D1454" s="194" t="s">
        <v>277</v>
      </c>
      <c r="E1454" s="195" t="s">
        <v>1631</v>
      </c>
      <c r="F1454" s="196" t="s">
        <v>1632</v>
      </c>
      <c r="G1454" s="197" t="s">
        <v>399</v>
      </c>
      <c r="H1454" s="198">
        <v>389.6</v>
      </c>
      <c r="I1454" s="199"/>
      <c r="J1454" s="200">
        <f>ROUND(I1454*H1454,2)</f>
        <v>0</v>
      </c>
      <c r="K1454" s="196" t="s">
        <v>281</v>
      </c>
      <c r="L1454" s="40"/>
      <c r="M1454" s="201" t="s">
        <v>1</v>
      </c>
      <c r="N1454" s="202" t="s">
        <v>41</v>
      </c>
      <c r="O1454" s="72"/>
      <c r="P1454" s="203">
        <f>O1454*H1454</f>
        <v>0</v>
      </c>
      <c r="Q1454" s="203">
        <v>0</v>
      </c>
      <c r="R1454" s="203">
        <f>Q1454*H1454</f>
        <v>0</v>
      </c>
      <c r="S1454" s="203">
        <v>0</v>
      </c>
      <c r="T1454" s="204">
        <f>S1454*H1454</f>
        <v>0</v>
      </c>
      <c r="U1454" s="35"/>
      <c r="V1454" s="35"/>
      <c r="W1454" s="35"/>
      <c r="X1454" s="35"/>
      <c r="Y1454" s="35"/>
      <c r="Z1454" s="35"/>
      <c r="AA1454" s="35"/>
      <c r="AB1454" s="35"/>
      <c r="AC1454" s="35"/>
      <c r="AD1454" s="35"/>
      <c r="AE1454" s="35"/>
      <c r="AR1454" s="205" t="s">
        <v>380</v>
      </c>
      <c r="AT1454" s="205" t="s">
        <v>277</v>
      </c>
      <c r="AU1454" s="205" t="s">
        <v>85</v>
      </c>
      <c r="AY1454" s="18" t="s">
        <v>275</v>
      </c>
      <c r="BE1454" s="206">
        <f>IF(N1454="základní",J1454,0)</f>
        <v>0</v>
      </c>
      <c r="BF1454" s="206">
        <f>IF(N1454="snížená",J1454,0)</f>
        <v>0</v>
      </c>
      <c r="BG1454" s="206">
        <f>IF(N1454="zákl. přenesená",J1454,0)</f>
        <v>0</v>
      </c>
      <c r="BH1454" s="206">
        <f>IF(N1454="sníž. přenesená",J1454,0)</f>
        <v>0</v>
      </c>
      <c r="BI1454" s="206">
        <f>IF(N1454="nulová",J1454,0)</f>
        <v>0</v>
      </c>
      <c r="BJ1454" s="18" t="s">
        <v>83</v>
      </c>
      <c r="BK1454" s="206">
        <f>ROUND(I1454*H1454,2)</f>
        <v>0</v>
      </c>
      <c r="BL1454" s="18" t="s">
        <v>380</v>
      </c>
      <c r="BM1454" s="205" t="s">
        <v>1633</v>
      </c>
    </row>
    <row r="1455" spans="1:65" s="13" customFormat="1" ht="10">
      <c r="B1455" s="207"/>
      <c r="C1455" s="208"/>
      <c r="D1455" s="209" t="s">
        <v>284</v>
      </c>
      <c r="E1455" s="210" t="s">
        <v>1</v>
      </c>
      <c r="F1455" s="211" t="s">
        <v>1634</v>
      </c>
      <c r="G1455" s="208"/>
      <c r="H1455" s="212">
        <v>335.6</v>
      </c>
      <c r="I1455" s="213"/>
      <c r="J1455" s="208"/>
      <c r="K1455" s="208"/>
      <c r="L1455" s="214"/>
      <c r="M1455" s="215"/>
      <c r="N1455" s="216"/>
      <c r="O1455" s="216"/>
      <c r="P1455" s="216"/>
      <c r="Q1455" s="216"/>
      <c r="R1455" s="216"/>
      <c r="S1455" s="216"/>
      <c r="T1455" s="217"/>
      <c r="AT1455" s="218" t="s">
        <v>284</v>
      </c>
      <c r="AU1455" s="218" t="s">
        <v>85</v>
      </c>
      <c r="AV1455" s="13" t="s">
        <v>85</v>
      </c>
      <c r="AW1455" s="13" t="s">
        <v>32</v>
      </c>
      <c r="AX1455" s="13" t="s">
        <v>76</v>
      </c>
      <c r="AY1455" s="218" t="s">
        <v>275</v>
      </c>
    </row>
    <row r="1456" spans="1:65" s="13" customFormat="1" ht="10">
      <c r="B1456" s="207"/>
      <c r="C1456" s="208"/>
      <c r="D1456" s="209" t="s">
        <v>284</v>
      </c>
      <c r="E1456" s="210" t="s">
        <v>1</v>
      </c>
      <c r="F1456" s="211" t="s">
        <v>1635</v>
      </c>
      <c r="G1456" s="208"/>
      <c r="H1456" s="212">
        <v>54</v>
      </c>
      <c r="I1456" s="213"/>
      <c r="J1456" s="208"/>
      <c r="K1456" s="208"/>
      <c r="L1456" s="214"/>
      <c r="M1456" s="215"/>
      <c r="N1456" s="216"/>
      <c r="O1456" s="216"/>
      <c r="P1456" s="216"/>
      <c r="Q1456" s="216"/>
      <c r="R1456" s="216"/>
      <c r="S1456" s="216"/>
      <c r="T1456" s="217"/>
      <c r="AT1456" s="218" t="s">
        <v>284</v>
      </c>
      <c r="AU1456" s="218" t="s">
        <v>85</v>
      </c>
      <c r="AV1456" s="13" t="s">
        <v>85</v>
      </c>
      <c r="AW1456" s="13" t="s">
        <v>32</v>
      </c>
      <c r="AX1456" s="13" t="s">
        <v>76</v>
      </c>
      <c r="AY1456" s="218" t="s">
        <v>275</v>
      </c>
    </row>
    <row r="1457" spans="1:65" s="14" customFormat="1" ht="10">
      <c r="B1457" s="219"/>
      <c r="C1457" s="220"/>
      <c r="D1457" s="209" t="s">
        <v>284</v>
      </c>
      <c r="E1457" s="221" t="s">
        <v>1</v>
      </c>
      <c r="F1457" s="222" t="s">
        <v>286</v>
      </c>
      <c r="G1457" s="220"/>
      <c r="H1457" s="223">
        <v>389.6</v>
      </c>
      <c r="I1457" s="224"/>
      <c r="J1457" s="220"/>
      <c r="K1457" s="220"/>
      <c r="L1457" s="225"/>
      <c r="M1457" s="226"/>
      <c r="N1457" s="227"/>
      <c r="O1457" s="227"/>
      <c r="P1457" s="227"/>
      <c r="Q1457" s="227"/>
      <c r="R1457" s="227"/>
      <c r="S1457" s="227"/>
      <c r="T1457" s="228"/>
      <c r="AT1457" s="229" t="s">
        <v>284</v>
      </c>
      <c r="AU1457" s="229" t="s">
        <v>85</v>
      </c>
      <c r="AV1457" s="14" t="s">
        <v>106</v>
      </c>
      <c r="AW1457" s="14" t="s">
        <v>32</v>
      </c>
      <c r="AX1457" s="14" t="s">
        <v>76</v>
      </c>
      <c r="AY1457" s="229" t="s">
        <v>275</v>
      </c>
    </row>
    <row r="1458" spans="1:65" s="15" customFormat="1" ht="10">
      <c r="B1458" s="230"/>
      <c r="C1458" s="231"/>
      <c r="D1458" s="209" t="s">
        <v>284</v>
      </c>
      <c r="E1458" s="232" t="s">
        <v>1</v>
      </c>
      <c r="F1458" s="233" t="s">
        <v>287</v>
      </c>
      <c r="G1458" s="231"/>
      <c r="H1458" s="234">
        <v>389.6</v>
      </c>
      <c r="I1458" s="235"/>
      <c r="J1458" s="231"/>
      <c r="K1458" s="231"/>
      <c r="L1458" s="236"/>
      <c r="M1458" s="237"/>
      <c r="N1458" s="238"/>
      <c r="O1458" s="238"/>
      <c r="P1458" s="238"/>
      <c r="Q1458" s="238"/>
      <c r="R1458" s="238"/>
      <c r="S1458" s="238"/>
      <c r="T1458" s="239"/>
      <c r="AT1458" s="240" t="s">
        <v>284</v>
      </c>
      <c r="AU1458" s="240" t="s">
        <v>85</v>
      </c>
      <c r="AV1458" s="15" t="s">
        <v>282</v>
      </c>
      <c r="AW1458" s="15" t="s">
        <v>32</v>
      </c>
      <c r="AX1458" s="15" t="s">
        <v>83</v>
      </c>
      <c r="AY1458" s="240" t="s">
        <v>275</v>
      </c>
    </row>
    <row r="1459" spans="1:65" s="2" customFormat="1" ht="16.5" customHeight="1">
      <c r="A1459" s="35"/>
      <c r="B1459" s="36"/>
      <c r="C1459" s="251" t="s">
        <v>1636</v>
      </c>
      <c r="D1459" s="251" t="s">
        <v>386</v>
      </c>
      <c r="E1459" s="252" t="s">
        <v>1637</v>
      </c>
      <c r="F1459" s="253" t="s">
        <v>1638</v>
      </c>
      <c r="G1459" s="254" t="s">
        <v>399</v>
      </c>
      <c r="H1459" s="255">
        <v>409.08</v>
      </c>
      <c r="I1459" s="256"/>
      <c r="J1459" s="257">
        <f>ROUND(I1459*H1459,2)</f>
        <v>0</v>
      </c>
      <c r="K1459" s="253" t="s">
        <v>281</v>
      </c>
      <c r="L1459" s="258"/>
      <c r="M1459" s="259" t="s">
        <v>1</v>
      </c>
      <c r="N1459" s="260" t="s">
        <v>41</v>
      </c>
      <c r="O1459" s="72"/>
      <c r="P1459" s="203">
        <f>O1459*H1459</f>
        <v>0</v>
      </c>
      <c r="Q1459" s="203">
        <v>2.0000000000000002E-5</v>
      </c>
      <c r="R1459" s="203">
        <f>Q1459*H1459</f>
        <v>8.1816000000000007E-3</v>
      </c>
      <c r="S1459" s="203">
        <v>0</v>
      </c>
      <c r="T1459" s="204">
        <f>S1459*H1459</f>
        <v>0</v>
      </c>
      <c r="U1459" s="35"/>
      <c r="V1459" s="35"/>
      <c r="W1459" s="35"/>
      <c r="X1459" s="35"/>
      <c r="Y1459" s="35"/>
      <c r="Z1459" s="35"/>
      <c r="AA1459" s="35"/>
      <c r="AB1459" s="35"/>
      <c r="AC1459" s="35"/>
      <c r="AD1459" s="35"/>
      <c r="AE1459" s="35"/>
      <c r="AR1459" s="205" t="s">
        <v>517</v>
      </c>
      <c r="AT1459" s="205" t="s">
        <v>386</v>
      </c>
      <c r="AU1459" s="205" t="s">
        <v>85</v>
      </c>
      <c r="AY1459" s="18" t="s">
        <v>275</v>
      </c>
      <c r="BE1459" s="206">
        <f>IF(N1459="základní",J1459,0)</f>
        <v>0</v>
      </c>
      <c r="BF1459" s="206">
        <f>IF(N1459="snížená",J1459,0)</f>
        <v>0</v>
      </c>
      <c r="BG1459" s="206">
        <f>IF(N1459="zákl. přenesená",J1459,0)</f>
        <v>0</v>
      </c>
      <c r="BH1459" s="206">
        <f>IF(N1459="sníž. přenesená",J1459,0)</f>
        <v>0</v>
      </c>
      <c r="BI1459" s="206">
        <f>IF(N1459="nulová",J1459,0)</f>
        <v>0</v>
      </c>
      <c r="BJ1459" s="18" t="s">
        <v>83</v>
      </c>
      <c r="BK1459" s="206">
        <f>ROUND(I1459*H1459,2)</f>
        <v>0</v>
      </c>
      <c r="BL1459" s="18" t="s">
        <v>380</v>
      </c>
      <c r="BM1459" s="205" t="s">
        <v>1639</v>
      </c>
    </row>
    <row r="1460" spans="1:65" s="13" customFormat="1" ht="10">
      <c r="B1460" s="207"/>
      <c r="C1460" s="208"/>
      <c r="D1460" s="209" t="s">
        <v>284</v>
      </c>
      <c r="E1460" s="208"/>
      <c r="F1460" s="211" t="s">
        <v>1640</v>
      </c>
      <c r="G1460" s="208"/>
      <c r="H1460" s="212">
        <v>409.08</v>
      </c>
      <c r="I1460" s="213"/>
      <c r="J1460" s="208"/>
      <c r="K1460" s="208"/>
      <c r="L1460" s="214"/>
      <c r="M1460" s="215"/>
      <c r="N1460" s="216"/>
      <c r="O1460" s="216"/>
      <c r="P1460" s="216"/>
      <c r="Q1460" s="216"/>
      <c r="R1460" s="216"/>
      <c r="S1460" s="216"/>
      <c r="T1460" s="217"/>
      <c r="AT1460" s="218" t="s">
        <v>284</v>
      </c>
      <c r="AU1460" s="218" t="s">
        <v>85</v>
      </c>
      <c r="AV1460" s="13" t="s">
        <v>85</v>
      </c>
      <c r="AW1460" s="13" t="s">
        <v>4</v>
      </c>
      <c r="AX1460" s="13" t="s">
        <v>83</v>
      </c>
      <c r="AY1460" s="218" t="s">
        <v>275</v>
      </c>
    </row>
    <row r="1461" spans="1:65" s="2" customFormat="1" ht="24.15" customHeight="1">
      <c r="A1461" s="35"/>
      <c r="B1461" s="36"/>
      <c r="C1461" s="194" t="s">
        <v>1641</v>
      </c>
      <c r="D1461" s="194" t="s">
        <v>277</v>
      </c>
      <c r="E1461" s="195" t="s">
        <v>1642</v>
      </c>
      <c r="F1461" s="196" t="s">
        <v>1643</v>
      </c>
      <c r="G1461" s="197" t="s">
        <v>280</v>
      </c>
      <c r="H1461" s="198">
        <v>1577.75</v>
      </c>
      <c r="I1461" s="199"/>
      <c r="J1461" s="200">
        <f>ROUND(I1461*H1461,2)</f>
        <v>0</v>
      </c>
      <c r="K1461" s="196" t="s">
        <v>281</v>
      </c>
      <c r="L1461" s="40"/>
      <c r="M1461" s="201" t="s">
        <v>1</v>
      </c>
      <c r="N1461" s="202" t="s">
        <v>41</v>
      </c>
      <c r="O1461" s="72"/>
      <c r="P1461" s="203">
        <f>O1461*H1461</f>
        <v>0</v>
      </c>
      <c r="Q1461" s="203">
        <v>1.8000000000000001E-4</v>
      </c>
      <c r="R1461" s="203">
        <f>Q1461*H1461</f>
        <v>0.283995</v>
      </c>
      <c r="S1461" s="203">
        <v>0</v>
      </c>
      <c r="T1461" s="204">
        <f>S1461*H1461</f>
        <v>0</v>
      </c>
      <c r="U1461" s="35"/>
      <c r="V1461" s="35"/>
      <c r="W1461" s="35"/>
      <c r="X1461" s="35"/>
      <c r="Y1461" s="35"/>
      <c r="Z1461" s="35"/>
      <c r="AA1461" s="35"/>
      <c r="AB1461" s="35"/>
      <c r="AC1461" s="35"/>
      <c r="AD1461" s="35"/>
      <c r="AE1461" s="35"/>
      <c r="AR1461" s="205" t="s">
        <v>380</v>
      </c>
      <c r="AT1461" s="205" t="s">
        <v>277</v>
      </c>
      <c r="AU1461" s="205" t="s">
        <v>85</v>
      </c>
      <c r="AY1461" s="18" t="s">
        <v>275</v>
      </c>
      <c r="BE1461" s="206">
        <f>IF(N1461="základní",J1461,0)</f>
        <v>0</v>
      </c>
      <c r="BF1461" s="206">
        <f>IF(N1461="snížená",J1461,0)</f>
        <v>0</v>
      </c>
      <c r="BG1461" s="206">
        <f>IF(N1461="zákl. přenesená",J1461,0)</f>
        <v>0</v>
      </c>
      <c r="BH1461" s="206">
        <f>IF(N1461="sníž. přenesená",J1461,0)</f>
        <v>0</v>
      </c>
      <c r="BI1461" s="206">
        <f>IF(N1461="nulová",J1461,0)</f>
        <v>0</v>
      </c>
      <c r="BJ1461" s="18" t="s">
        <v>83</v>
      </c>
      <c r="BK1461" s="206">
        <f>ROUND(I1461*H1461,2)</f>
        <v>0</v>
      </c>
      <c r="BL1461" s="18" t="s">
        <v>380</v>
      </c>
      <c r="BM1461" s="205" t="s">
        <v>1644</v>
      </c>
    </row>
    <row r="1462" spans="1:65" s="16" customFormat="1" ht="10">
      <c r="B1462" s="241"/>
      <c r="C1462" s="242"/>
      <c r="D1462" s="209" t="s">
        <v>284</v>
      </c>
      <c r="E1462" s="243" t="s">
        <v>1</v>
      </c>
      <c r="F1462" s="244" t="s">
        <v>413</v>
      </c>
      <c r="G1462" s="242"/>
      <c r="H1462" s="243" t="s">
        <v>1</v>
      </c>
      <c r="I1462" s="245"/>
      <c r="J1462" s="242"/>
      <c r="K1462" s="242"/>
      <c r="L1462" s="246"/>
      <c r="M1462" s="247"/>
      <c r="N1462" s="248"/>
      <c r="O1462" s="248"/>
      <c r="P1462" s="248"/>
      <c r="Q1462" s="248"/>
      <c r="R1462" s="248"/>
      <c r="S1462" s="248"/>
      <c r="T1462" s="249"/>
      <c r="AT1462" s="250" t="s">
        <v>284</v>
      </c>
      <c r="AU1462" s="250" t="s">
        <v>85</v>
      </c>
      <c r="AV1462" s="16" t="s">
        <v>83</v>
      </c>
      <c r="AW1462" s="16" t="s">
        <v>32</v>
      </c>
      <c r="AX1462" s="16" t="s">
        <v>76</v>
      </c>
      <c r="AY1462" s="250" t="s">
        <v>275</v>
      </c>
    </row>
    <row r="1463" spans="1:65" s="13" customFormat="1" ht="10">
      <c r="B1463" s="207"/>
      <c r="C1463" s="208"/>
      <c r="D1463" s="209" t="s">
        <v>284</v>
      </c>
      <c r="E1463" s="210" t="s">
        <v>1</v>
      </c>
      <c r="F1463" s="211" t="s">
        <v>1645</v>
      </c>
      <c r="G1463" s="208"/>
      <c r="H1463" s="212">
        <v>450.6</v>
      </c>
      <c r="I1463" s="213"/>
      <c r="J1463" s="208"/>
      <c r="K1463" s="208"/>
      <c r="L1463" s="214"/>
      <c r="M1463" s="215"/>
      <c r="N1463" s="216"/>
      <c r="O1463" s="216"/>
      <c r="P1463" s="216"/>
      <c r="Q1463" s="216"/>
      <c r="R1463" s="216"/>
      <c r="S1463" s="216"/>
      <c r="T1463" s="217"/>
      <c r="AT1463" s="218" t="s">
        <v>284</v>
      </c>
      <c r="AU1463" s="218" t="s">
        <v>85</v>
      </c>
      <c r="AV1463" s="13" t="s">
        <v>85</v>
      </c>
      <c r="AW1463" s="13" t="s">
        <v>32</v>
      </c>
      <c r="AX1463" s="13" t="s">
        <v>76</v>
      </c>
      <c r="AY1463" s="218" t="s">
        <v>275</v>
      </c>
    </row>
    <row r="1464" spans="1:65" s="13" customFormat="1" ht="10">
      <c r="B1464" s="207"/>
      <c r="C1464" s="208"/>
      <c r="D1464" s="209" t="s">
        <v>284</v>
      </c>
      <c r="E1464" s="210" t="s">
        <v>1</v>
      </c>
      <c r="F1464" s="211" t="s">
        <v>1646</v>
      </c>
      <c r="G1464" s="208"/>
      <c r="H1464" s="212">
        <v>9.25</v>
      </c>
      <c r="I1464" s="213"/>
      <c r="J1464" s="208"/>
      <c r="K1464" s="208"/>
      <c r="L1464" s="214"/>
      <c r="M1464" s="215"/>
      <c r="N1464" s="216"/>
      <c r="O1464" s="216"/>
      <c r="P1464" s="216"/>
      <c r="Q1464" s="216"/>
      <c r="R1464" s="216"/>
      <c r="S1464" s="216"/>
      <c r="T1464" s="217"/>
      <c r="AT1464" s="218" t="s">
        <v>284</v>
      </c>
      <c r="AU1464" s="218" t="s">
        <v>85</v>
      </c>
      <c r="AV1464" s="13" t="s">
        <v>85</v>
      </c>
      <c r="AW1464" s="13" t="s">
        <v>32</v>
      </c>
      <c r="AX1464" s="13" t="s">
        <v>76</v>
      </c>
      <c r="AY1464" s="218" t="s">
        <v>275</v>
      </c>
    </row>
    <row r="1465" spans="1:65" s="14" customFormat="1" ht="10">
      <c r="B1465" s="219"/>
      <c r="C1465" s="220"/>
      <c r="D1465" s="209" t="s">
        <v>284</v>
      </c>
      <c r="E1465" s="221" t="s">
        <v>1</v>
      </c>
      <c r="F1465" s="222" t="s">
        <v>286</v>
      </c>
      <c r="G1465" s="220"/>
      <c r="H1465" s="223">
        <v>459.85</v>
      </c>
      <c r="I1465" s="224"/>
      <c r="J1465" s="220"/>
      <c r="K1465" s="220"/>
      <c r="L1465" s="225"/>
      <c r="M1465" s="226"/>
      <c r="N1465" s="227"/>
      <c r="O1465" s="227"/>
      <c r="P1465" s="227"/>
      <c r="Q1465" s="227"/>
      <c r="R1465" s="227"/>
      <c r="S1465" s="227"/>
      <c r="T1465" s="228"/>
      <c r="AT1465" s="229" t="s">
        <v>284</v>
      </c>
      <c r="AU1465" s="229" t="s">
        <v>85</v>
      </c>
      <c r="AV1465" s="14" t="s">
        <v>106</v>
      </c>
      <c r="AW1465" s="14" t="s">
        <v>32</v>
      </c>
      <c r="AX1465" s="14" t="s">
        <v>76</v>
      </c>
      <c r="AY1465" s="229" t="s">
        <v>275</v>
      </c>
    </row>
    <row r="1466" spans="1:65" s="16" customFormat="1" ht="10">
      <c r="B1466" s="241"/>
      <c r="C1466" s="242"/>
      <c r="D1466" s="209" t="s">
        <v>284</v>
      </c>
      <c r="E1466" s="243" t="s">
        <v>1</v>
      </c>
      <c r="F1466" s="244" t="s">
        <v>416</v>
      </c>
      <c r="G1466" s="242"/>
      <c r="H1466" s="243" t="s">
        <v>1</v>
      </c>
      <c r="I1466" s="245"/>
      <c r="J1466" s="242"/>
      <c r="K1466" s="242"/>
      <c r="L1466" s="246"/>
      <c r="M1466" s="247"/>
      <c r="N1466" s="248"/>
      <c r="O1466" s="248"/>
      <c r="P1466" s="248"/>
      <c r="Q1466" s="248"/>
      <c r="R1466" s="248"/>
      <c r="S1466" s="248"/>
      <c r="T1466" s="249"/>
      <c r="AT1466" s="250" t="s">
        <v>284</v>
      </c>
      <c r="AU1466" s="250" t="s">
        <v>85</v>
      </c>
      <c r="AV1466" s="16" t="s">
        <v>83</v>
      </c>
      <c r="AW1466" s="16" t="s">
        <v>32</v>
      </c>
      <c r="AX1466" s="16" t="s">
        <v>76</v>
      </c>
      <c r="AY1466" s="250" t="s">
        <v>275</v>
      </c>
    </row>
    <row r="1467" spans="1:65" s="13" customFormat="1" ht="10">
      <c r="B1467" s="207"/>
      <c r="C1467" s="208"/>
      <c r="D1467" s="209" t="s">
        <v>284</v>
      </c>
      <c r="E1467" s="210" t="s">
        <v>1</v>
      </c>
      <c r="F1467" s="211" t="s">
        <v>1647</v>
      </c>
      <c r="G1467" s="208"/>
      <c r="H1467" s="212">
        <v>385.1</v>
      </c>
      <c r="I1467" s="213"/>
      <c r="J1467" s="208"/>
      <c r="K1467" s="208"/>
      <c r="L1467" s="214"/>
      <c r="M1467" s="215"/>
      <c r="N1467" s="216"/>
      <c r="O1467" s="216"/>
      <c r="P1467" s="216"/>
      <c r="Q1467" s="216"/>
      <c r="R1467" s="216"/>
      <c r="S1467" s="216"/>
      <c r="T1467" s="217"/>
      <c r="AT1467" s="218" t="s">
        <v>284</v>
      </c>
      <c r="AU1467" s="218" t="s">
        <v>85</v>
      </c>
      <c r="AV1467" s="13" t="s">
        <v>85</v>
      </c>
      <c r="AW1467" s="13" t="s">
        <v>32</v>
      </c>
      <c r="AX1467" s="13" t="s">
        <v>76</v>
      </c>
      <c r="AY1467" s="218" t="s">
        <v>275</v>
      </c>
    </row>
    <row r="1468" spans="1:65" s="13" customFormat="1" ht="10">
      <c r="B1468" s="207"/>
      <c r="C1468" s="208"/>
      <c r="D1468" s="209" t="s">
        <v>284</v>
      </c>
      <c r="E1468" s="210" t="s">
        <v>1</v>
      </c>
      <c r="F1468" s="211" t="s">
        <v>1648</v>
      </c>
      <c r="G1468" s="208"/>
      <c r="H1468" s="212">
        <v>732.8</v>
      </c>
      <c r="I1468" s="213"/>
      <c r="J1468" s="208"/>
      <c r="K1468" s="208"/>
      <c r="L1468" s="214"/>
      <c r="M1468" s="215"/>
      <c r="N1468" s="216"/>
      <c r="O1468" s="216"/>
      <c r="P1468" s="216"/>
      <c r="Q1468" s="216"/>
      <c r="R1468" s="216"/>
      <c r="S1468" s="216"/>
      <c r="T1468" s="217"/>
      <c r="AT1468" s="218" t="s">
        <v>284</v>
      </c>
      <c r="AU1468" s="218" t="s">
        <v>85</v>
      </c>
      <c r="AV1468" s="13" t="s">
        <v>85</v>
      </c>
      <c r="AW1468" s="13" t="s">
        <v>32</v>
      </c>
      <c r="AX1468" s="13" t="s">
        <v>76</v>
      </c>
      <c r="AY1468" s="218" t="s">
        <v>275</v>
      </c>
    </row>
    <row r="1469" spans="1:65" s="14" customFormat="1" ht="10">
      <c r="B1469" s="219"/>
      <c r="C1469" s="220"/>
      <c r="D1469" s="209" t="s">
        <v>284</v>
      </c>
      <c r="E1469" s="221" t="s">
        <v>1</v>
      </c>
      <c r="F1469" s="222" t="s">
        <v>286</v>
      </c>
      <c r="G1469" s="220"/>
      <c r="H1469" s="223">
        <v>1117.9000000000001</v>
      </c>
      <c r="I1469" s="224"/>
      <c r="J1469" s="220"/>
      <c r="K1469" s="220"/>
      <c r="L1469" s="225"/>
      <c r="M1469" s="226"/>
      <c r="N1469" s="227"/>
      <c r="O1469" s="227"/>
      <c r="P1469" s="227"/>
      <c r="Q1469" s="227"/>
      <c r="R1469" s="227"/>
      <c r="S1469" s="227"/>
      <c r="T1469" s="228"/>
      <c r="AT1469" s="229" t="s">
        <v>284</v>
      </c>
      <c r="AU1469" s="229" t="s">
        <v>85</v>
      </c>
      <c r="AV1469" s="14" t="s">
        <v>106</v>
      </c>
      <c r="AW1469" s="14" t="s">
        <v>32</v>
      </c>
      <c r="AX1469" s="14" t="s">
        <v>76</v>
      </c>
      <c r="AY1469" s="229" t="s">
        <v>275</v>
      </c>
    </row>
    <row r="1470" spans="1:65" s="15" customFormat="1" ht="10">
      <c r="B1470" s="230"/>
      <c r="C1470" s="231"/>
      <c r="D1470" s="209" t="s">
        <v>284</v>
      </c>
      <c r="E1470" s="232" t="s">
        <v>178</v>
      </c>
      <c r="F1470" s="233" t="s">
        <v>287</v>
      </c>
      <c r="G1470" s="231"/>
      <c r="H1470" s="234">
        <v>1577.75</v>
      </c>
      <c r="I1470" s="235"/>
      <c r="J1470" s="231"/>
      <c r="K1470" s="231"/>
      <c r="L1470" s="236"/>
      <c r="M1470" s="237"/>
      <c r="N1470" s="238"/>
      <c r="O1470" s="238"/>
      <c r="P1470" s="238"/>
      <c r="Q1470" s="238"/>
      <c r="R1470" s="238"/>
      <c r="S1470" s="238"/>
      <c r="T1470" s="239"/>
      <c r="AT1470" s="240" t="s">
        <v>284</v>
      </c>
      <c r="AU1470" s="240" t="s">
        <v>85</v>
      </c>
      <c r="AV1470" s="15" t="s">
        <v>282</v>
      </c>
      <c r="AW1470" s="15" t="s">
        <v>32</v>
      </c>
      <c r="AX1470" s="15" t="s">
        <v>83</v>
      </c>
      <c r="AY1470" s="240" t="s">
        <v>275</v>
      </c>
    </row>
    <row r="1471" spans="1:65" s="2" customFormat="1" ht="21.75" customHeight="1">
      <c r="A1471" s="35"/>
      <c r="B1471" s="36"/>
      <c r="C1471" s="251" t="s">
        <v>1649</v>
      </c>
      <c r="D1471" s="251" t="s">
        <v>386</v>
      </c>
      <c r="E1471" s="252" t="s">
        <v>1650</v>
      </c>
      <c r="F1471" s="253" t="s">
        <v>1651</v>
      </c>
      <c r="G1471" s="254" t="s">
        <v>280</v>
      </c>
      <c r="H1471" s="255">
        <v>1838.8679999999999</v>
      </c>
      <c r="I1471" s="256"/>
      <c r="J1471" s="257">
        <f>ROUND(I1471*H1471,2)</f>
        <v>0</v>
      </c>
      <c r="K1471" s="253" t="s">
        <v>281</v>
      </c>
      <c r="L1471" s="258"/>
      <c r="M1471" s="259" t="s">
        <v>1</v>
      </c>
      <c r="N1471" s="260" t="s">
        <v>41</v>
      </c>
      <c r="O1471" s="72"/>
      <c r="P1471" s="203">
        <f>O1471*H1471</f>
        <v>0</v>
      </c>
      <c r="Q1471" s="203">
        <v>2.5400000000000002E-3</v>
      </c>
      <c r="R1471" s="203">
        <f>Q1471*H1471</f>
        <v>4.6707247199999999</v>
      </c>
      <c r="S1471" s="203">
        <v>0</v>
      </c>
      <c r="T1471" s="204">
        <f>S1471*H1471</f>
        <v>0</v>
      </c>
      <c r="U1471" s="35"/>
      <c r="V1471" s="35"/>
      <c r="W1471" s="35"/>
      <c r="X1471" s="35"/>
      <c r="Y1471" s="35"/>
      <c r="Z1471" s="35"/>
      <c r="AA1471" s="35"/>
      <c r="AB1471" s="35"/>
      <c r="AC1471" s="35"/>
      <c r="AD1471" s="35"/>
      <c r="AE1471" s="35"/>
      <c r="AR1471" s="205" t="s">
        <v>517</v>
      </c>
      <c r="AT1471" s="205" t="s">
        <v>386</v>
      </c>
      <c r="AU1471" s="205" t="s">
        <v>85</v>
      </c>
      <c r="AY1471" s="18" t="s">
        <v>275</v>
      </c>
      <c r="BE1471" s="206">
        <f>IF(N1471="základní",J1471,0)</f>
        <v>0</v>
      </c>
      <c r="BF1471" s="206">
        <f>IF(N1471="snížená",J1471,0)</f>
        <v>0</v>
      </c>
      <c r="BG1471" s="206">
        <f>IF(N1471="zákl. přenesená",J1471,0)</f>
        <v>0</v>
      </c>
      <c r="BH1471" s="206">
        <f>IF(N1471="sníž. přenesená",J1471,0)</f>
        <v>0</v>
      </c>
      <c r="BI1471" s="206">
        <f>IF(N1471="nulová",J1471,0)</f>
        <v>0</v>
      </c>
      <c r="BJ1471" s="18" t="s">
        <v>83</v>
      </c>
      <c r="BK1471" s="206">
        <f>ROUND(I1471*H1471,2)</f>
        <v>0</v>
      </c>
      <c r="BL1471" s="18" t="s">
        <v>380</v>
      </c>
      <c r="BM1471" s="205" t="s">
        <v>1652</v>
      </c>
    </row>
    <row r="1472" spans="1:65" s="13" customFormat="1" ht="10">
      <c r="B1472" s="207"/>
      <c r="C1472" s="208"/>
      <c r="D1472" s="209" t="s">
        <v>284</v>
      </c>
      <c r="E1472" s="208"/>
      <c r="F1472" s="211" t="s">
        <v>1653</v>
      </c>
      <c r="G1472" s="208"/>
      <c r="H1472" s="212">
        <v>1838.8679999999999</v>
      </c>
      <c r="I1472" s="213"/>
      <c r="J1472" s="208"/>
      <c r="K1472" s="208"/>
      <c r="L1472" s="214"/>
      <c r="M1472" s="215"/>
      <c r="N1472" s="216"/>
      <c r="O1472" s="216"/>
      <c r="P1472" s="216"/>
      <c r="Q1472" s="216"/>
      <c r="R1472" s="216"/>
      <c r="S1472" s="216"/>
      <c r="T1472" s="217"/>
      <c r="AT1472" s="218" t="s">
        <v>284</v>
      </c>
      <c r="AU1472" s="218" t="s">
        <v>85</v>
      </c>
      <c r="AV1472" s="13" t="s">
        <v>85</v>
      </c>
      <c r="AW1472" s="13" t="s">
        <v>4</v>
      </c>
      <c r="AX1472" s="13" t="s">
        <v>83</v>
      </c>
      <c r="AY1472" s="218" t="s">
        <v>275</v>
      </c>
    </row>
    <row r="1473" spans="1:65" s="2" customFormat="1" ht="24.15" customHeight="1">
      <c r="A1473" s="35"/>
      <c r="B1473" s="36"/>
      <c r="C1473" s="194" t="s">
        <v>1654</v>
      </c>
      <c r="D1473" s="194" t="s">
        <v>277</v>
      </c>
      <c r="E1473" s="195" t="s">
        <v>1655</v>
      </c>
      <c r="F1473" s="196" t="s">
        <v>1656</v>
      </c>
      <c r="G1473" s="197" t="s">
        <v>280</v>
      </c>
      <c r="H1473" s="198">
        <v>299.78100000000001</v>
      </c>
      <c r="I1473" s="199"/>
      <c r="J1473" s="200">
        <f>ROUND(I1473*H1473,2)</f>
        <v>0</v>
      </c>
      <c r="K1473" s="196" t="s">
        <v>281</v>
      </c>
      <c r="L1473" s="40"/>
      <c r="M1473" s="201" t="s">
        <v>1</v>
      </c>
      <c r="N1473" s="202" t="s">
        <v>41</v>
      </c>
      <c r="O1473" s="72"/>
      <c r="P1473" s="203">
        <f>O1473*H1473</f>
        <v>0</v>
      </c>
      <c r="Q1473" s="203">
        <v>7.6999999999999996E-4</v>
      </c>
      <c r="R1473" s="203">
        <f>Q1473*H1473</f>
        <v>0.23083136999999998</v>
      </c>
      <c r="S1473" s="203">
        <v>0</v>
      </c>
      <c r="T1473" s="204">
        <f>S1473*H1473</f>
        <v>0</v>
      </c>
      <c r="U1473" s="35"/>
      <c r="V1473" s="35"/>
      <c r="W1473" s="35"/>
      <c r="X1473" s="35"/>
      <c r="Y1473" s="35"/>
      <c r="Z1473" s="35"/>
      <c r="AA1473" s="35"/>
      <c r="AB1473" s="35"/>
      <c r="AC1473" s="35"/>
      <c r="AD1473" s="35"/>
      <c r="AE1473" s="35"/>
      <c r="AR1473" s="205" t="s">
        <v>380</v>
      </c>
      <c r="AT1473" s="205" t="s">
        <v>277</v>
      </c>
      <c r="AU1473" s="205" t="s">
        <v>85</v>
      </c>
      <c r="AY1473" s="18" t="s">
        <v>275</v>
      </c>
      <c r="BE1473" s="206">
        <f>IF(N1473="základní",J1473,0)</f>
        <v>0</v>
      </c>
      <c r="BF1473" s="206">
        <f>IF(N1473="snížená",J1473,0)</f>
        <v>0</v>
      </c>
      <c r="BG1473" s="206">
        <f>IF(N1473="zákl. přenesená",J1473,0)</f>
        <v>0</v>
      </c>
      <c r="BH1473" s="206">
        <f>IF(N1473="sníž. přenesená",J1473,0)</f>
        <v>0</v>
      </c>
      <c r="BI1473" s="206">
        <f>IF(N1473="nulová",J1473,0)</f>
        <v>0</v>
      </c>
      <c r="BJ1473" s="18" t="s">
        <v>83</v>
      </c>
      <c r="BK1473" s="206">
        <f>ROUND(I1473*H1473,2)</f>
        <v>0</v>
      </c>
      <c r="BL1473" s="18" t="s">
        <v>380</v>
      </c>
      <c r="BM1473" s="205" t="s">
        <v>1657</v>
      </c>
    </row>
    <row r="1474" spans="1:65" s="16" customFormat="1" ht="10">
      <c r="B1474" s="241"/>
      <c r="C1474" s="242"/>
      <c r="D1474" s="209" t="s">
        <v>284</v>
      </c>
      <c r="E1474" s="243" t="s">
        <v>1</v>
      </c>
      <c r="F1474" s="244" t="s">
        <v>413</v>
      </c>
      <c r="G1474" s="242"/>
      <c r="H1474" s="243" t="s">
        <v>1</v>
      </c>
      <c r="I1474" s="245"/>
      <c r="J1474" s="242"/>
      <c r="K1474" s="242"/>
      <c r="L1474" s="246"/>
      <c r="M1474" s="247"/>
      <c r="N1474" s="248"/>
      <c r="O1474" s="248"/>
      <c r="P1474" s="248"/>
      <c r="Q1474" s="248"/>
      <c r="R1474" s="248"/>
      <c r="S1474" s="248"/>
      <c r="T1474" s="249"/>
      <c r="AT1474" s="250" t="s">
        <v>284</v>
      </c>
      <c r="AU1474" s="250" t="s">
        <v>85</v>
      </c>
      <c r="AV1474" s="16" t="s">
        <v>83</v>
      </c>
      <c r="AW1474" s="16" t="s">
        <v>32</v>
      </c>
      <c r="AX1474" s="16" t="s">
        <v>76</v>
      </c>
      <c r="AY1474" s="250" t="s">
        <v>275</v>
      </c>
    </row>
    <row r="1475" spans="1:65" s="13" customFormat="1" ht="10">
      <c r="B1475" s="207"/>
      <c r="C1475" s="208"/>
      <c r="D1475" s="209" t="s">
        <v>284</v>
      </c>
      <c r="E1475" s="210" t="s">
        <v>1</v>
      </c>
      <c r="F1475" s="211" t="s">
        <v>1658</v>
      </c>
      <c r="G1475" s="208"/>
      <c r="H1475" s="212">
        <v>22.85</v>
      </c>
      <c r="I1475" s="213"/>
      <c r="J1475" s="208"/>
      <c r="K1475" s="208"/>
      <c r="L1475" s="214"/>
      <c r="M1475" s="215"/>
      <c r="N1475" s="216"/>
      <c r="O1475" s="216"/>
      <c r="P1475" s="216"/>
      <c r="Q1475" s="216"/>
      <c r="R1475" s="216"/>
      <c r="S1475" s="216"/>
      <c r="T1475" s="217"/>
      <c r="AT1475" s="218" t="s">
        <v>284</v>
      </c>
      <c r="AU1475" s="218" t="s">
        <v>85</v>
      </c>
      <c r="AV1475" s="13" t="s">
        <v>85</v>
      </c>
      <c r="AW1475" s="13" t="s">
        <v>32</v>
      </c>
      <c r="AX1475" s="13" t="s">
        <v>76</v>
      </c>
      <c r="AY1475" s="218" t="s">
        <v>275</v>
      </c>
    </row>
    <row r="1476" spans="1:65" s="13" customFormat="1" ht="10">
      <c r="B1476" s="207"/>
      <c r="C1476" s="208"/>
      <c r="D1476" s="209" t="s">
        <v>284</v>
      </c>
      <c r="E1476" s="210" t="s">
        <v>1</v>
      </c>
      <c r="F1476" s="211" t="s">
        <v>1659</v>
      </c>
      <c r="G1476" s="208"/>
      <c r="H1476" s="212">
        <v>165.893</v>
      </c>
      <c r="I1476" s="213"/>
      <c r="J1476" s="208"/>
      <c r="K1476" s="208"/>
      <c r="L1476" s="214"/>
      <c r="M1476" s="215"/>
      <c r="N1476" s="216"/>
      <c r="O1476" s="216"/>
      <c r="P1476" s="216"/>
      <c r="Q1476" s="216"/>
      <c r="R1476" s="216"/>
      <c r="S1476" s="216"/>
      <c r="T1476" s="217"/>
      <c r="AT1476" s="218" t="s">
        <v>284</v>
      </c>
      <c r="AU1476" s="218" t="s">
        <v>85</v>
      </c>
      <c r="AV1476" s="13" t="s">
        <v>85</v>
      </c>
      <c r="AW1476" s="13" t="s">
        <v>32</v>
      </c>
      <c r="AX1476" s="13" t="s">
        <v>76</v>
      </c>
      <c r="AY1476" s="218" t="s">
        <v>275</v>
      </c>
    </row>
    <row r="1477" spans="1:65" s="13" customFormat="1" ht="10">
      <c r="B1477" s="207"/>
      <c r="C1477" s="208"/>
      <c r="D1477" s="209" t="s">
        <v>284</v>
      </c>
      <c r="E1477" s="210" t="s">
        <v>1</v>
      </c>
      <c r="F1477" s="211" t="s">
        <v>1597</v>
      </c>
      <c r="G1477" s="208"/>
      <c r="H1477" s="212">
        <v>23.888000000000002</v>
      </c>
      <c r="I1477" s="213"/>
      <c r="J1477" s="208"/>
      <c r="K1477" s="208"/>
      <c r="L1477" s="214"/>
      <c r="M1477" s="215"/>
      <c r="N1477" s="216"/>
      <c r="O1477" s="216"/>
      <c r="P1477" s="216"/>
      <c r="Q1477" s="216"/>
      <c r="R1477" s="216"/>
      <c r="S1477" s="216"/>
      <c r="T1477" s="217"/>
      <c r="AT1477" s="218" t="s">
        <v>284</v>
      </c>
      <c r="AU1477" s="218" t="s">
        <v>85</v>
      </c>
      <c r="AV1477" s="13" t="s">
        <v>85</v>
      </c>
      <c r="AW1477" s="13" t="s">
        <v>32</v>
      </c>
      <c r="AX1477" s="13" t="s">
        <v>76</v>
      </c>
      <c r="AY1477" s="218" t="s">
        <v>275</v>
      </c>
    </row>
    <row r="1478" spans="1:65" s="14" customFormat="1" ht="10">
      <c r="B1478" s="219"/>
      <c r="C1478" s="220"/>
      <c r="D1478" s="209" t="s">
        <v>284</v>
      </c>
      <c r="E1478" s="221" t="s">
        <v>1</v>
      </c>
      <c r="F1478" s="222" t="s">
        <v>286</v>
      </c>
      <c r="G1478" s="220"/>
      <c r="H1478" s="223">
        <v>212.631</v>
      </c>
      <c r="I1478" s="224"/>
      <c r="J1478" s="220"/>
      <c r="K1478" s="220"/>
      <c r="L1478" s="225"/>
      <c r="M1478" s="226"/>
      <c r="N1478" s="227"/>
      <c r="O1478" s="227"/>
      <c r="P1478" s="227"/>
      <c r="Q1478" s="227"/>
      <c r="R1478" s="227"/>
      <c r="S1478" s="227"/>
      <c r="T1478" s="228"/>
      <c r="AT1478" s="229" t="s">
        <v>284</v>
      </c>
      <c r="AU1478" s="229" t="s">
        <v>85</v>
      </c>
      <c r="AV1478" s="14" t="s">
        <v>106</v>
      </c>
      <c r="AW1478" s="14" t="s">
        <v>32</v>
      </c>
      <c r="AX1478" s="14" t="s">
        <v>76</v>
      </c>
      <c r="AY1478" s="229" t="s">
        <v>275</v>
      </c>
    </row>
    <row r="1479" spans="1:65" s="16" customFormat="1" ht="10">
      <c r="B1479" s="241"/>
      <c r="C1479" s="242"/>
      <c r="D1479" s="209" t="s">
        <v>284</v>
      </c>
      <c r="E1479" s="243" t="s">
        <v>1</v>
      </c>
      <c r="F1479" s="244" t="s">
        <v>416</v>
      </c>
      <c r="G1479" s="242"/>
      <c r="H1479" s="243" t="s">
        <v>1</v>
      </c>
      <c r="I1479" s="245"/>
      <c r="J1479" s="242"/>
      <c r="K1479" s="242"/>
      <c r="L1479" s="246"/>
      <c r="M1479" s="247"/>
      <c r="N1479" s="248"/>
      <c r="O1479" s="248"/>
      <c r="P1479" s="248"/>
      <c r="Q1479" s="248"/>
      <c r="R1479" s="248"/>
      <c r="S1479" s="248"/>
      <c r="T1479" s="249"/>
      <c r="AT1479" s="250" t="s">
        <v>284</v>
      </c>
      <c r="AU1479" s="250" t="s">
        <v>85</v>
      </c>
      <c r="AV1479" s="16" t="s">
        <v>83</v>
      </c>
      <c r="AW1479" s="16" t="s">
        <v>32</v>
      </c>
      <c r="AX1479" s="16" t="s">
        <v>76</v>
      </c>
      <c r="AY1479" s="250" t="s">
        <v>275</v>
      </c>
    </row>
    <row r="1480" spans="1:65" s="13" customFormat="1" ht="10">
      <c r="B1480" s="207"/>
      <c r="C1480" s="208"/>
      <c r="D1480" s="209" t="s">
        <v>284</v>
      </c>
      <c r="E1480" s="210" t="s">
        <v>1</v>
      </c>
      <c r="F1480" s="211" t="s">
        <v>1660</v>
      </c>
      <c r="G1480" s="208"/>
      <c r="H1480" s="212">
        <v>26.2</v>
      </c>
      <c r="I1480" s="213"/>
      <c r="J1480" s="208"/>
      <c r="K1480" s="208"/>
      <c r="L1480" s="214"/>
      <c r="M1480" s="215"/>
      <c r="N1480" s="216"/>
      <c r="O1480" s="216"/>
      <c r="P1480" s="216"/>
      <c r="Q1480" s="216"/>
      <c r="R1480" s="216"/>
      <c r="S1480" s="216"/>
      <c r="T1480" s="217"/>
      <c r="AT1480" s="218" t="s">
        <v>284</v>
      </c>
      <c r="AU1480" s="218" t="s">
        <v>85</v>
      </c>
      <c r="AV1480" s="13" t="s">
        <v>85</v>
      </c>
      <c r="AW1480" s="13" t="s">
        <v>32</v>
      </c>
      <c r="AX1480" s="13" t="s">
        <v>76</v>
      </c>
      <c r="AY1480" s="218" t="s">
        <v>275</v>
      </c>
    </row>
    <row r="1481" spans="1:65" s="13" customFormat="1" ht="10">
      <c r="B1481" s="207"/>
      <c r="C1481" s="208"/>
      <c r="D1481" s="209" t="s">
        <v>284</v>
      </c>
      <c r="E1481" s="210" t="s">
        <v>1</v>
      </c>
      <c r="F1481" s="211" t="s">
        <v>1661</v>
      </c>
      <c r="G1481" s="208"/>
      <c r="H1481" s="212">
        <v>60.95</v>
      </c>
      <c r="I1481" s="213"/>
      <c r="J1481" s="208"/>
      <c r="K1481" s="208"/>
      <c r="L1481" s="214"/>
      <c r="M1481" s="215"/>
      <c r="N1481" s="216"/>
      <c r="O1481" s="216"/>
      <c r="P1481" s="216"/>
      <c r="Q1481" s="216"/>
      <c r="R1481" s="216"/>
      <c r="S1481" s="216"/>
      <c r="T1481" s="217"/>
      <c r="AT1481" s="218" t="s">
        <v>284</v>
      </c>
      <c r="AU1481" s="218" t="s">
        <v>85</v>
      </c>
      <c r="AV1481" s="13" t="s">
        <v>85</v>
      </c>
      <c r="AW1481" s="13" t="s">
        <v>32</v>
      </c>
      <c r="AX1481" s="13" t="s">
        <v>76</v>
      </c>
      <c r="AY1481" s="218" t="s">
        <v>275</v>
      </c>
    </row>
    <row r="1482" spans="1:65" s="14" customFormat="1" ht="10">
      <c r="B1482" s="219"/>
      <c r="C1482" s="220"/>
      <c r="D1482" s="209" t="s">
        <v>284</v>
      </c>
      <c r="E1482" s="221" t="s">
        <v>1</v>
      </c>
      <c r="F1482" s="222" t="s">
        <v>286</v>
      </c>
      <c r="G1482" s="220"/>
      <c r="H1482" s="223">
        <v>87.15</v>
      </c>
      <c r="I1482" s="224"/>
      <c r="J1482" s="220"/>
      <c r="K1482" s="220"/>
      <c r="L1482" s="225"/>
      <c r="M1482" s="226"/>
      <c r="N1482" s="227"/>
      <c r="O1482" s="227"/>
      <c r="P1482" s="227"/>
      <c r="Q1482" s="227"/>
      <c r="R1482" s="227"/>
      <c r="S1482" s="227"/>
      <c r="T1482" s="228"/>
      <c r="AT1482" s="229" t="s">
        <v>284</v>
      </c>
      <c r="AU1482" s="229" t="s">
        <v>85</v>
      </c>
      <c r="AV1482" s="14" t="s">
        <v>106</v>
      </c>
      <c r="AW1482" s="14" t="s">
        <v>32</v>
      </c>
      <c r="AX1482" s="14" t="s">
        <v>76</v>
      </c>
      <c r="AY1482" s="229" t="s">
        <v>275</v>
      </c>
    </row>
    <row r="1483" spans="1:65" s="15" customFormat="1" ht="10">
      <c r="B1483" s="230"/>
      <c r="C1483" s="231"/>
      <c r="D1483" s="209" t="s">
        <v>284</v>
      </c>
      <c r="E1483" s="232" t="s">
        <v>175</v>
      </c>
      <c r="F1483" s="233" t="s">
        <v>287</v>
      </c>
      <c r="G1483" s="231"/>
      <c r="H1483" s="234">
        <v>299.78100000000001</v>
      </c>
      <c r="I1483" s="235"/>
      <c r="J1483" s="231"/>
      <c r="K1483" s="231"/>
      <c r="L1483" s="236"/>
      <c r="M1483" s="237"/>
      <c r="N1483" s="238"/>
      <c r="O1483" s="238"/>
      <c r="P1483" s="238"/>
      <c r="Q1483" s="238"/>
      <c r="R1483" s="238"/>
      <c r="S1483" s="238"/>
      <c r="T1483" s="239"/>
      <c r="AT1483" s="240" t="s">
        <v>284</v>
      </c>
      <c r="AU1483" s="240" t="s">
        <v>85</v>
      </c>
      <c r="AV1483" s="15" t="s">
        <v>282</v>
      </c>
      <c r="AW1483" s="15" t="s">
        <v>32</v>
      </c>
      <c r="AX1483" s="15" t="s">
        <v>83</v>
      </c>
      <c r="AY1483" s="240" t="s">
        <v>275</v>
      </c>
    </row>
    <row r="1484" spans="1:65" s="2" customFormat="1" ht="21.75" customHeight="1">
      <c r="A1484" s="35"/>
      <c r="B1484" s="36"/>
      <c r="C1484" s="251" t="s">
        <v>1662</v>
      </c>
      <c r="D1484" s="251" t="s">
        <v>386</v>
      </c>
      <c r="E1484" s="252" t="s">
        <v>1650</v>
      </c>
      <c r="F1484" s="253" t="s">
        <v>1651</v>
      </c>
      <c r="G1484" s="254" t="s">
        <v>280</v>
      </c>
      <c r="H1484" s="255">
        <v>366.03300000000002</v>
      </c>
      <c r="I1484" s="256"/>
      <c r="J1484" s="257">
        <f>ROUND(I1484*H1484,2)</f>
        <v>0</v>
      </c>
      <c r="K1484" s="253" t="s">
        <v>281</v>
      </c>
      <c r="L1484" s="258"/>
      <c r="M1484" s="259" t="s">
        <v>1</v>
      </c>
      <c r="N1484" s="260" t="s">
        <v>41</v>
      </c>
      <c r="O1484" s="72"/>
      <c r="P1484" s="203">
        <f>O1484*H1484</f>
        <v>0</v>
      </c>
      <c r="Q1484" s="203">
        <v>2.5400000000000002E-3</v>
      </c>
      <c r="R1484" s="203">
        <f>Q1484*H1484</f>
        <v>0.92972382000000009</v>
      </c>
      <c r="S1484" s="203">
        <v>0</v>
      </c>
      <c r="T1484" s="204">
        <f>S1484*H1484</f>
        <v>0</v>
      </c>
      <c r="U1484" s="35"/>
      <c r="V1484" s="35"/>
      <c r="W1484" s="35"/>
      <c r="X1484" s="35"/>
      <c r="Y1484" s="35"/>
      <c r="Z1484" s="35"/>
      <c r="AA1484" s="35"/>
      <c r="AB1484" s="35"/>
      <c r="AC1484" s="35"/>
      <c r="AD1484" s="35"/>
      <c r="AE1484" s="35"/>
      <c r="AR1484" s="205" t="s">
        <v>517</v>
      </c>
      <c r="AT1484" s="205" t="s">
        <v>386</v>
      </c>
      <c r="AU1484" s="205" t="s">
        <v>85</v>
      </c>
      <c r="AY1484" s="18" t="s">
        <v>275</v>
      </c>
      <c r="BE1484" s="206">
        <f>IF(N1484="základní",J1484,0)</f>
        <v>0</v>
      </c>
      <c r="BF1484" s="206">
        <f>IF(N1484="snížená",J1484,0)</f>
        <v>0</v>
      </c>
      <c r="BG1484" s="206">
        <f>IF(N1484="zákl. přenesená",J1484,0)</f>
        <v>0</v>
      </c>
      <c r="BH1484" s="206">
        <f>IF(N1484="sníž. přenesená",J1484,0)</f>
        <v>0</v>
      </c>
      <c r="BI1484" s="206">
        <f>IF(N1484="nulová",J1484,0)</f>
        <v>0</v>
      </c>
      <c r="BJ1484" s="18" t="s">
        <v>83</v>
      </c>
      <c r="BK1484" s="206">
        <f>ROUND(I1484*H1484,2)</f>
        <v>0</v>
      </c>
      <c r="BL1484" s="18" t="s">
        <v>380</v>
      </c>
      <c r="BM1484" s="205" t="s">
        <v>1663</v>
      </c>
    </row>
    <row r="1485" spans="1:65" s="13" customFormat="1" ht="10">
      <c r="B1485" s="207"/>
      <c r="C1485" s="208"/>
      <c r="D1485" s="209" t="s">
        <v>284</v>
      </c>
      <c r="E1485" s="208"/>
      <c r="F1485" s="211" t="s">
        <v>1664</v>
      </c>
      <c r="G1485" s="208"/>
      <c r="H1485" s="212">
        <v>366.03300000000002</v>
      </c>
      <c r="I1485" s="213"/>
      <c r="J1485" s="208"/>
      <c r="K1485" s="208"/>
      <c r="L1485" s="214"/>
      <c r="M1485" s="215"/>
      <c r="N1485" s="216"/>
      <c r="O1485" s="216"/>
      <c r="P1485" s="216"/>
      <c r="Q1485" s="216"/>
      <c r="R1485" s="216"/>
      <c r="S1485" s="216"/>
      <c r="T1485" s="217"/>
      <c r="AT1485" s="218" t="s">
        <v>284</v>
      </c>
      <c r="AU1485" s="218" t="s">
        <v>85</v>
      </c>
      <c r="AV1485" s="13" t="s">
        <v>85</v>
      </c>
      <c r="AW1485" s="13" t="s">
        <v>4</v>
      </c>
      <c r="AX1485" s="13" t="s">
        <v>83</v>
      </c>
      <c r="AY1485" s="218" t="s">
        <v>275</v>
      </c>
    </row>
    <row r="1486" spans="1:65" s="2" customFormat="1" ht="24.15" customHeight="1">
      <c r="A1486" s="35"/>
      <c r="B1486" s="36"/>
      <c r="C1486" s="194" t="s">
        <v>1665</v>
      </c>
      <c r="D1486" s="194" t="s">
        <v>277</v>
      </c>
      <c r="E1486" s="195" t="s">
        <v>1666</v>
      </c>
      <c r="F1486" s="196" t="s">
        <v>1667</v>
      </c>
      <c r="G1486" s="197" t="s">
        <v>280</v>
      </c>
      <c r="H1486" s="198">
        <v>1577.75</v>
      </c>
      <c r="I1486" s="199"/>
      <c r="J1486" s="200">
        <f>ROUND(I1486*H1486,2)</f>
        <v>0</v>
      </c>
      <c r="K1486" s="196" t="s">
        <v>281</v>
      </c>
      <c r="L1486" s="40"/>
      <c r="M1486" s="201" t="s">
        <v>1</v>
      </c>
      <c r="N1486" s="202" t="s">
        <v>41</v>
      </c>
      <c r="O1486" s="72"/>
      <c r="P1486" s="203">
        <f>O1486*H1486</f>
        <v>0</v>
      </c>
      <c r="Q1486" s="203">
        <v>0</v>
      </c>
      <c r="R1486" s="203">
        <f>Q1486*H1486</f>
        <v>0</v>
      </c>
      <c r="S1486" s="203">
        <v>0</v>
      </c>
      <c r="T1486" s="204">
        <f>S1486*H1486</f>
        <v>0</v>
      </c>
      <c r="U1486" s="35"/>
      <c r="V1486" s="35"/>
      <c r="W1486" s="35"/>
      <c r="X1486" s="35"/>
      <c r="Y1486" s="35"/>
      <c r="Z1486" s="35"/>
      <c r="AA1486" s="35"/>
      <c r="AB1486" s="35"/>
      <c r="AC1486" s="35"/>
      <c r="AD1486" s="35"/>
      <c r="AE1486" s="35"/>
      <c r="AR1486" s="205" t="s">
        <v>380</v>
      </c>
      <c r="AT1486" s="205" t="s">
        <v>277</v>
      </c>
      <c r="AU1486" s="205" t="s">
        <v>85</v>
      </c>
      <c r="AY1486" s="18" t="s">
        <v>275</v>
      </c>
      <c r="BE1486" s="206">
        <f>IF(N1486="základní",J1486,0)</f>
        <v>0</v>
      </c>
      <c r="BF1486" s="206">
        <f>IF(N1486="snížená",J1486,0)</f>
        <v>0</v>
      </c>
      <c r="BG1486" s="206">
        <f>IF(N1486="zákl. přenesená",J1486,0)</f>
        <v>0</v>
      </c>
      <c r="BH1486" s="206">
        <f>IF(N1486="sníž. přenesená",J1486,0)</f>
        <v>0</v>
      </c>
      <c r="BI1486" s="206">
        <f>IF(N1486="nulová",J1486,0)</f>
        <v>0</v>
      </c>
      <c r="BJ1486" s="18" t="s">
        <v>83</v>
      </c>
      <c r="BK1486" s="206">
        <f>ROUND(I1486*H1486,2)</f>
        <v>0</v>
      </c>
      <c r="BL1486" s="18" t="s">
        <v>380</v>
      </c>
      <c r="BM1486" s="205" t="s">
        <v>1668</v>
      </c>
    </row>
    <row r="1487" spans="1:65" s="13" customFormat="1" ht="10">
      <c r="B1487" s="207"/>
      <c r="C1487" s="208"/>
      <c r="D1487" s="209" t="s">
        <v>284</v>
      </c>
      <c r="E1487" s="210" t="s">
        <v>1</v>
      </c>
      <c r="F1487" s="211" t="s">
        <v>178</v>
      </c>
      <c r="G1487" s="208"/>
      <c r="H1487" s="212">
        <v>1577.75</v>
      </c>
      <c r="I1487" s="213"/>
      <c r="J1487" s="208"/>
      <c r="K1487" s="208"/>
      <c r="L1487" s="214"/>
      <c r="M1487" s="215"/>
      <c r="N1487" s="216"/>
      <c r="O1487" s="216"/>
      <c r="P1487" s="216"/>
      <c r="Q1487" s="216"/>
      <c r="R1487" s="216"/>
      <c r="S1487" s="216"/>
      <c r="T1487" s="217"/>
      <c r="AT1487" s="218" t="s">
        <v>284</v>
      </c>
      <c r="AU1487" s="218" t="s">
        <v>85</v>
      </c>
      <c r="AV1487" s="13" t="s">
        <v>85</v>
      </c>
      <c r="AW1487" s="13" t="s">
        <v>32</v>
      </c>
      <c r="AX1487" s="13" t="s">
        <v>76</v>
      </c>
      <c r="AY1487" s="218" t="s">
        <v>275</v>
      </c>
    </row>
    <row r="1488" spans="1:65" s="14" customFormat="1" ht="10">
      <c r="B1488" s="219"/>
      <c r="C1488" s="220"/>
      <c r="D1488" s="209" t="s">
        <v>284</v>
      </c>
      <c r="E1488" s="221" t="s">
        <v>1</v>
      </c>
      <c r="F1488" s="222" t="s">
        <v>286</v>
      </c>
      <c r="G1488" s="220"/>
      <c r="H1488" s="223">
        <v>1577.75</v>
      </c>
      <c r="I1488" s="224"/>
      <c r="J1488" s="220"/>
      <c r="K1488" s="220"/>
      <c r="L1488" s="225"/>
      <c r="M1488" s="226"/>
      <c r="N1488" s="227"/>
      <c r="O1488" s="227"/>
      <c r="P1488" s="227"/>
      <c r="Q1488" s="227"/>
      <c r="R1488" s="227"/>
      <c r="S1488" s="227"/>
      <c r="T1488" s="228"/>
      <c r="AT1488" s="229" t="s">
        <v>284</v>
      </c>
      <c r="AU1488" s="229" t="s">
        <v>85</v>
      </c>
      <c r="AV1488" s="14" t="s">
        <v>106</v>
      </c>
      <c r="AW1488" s="14" t="s">
        <v>32</v>
      </c>
      <c r="AX1488" s="14" t="s">
        <v>76</v>
      </c>
      <c r="AY1488" s="229" t="s">
        <v>275</v>
      </c>
    </row>
    <row r="1489" spans="1:65" s="15" customFormat="1" ht="10">
      <c r="B1489" s="230"/>
      <c r="C1489" s="231"/>
      <c r="D1489" s="209" t="s">
        <v>284</v>
      </c>
      <c r="E1489" s="232" t="s">
        <v>1</v>
      </c>
      <c r="F1489" s="233" t="s">
        <v>287</v>
      </c>
      <c r="G1489" s="231"/>
      <c r="H1489" s="234">
        <v>1577.75</v>
      </c>
      <c r="I1489" s="235"/>
      <c r="J1489" s="231"/>
      <c r="K1489" s="231"/>
      <c r="L1489" s="236"/>
      <c r="M1489" s="237"/>
      <c r="N1489" s="238"/>
      <c r="O1489" s="238"/>
      <c r="P1489" s="238"/>
      <c r="Q1489" s="238"/>
      <c r="R1489" s="238"/>
      <c r="S1489" s="238"/>
      <c r="T1489" s="239"/>
      <c r="AT1489" s="240" t="s">
        <v>284</v>
      </c>
      <c r="AU1489" s="240" t="s">
        <v>85</v>
      </c>
      <c r="AV1489" s="15" t="s">
        <v>282</v>
      </c>
      <c r="AW1489" s="15" t="s">
        <v>32</v>
      </c>
      <c r="AX1489" s="15" t="s">
        <v>83</v>
      </c>
      <c r="AY1489" s="240" t="s">
        <v>275</v>
      </c>
    </row>
    <row r="1490" spans="1:65" s="2" customFormat="1" ht="24.15" customHeight="1">
      <c r="A1490" s="35"/>
      <c r="B1490" s="36"/>
      <c r="C1490" s="251" t="s">
        <v>1669</v>
      </c>
      <c r="D1490" s="251" t="s">
        <v>386</v>
      </c>
      <c r="E1490" s="252" t="s">
        <v>387</v>
      </c>
      <c r="F1490" s="253" t="s">
        <v>388</v>
      </c>
      <c r="G1490" s="254" t="s">
        <v>280</v>
      </c>
      <c r="H1490" s="255">
        <v>1656.6379999999999</v>
      </c>
      <c r="I1490" s="256"/>
      <c r="J1490" s="257">
        <f>ROUND(I1490*H1490,2)</f>
        <v>0</v>
      </c>
      <c r="K1490" s="253" t="s">
        <v>281</v>
      </c>
      <c r="L1490" s="258"/>
      <c r="M1490" s="259" t="s">
        <v>1</v>
      </c>
      <c r="N1490" s="260" t="s">
        <v>41</v>
      </c>
      <c r="O1490" s="72"/>
      <c r="P1490" s="203">
        <f>O1490*H1490</f>
        <v>0</v>
      </c>
      <c r="Q1490" s="203">
        <v>2.9999999999999997E-4</v>
      </c>
      <c r="R1490" s="203">
        <f>Q1490*H1490</f>
        <v>0.49699139999999992</v>
      </c>
      <c r="S1490" s="203">
        <v>0</v>
      </c>
      <c r="T1490" s="204">
        <f>S1490*H1490</f>
        <v>0</v>
      </c>
      <c r="U1490" s="35"/>
      <c r="V1490" s="35"/>
      <c r="W1490" s="35"/>
      <c r="X1490" s="35"/>
      <c r="Y1490" s="35"/>
      <c r="Z1490" s="35"/>
      <c r="AA1490" s="35"/>
      <c r="AB1490" s="35"/>
      <c r="AC1490" s="35"/>
      <c r="AD1490" s="35"/>
      <c r="AE1490" s="35"/>
      <c r="AR1490" s="205" t="s">
        <v>517</v>
      </c>
      <c r="AT1490" s="205" t="s">
        <v>386</v>
      </c>
      <c r="AU1490" s="205" t="s">
        <v>85</v>
      </c>
      <c r="AY1490" s="18" t="s">
        <v>275</v>
      </c>
      <c r="BE1490" s="206">
        <f>IF(N1490="základní",J1490,0)</f>
        <v>0</v>
      </c>
      <c r="BF1490" s="206">
        <f>IF(N1490="snížená",J1490,0)</f>
        <v>0</v>
      </c>
      <c r="BG1490" s="206">
        <f>IF(N1490="zákl. přenesená",J1490,0)</f>
        <v>0</v>
      </c>
      <c r="BH1490" s="206">
        <f>IF(N1490="sníž. přenesená",J1490,0)</f>
        <v>0</v>
      </c>
      <c r="BI1490" s="206">
        <f>IF(N1490="nulová",J1490,0)</f>
        <v>0</v>
      </c>
      <c r="BJ1490" s="18" t="s">
        <v>83</v>
      </c>
      <c r="BK1490" s="206">
        <f>ROUND(I1490*H1490,2)</f>
        <v>0</v>
      </c>
      <c r="BL1490" s="18" t="s">
        <v>380</v>
      </c>
      <c r="BM1490" s="205" t="s">
        <v>1670</v>
      </c>
    </row>
    <row r="1491" spans="1:65" s="13" customFormat="1" ht="10">
      <c r="B1491" s="207"/>
      <c r="C1491" s="208"/>
      <c r="D1491" s="209" t="s">
        <v>284</v>
      </c>
      <c r="E1491" s="208"/>
      <c r="F1491" s="211" t="s">
        <v>1671</v>
      </c>
      <c r="G1491" s="208"/>
      <c r="H1491" s="212">
        <v>1656.6379999999999</v>
      </c>
      <c r="I1491" s="213"/>
      <c r="J1491" s="208"/>
      <c r="K1491" s="208"/>
      <c r="L1491" s="214"/>
      <c r="M1491" s="215"/>
      <c r="N1491" s="216"/>
      <c r="O1491" s="216"/>
      <c r="P1491" s="216"/>
      <c r="Q1491" s="216"/>
      <c r="R1491" s="216"/>
      <c r="S1491" s="216"/>
      <c r="T1491" s="217"/>
      <c r="AT1491" s="218" t="s">
        <v>284</v>
      </c>
      <c r="AU1491" s="218" t="s">
        <v>85</v>
      </c>
      <c r="AV1491" s="13" t="s">
        <v>85</v>
      </c>
      <c r="AW1491" s="13" t="s">
        <v>4</v>
      </c>
      <c r="AX1491" s="13" t="s">
        <v>83</v>
      </c>
      <c r="AY1491" s="218" t="s">
        <v>275</v>
      </c>
    </row>
    <row r="1492" spans="1:65" s="2" customFormat="1" ht="24.15" customHeight="1">
      <c r="A1492" s="35"/>
      <c r="B1492" s="36"/>
      <c r="C1492" s="194" t="s">
        <v>1672</v>
      </c>
      <c r="D1492" s="194" t="s">
        <v>277</v>
      </c>
      <c r="E1492" s="195" t="s">
        <v>1673</v>
      </c>
      <c r="F1492" s="196" t="s">
        <v>1674</v>
      </c>
      <c r="G1492" s="197" t="s">
        <v>280</v>
      </c>
      <c r="H1492" s="198">
        <v>1577.75</v>
      </c>
      <c r="I1492" s="199"/>
      <c r="J1492" s="200">
        <f>ROUND(I1492*H1492,2)</f>
        <v>0</v>
      </c>
      <c r="K1492" s="196" t="s">
        <v>281</v>
      </c>
      <c r="L1492" s="40"/>
      <c r="M1492" s="201" t="s">
        <v>1</v>
      </c>
      <c r="N1492" s="202" t="s">
        <v>41</v>
      </c>
      <c r="O1492" s="72"/>
      <c r="P1492" s="203">
        <f>O1492*H1492</f>
        <v>0</v>
      </c>
      <c r="Q1492" s="203">
        <v>0</v>
      </c>
      <c r="R1492" s="203">
        <f>Q1492*H1492</f>
        <v>0</v>
      </c>
      <c r="S1492" s="203">
        <v>0</v>
      </c>
      <c r="T1492" s="204">
        <f>S1492*H1492</f>
        <v>0</v>
      </c>
      <c r="U1492" s="35"/>
      <c r="V1492" s="35"/>
      <c r="W1492" s="35"/>
      <c r="X1492" s="35"/>
      <c r="Y1492" s="35"/>
      <c r="Z1492" s="35"/>
      <c r="AA1492" s="35"/>
      <c r="AB1492" s="35"/>
      <c r="AC1492" s="35"/>
      <c r="AD1492" s="35"/>
      <c r="AE1492" s="35"/>
      <c r="AR1492" s="205" t="s">
        <v>380</v>
      </c>
      <c r="AT1492" s="205" t="s">
        <v>277</v>
      </c>
      <c r="AU1492" s="205" t="s">
        <v>85</v>
      </c>
      <c r="AY1492" s="18" t="s">
        <v>275</v>
      </c>
      <c r="BE1492" s="206">
        <f>IF(N1492="základní",J1492,0)</f>
        <v>0</v>
      </c>
      <c r="BF1492" s="206">
        <f>IF(N1492="snížená",J1492,0)</f>
        <v>0</v>
      </c>
      <c r="BG1492" s="206">
        <f>IF(N1492="zákl. přenesená",J1492,0)</f>
        <v>0</v>
      </c>
      <c r="BH1492" s="206">
        <f>IF(N1492="sníž. přenesená",J1492,0)</f>
        <v>0</v>
      </c>
      <c r="BI1492" s="206">
        <f>IF(N1492="nulová",J1492,0)</f>
        <v>0</v>
      </c>
      <c r="BJ1492" s="18" t="s">
        <v>83</v>
      </c>
      <c r="BK1492" s="206">
        <f>ROUND(I1492*H1492,2)</f>
        <v>0</v>
      </c>
      <c r="BL1492" s="18" t="s">
        <v>380</v>
      </c>
      <c r="BM1492" s="205" t="s">
        <v>1675</v>
      </c>
    </row>
    <row r="1493" spans="1:65" s="13" customFormat="1" ht="10">
      <c r="B1493" s="207"/>
      <c r="C1493" s="208"/>
      <c r="D1493" s="209" t="s">
        <v>284</v>
      </c>
      <c r="E1493" s="210" t="s">
        <v>1</v>
      </c>
      <c r="F1493" s="211" t="s">
        <v>178</v>
      </c>
      <c r="G1493" s="208"/>
      <c r="H1493" s="212">
        <v>1577.75</v>
      </c>
      <c r="I1493" s="213"/>
      <c r="J1493" s="208"/>
      <c r="K1493" s="208"/>
      <c r="L1493" s="214"/>
      <c r="M1493" s="215"/>
      <c r="N1493" s="216"/>
      <c r="O1493" s="216"/>
      <c r="P1493" s="216"/>
      <c r="Q1493" s="216"/>
      <c r="R1493" s="216"/>
      <c r="S1493" s="216"/>
      <c r="T1493" s="217"/>
      <c r="AT1493" s="218" t="s">
        <v>284</v>
      </c>
      <c r="AU1493" s="218" t="s">
        <v>85</v>
      </c>
      <c r="AV1493" s="13" t="s">
        <v>85</v>
      </c>
      <c r="AW1493" s="13" t="s">
        <v>32</v>
      </c>
      <c r="AX1493" s="13" t="s">
        <v>76</v>
      </c>
      <c r="AY1493" s="218" t="s">
        <v>275</v>
      </c>
    </row>
    <row r="1494" spans="1:65" s="14" customFormat="1" ht="10">
      <c r="B1494" s="219"/>
      <c r="C1494" s="220"/>
      <c r="D1494" s="209" t="s">
        <v>284</v>
      </c>
      <c r="E1494" s="221" t="s">
        <v>1</v>
      </c>
      <c r="F1494" s="222" t="s">
        <v>286</v>
      </c>
      <c r="G1494" s="220"/>
      <c r="H1494" s="223">
        <v>1577.75</v>
      </c>
      <c r="I1494" s="224"/>
      <c r="J1494" s="220"/>
      <c r="K1494" s="220"/>
      <c r="L1494" s="225"/>
      <c r="M1494" s="226"/>
      <c r="N1494" s="227"/>
      <c r="O1494" s="227"/>
      <c r="P1494" s="227"/>
      <c r="Q1494" s="227"/>
      <c r="R1494" s="227"/>
      <c r="S1494" s="227"/>
      <c r="T1494" s="228"/>
      <c r="AT1494" s="229" t="s">
        <v>284</v>
      </c>
      <c r="AU1494" s="229" t="s">
        <v>85</v>
      </c>
      <c r="AV1494" s="14" t="s">
        <v>106</v>
      </c>
      <c r="AW1494" s="14" t="s">
        <v>32</v>
      </c>
      <c r="AX1494" s="14" t="s">
        <v>76</v>
      </c>
      <c r="AY1494" s="229" t="s">
        <v>275</v>
      </c>
    </row>
    <row r="1495" spans="1:65" s="15" customFormat="1" ht="10">
      <c r="B1495" s="230"/>
      <c r="C1495" s="231"/>
      <c r="D1495" s="209" t="s">
        <v>284</v>
      </c>
      <c r="E1495" s="232" t="s">
        <v>1</v>
      </c>
      <c r="F1495" s="233" t="s">
        <v>287</v>
      </c>
      <c r="G1495" s="231"/>
      <c r="H1495" s="234">
        <v>1577.75</v>
      </c>
      <c r="I1495" s="235"/>
      <c r="J1495" s="231"/>
      <c r="K1495" s="231"/>
      <c r="L1495" s="236"/>
      <c r="M1495" s="237"/>
      <c r="N1495" s="238"/>
      <c r="O1495" s="238"/>
      <c r="P1495" s="238"/>
      <c r="Q1495" s="238"/>
      <c r="R1495" s="238"/>
      <c r="S1495" s="238"/>
      <c r="T1495" s="239"/>
      <c r="AT1495" s="240" t="s">
        <v>284</v>
      </c>
      <c r="AU1495" s="240" t="s">
        <v>85</v>
      </c>
      <c r="AV1495" s="15" t="s">
        <v>282</v>
      </c>
      <c r="AW1495" s="15" t="s">
        <v>32</v>
      </c>
      <c r="AX1495" s="15" t="s">
        <v>83</v>
      </c>
      <c r="AY1495" s="240" t="s">
        <v>275</v>
      </c>
    </row>
    <row r="1496" spans="1:65" s="2" customFormat="1" ht="24.15" customHeight="1">
      <c r="A1496" s="35"/>
      <c r="B1496" s="36"/>
      <c r="C1496" s="251" t="s">
        <v>1676</v>
      </c>
      <c r="D1496" s="251" t="s">
        <v>386</v>
      </c>
      <c r="E1496" s="252" t="s">
        <v>387</v>
      </c>
      <c r="F1496" s="253" t="s">
        <v>388</v>
      </c>
      <c r="G1496" s="254" t="s">
        <v>280</v>
      </c>
      <c r="H1496" s="255">
        <v>1656.6379999999999</v>
      </c>
      <c r="I1496" s="256"/>
      <c r="J1496" s="257">
        <f>ROUND(I1496*H1496,2)</f>
        <v>0</v>
      </c>
      <c r="K1496" s="253" t="s">
        <v>281</v>
      </c>
      <c r="L1496" s="258"/>
      <c r="M1496" s="259" t="s">
        <v>1</v>
      </c>
      <c r="N1496" s="260" t="s">
        <v>41</v>
      </c>
      <c r="O1496" s="72"/>
      <c r="P1496" s="203">
        <f>O1496*H1496</f>
        <v>0</v>
      </c>
      <c r="Q1496" s="203">
        <v>2.9999999999999997E-4</v>
      </c>
      <c r="R1496" s="203">
        <f>Q1496*H1496</f>
        <v>0.49699139999999992</v>
      </c>
      <c r="S1496" s="203">
        <v>0</v>
      </c>
      <c r="T1496" s="204">
        <f>S1496*H1496</f>
        <v>0</v>
      </c>
      <c r="U1496" s="35"/>
      <c r="V1496" s="35"/>
      <c r="W1496" s="35"/>
      <c r="X1496" s="35"/>
      <c r="Y1496" s="35"/>
      <c r="Z1496" s="35"/>
      <c r="AA1496" s="35"/>
      <c r="AB1496" s="35"/>
      <c r="AC1496" s="35"/>
      <c r="AD1496" s="35"/>
      <c r="AE1496" s="35"/>
      <c r="AR1496" s="205" t="s">
        <v>517</v>
      </c>
      <c r="AT1496" s="205" t="s">
        <v>386</v>
      </c>
      <c r="AU1496" s="205" t="s">
        <v>85</v>
      </c>
      <c r="AY1496" s="18" t="s">
        <v>275</v>
      </c>
      <c r="BE1496" s="206">
        <f>IF(N1496="základní",J1496,0)</f>
        <v>0</v>
      </c>
      <c r="BF1496" s="206">
        <f>IF(N1496="snížená",J1496,0)</f>
        <v>0</v>
      </c>
      <c r="BG1496" s="206">
        <f>IF(N1496="zákl. přenesená",J1496,0)</f>
        <v>0</v>
      </c>
      <c r="BH1496" s="206">
        <f>IF(N1496="sníž. přenesená",J1496,0)</f>
        <v>0</v>
      </c>
      <c r="BI1496" s="206">
        <f>IF(N1496="nulová",J1496,0)</f>
        <v>0</v>
      </c>
      <c r="BJ1496" s="18" t="s">
        <v>83</v>
      </c>
      <c r="BK1496" s="206">
        <f>ROUND(I1496*H1496,2)</f>
        <v>0</v>
      </c>
      <c r="BL1496" s="18" t="s">
        <v>380</v>
      </c>
      <c r="BM1496" s="205" t="s">
        <v>1677</v>
      </c>
    </row>
    <row r="1497" spans="1:65" s="13" customFormat="1" ht="10">
      <c r="B1497" s="207"/>
      <c r="C1497" s="208"/>
      <c r="D1497" s="209" t="s">
        <v>284</v>
      </c>
      <c r="E1497" s="208"/>
      <c r="F1497" s="211" t="s">
        <v>1671</v>
      </c>
      <c r="G1497" s="208"/>
      <c r="H1497" s="212">
        <v>1656.6379999999999</v>
      </c>
      <c r="I1497" s="213"/>
      <c r="J1497" s="208"/>
      <c r="K1497" s="208"/>
      <c r="L1497" s="214"/>
      <c r="M1497" s="215"/>
      <c r="N1497" s="216"/>
      <c r="O1497" s="216"/>
      <c r="P1497" s="216"/>
      <c r="Q1497" s="216"/>
      <c r="R1497" s="216"/>
      <c r="S1497" s="216"/>
      <c r="T1497" s="217"/>
      <c r="AT1497" s="218" t="s">
        <v>284</v>
      </c>
      <c r="AU1497" s="218" t="s">
        <v>85</v>
      </c>
      <c r="AV1497" s="13" t="s">
        <v>85</v>
      </c>
      <c r="AW1497" s="13" t="s">
        <v>4</v>
      </c>
      <c r="AX1497" s="13" t="s">
        <v>83</v>
      </c>
      <c r="AY1497" s="218" t="s">
        <v>275</v>
      </c>
    </row>
    <row r="1498" spans="1:65" s="2" customFormat="1" ht="24.15" customHeight="1">
      <c r="A1498" s="35"/>
      <c r="B1498" s="36"/>
      <c r="C1498" s="194" t="s">
        <v>1678</v>
      </c>
      <c r="D1498" s="194" t="s">
        <v>277</v>
      </c>
      <c r="E1498" s="195" t="s">
        <v>1679</v>
      </c>
      <c r="F1498" s="196" t="s">
        <v>1680</v>
      </c>
      <c r="G1498" s="197" t="s">
        <v>280</v>
      </c>
      <c r="H1498" s="198">
        <v>299.78100000000001</v>
      </c>
      <c r="I1498" s="199"/>
      <c r="J1498" s="200">
        <f>ROUND(I1498*H1498,2)</f>
        <v>0</v>
      </c>
      <c r="K1498" s="196" t="s">
        <v>281</v>
      </c>
      <c r="L1498" s="40"/>
      <c r="M1498" s="201" t="s">
        <v>1</v>
      </c>
      <c r="N1498" s="202" t="s">
        <v>41</v>
      </c>
      <c r="O1498" s="72"/>
      <c r="P1498" s="203">
        <f>O1498*H1498</f>
        <v>0</v>
      </c>
      <c r="Q1498" s="203">
        <v>0</v>
      </c>
      <c r="R1498" s="203">
        <f>Q1498*H1498</f>
        <v>0</v>
      </c>
      <c r="S1498" s="203">
        <v>0</v>
      </c>
      <c r="T1498" s="204">
        <f>S1498*H1498</f>
        <v>0</v>
      </c>
      <c r="U1498" s="35"/>
      <c r="V1498" s="35"/>
      <c r="W1498" s="35"/>
      <c r="X1498" s="35"/>
      <c r="Y1498" s="35"/>
      <c r="Z1498" s="35"/>
      <c r="AA1498" s="35"/>
      <c r="AB1498" s="35"/>
      <c r="AC1498" s="35"/>
      <c r="AD1498" s="35"/>
      <c r="AE1498" s="35"/>
      <c r="AR1498" s="205" t="s">
        <v>380</v>
      </c>
      <c r="AT1498" s="205" t="s">
        <v>277</v>
      </c>
      <c r="AU1498" s="205" t="s">
        <v>85</v>
      </c>
      <c r="AY1498" s="18" t="s">
        <v>275</v>
      </c>
      <c r="BE1498" s="206">
        <f>IF(N1498="základní",J1498,0)</f>
        <v>0</v>
      </c>
      <c r="BF1498" s="206">
        <f>IF(N1498="snížená",J1498,0)</f>
        <v>0</v>
      </c>
      <c r="BG1498" s="206">
        <f>IF(N1498="zákl. přenesená",J1498,0)</f>
        <v>0</v>
      </c>
      <c r="BH1498" s="206">
        <f>IF(N1498="sníž. přenesená",J1498,0)</f>
        <v>0</v>
      </c>
      <c r="BI1498" s="206">
        <f>IF(N1498="nulová",J1498,0)</f>
        <v>0</v>
      </c>
      <c r="BJ1498" s="18" t="s">
        <v>83</v>
      </c>
      <c r="BK1498" s="206">
        <f>ROUND(I1498*H1498,2)</f>
        <v>0</v>
      </c>
      <c r="BL1498" s="18" t="s">
        <v>380</v>
      </c>
      <c r="BM1498" s="205" t="s">
        <v>1681</v>
      </c>
    </row>
    <row r="1499" spans="1:65" s="13" customFormat="1" ht="10">
      <c r="B1499" s="207"/>
      <c r="C1499" s="208"/>
      <c r="D1499" s="209" t="s">
        <v>284</v>
      </c>
      <c r="E1499" s="210" t="s">
        <v>1</v>
      </c>
      <c r="F1499" s="211" t="s">
        <v>175</v>
      </c>
      <c r="G1499" s="208"/>
      <c r="H1499" s="212">
        <v>299.78100000000001</v>
      </c>
      <c r="I1499" s="213"/>
      <c r="J1499" s="208"/>
      <c r="K1499" s="208"/>
      <c r="L1499" s="214"/>
      <c r="M1499" s="215"/>
      <c r="N1499" s="216"/>
      <c r="O1499" s="216"/>
      <c r="P1499" s="216"/>
      <c r="Q1499" s="216"/>
      <c r="R1499" s="216"/>
      <c r="S1499" s="216"/>
      <c r="T1499" s="217"/>
      <c r="AT1499" s="218" t="s">
        <v>284</v>
      </c>
      <c r="AU1499" s="218" t="s">
        <v>85</v>
      </c>
      <c r="AV1499" s="13" t="s">
        <v>85</v>
      </c>
      <c r="AW1499" s="13" t="s">
        <v>32</v>
      </c>
      <c r="AX1499" s="13" t="s">
        <v>76</v>
      </c>
      <c r="AY1499" s="218" t="s">
        <v>275</v>
      </c>
    </row>
    <row r="1500" spans="1:65" s="14" customFormat="1" ht="10">
      <c r="B1500" s="219"/>
      <c r="C1500" s="220"/>
      <c r="D1500" s="209" t="s">
        <v>284</v>
      </c>
      <c r="E1500" s="221" t="s">
        <v>1</v>
      </c>
      <c r="F1500" s="222" t="s">
        <v>286</v>
      </c>
      <c r="G1500" s="220"/>
      <c r="H1500" s="223">
        <v>299.78100000000001</v>
      </c>
      <c r="I1500" s="224"/>
      <c r="J1500" s="220"/>
      <c r="K1500" s="220"/>
      <c r="L1500" s="225"/>
      <c r="M1500" s="226"/>
      <c r="N1500" s="227"/>
      <c r="O1500" s="227"/>
      <c r="P1500" s="227"/>
      <c r="Q1500" s="227"/>
      <c r="R1500" s="227"/>
      <c r="S1500" s="227"/>
      <c r="T1500" s="228"/>
      <c r="AT1500" s="229" t="s">
        <v>284</v>
      </c>
      <c r="AU1500" s="229" t="s">
        <v>85</v>
      </c>
      <c r="AV1500" s="14" t="s">
        <v>106</v>
      </c>
      <c r="AW1500" s="14" t="s">
        <v>32</v>
      </c>
      <c r="AX1500" s="14" t="s">
        <v>76</v>
      </c>
      <c r="AY1500" s="229" t="s">
        <v>275</v>
      </c>
    </row>
    <row r="1501" spans="1:65" s="15" customFormat="1" ht="10">
      <c r="B1501" s="230"/>
      <c r="C1501" s="231"/>
      <c r="D1501" s="209" t="s">
        <v>284</v>
      </c>
      <c r="E1501" s="232" t="s">
        <v>1</v>
      </c>
      <c r="F1501" s="233" t="s">
        <v>287</v>
      </c>
      <c r="G1501" s="231"/>
      <c r="H1501" s="234">
        <v>299.78100000000001</v>
      </c>
      <c r="I1501" s="235"/>
      <c r="J1501" s="231"/>
      <c r="K1501" s="231"/>
      <c r="L1501" s="236"/>
      <c r="M1501" s="237"/>
      <c r="N1501" s="238"/>
      <c r="O1501" s="238"/>
      <c r="P1501" s="238"/>
      <c r="Q1501" s="238"/>
      <c r="R1501" s="238"/>
      <c r="S1501" s="238"/>
      <c r="T1501" s="239"/>
      <c r="AT1501" s="240" t="s">
        <v>284</v>
      </c>
      <c r="AU1501" s="240" t="s">
        <v>85</v>
      </c>
      <c r="AV1501" s="15" t="s">
        <v>282</v>
      </c>
      <c r="AW1501" s="15" t="s">
        <v>32</v>
      </c>
      <c r="AX1501" s="15" t="s">
        <v>83</v>
      </c>
      <c r="AY1501" s="240" t="s">
        <v>275</v>
      </c>
    </row>
    <row r="1502" spans="1:65" s="2" customFormat="1" ht="24.15" customHeight="1">
      <c r="A1502" s="35"/>
      <c r="B1502" s="36"/>
      <c r="C1502" s="251" t="s">
        <v>1682</v>
      </c>
      <c r="D1502" s="251" t="s">
        <v>386</v>
      </c>
      <c r="E1502" s="252" t="s">
        <v>387</v>
      </c>
      <c r="F1502" s="253" t="s">
        <v>388</v>
      </c>
      <c r="G1502" s="254" t="s">
        <v>280</v>
      </c>
      <c r="H1502" s="255">
        <v>314.77</v>
      </c>
      <c r="I1502" s="256"/>
      <c r="J1502" s="257">
        <f>ROUND(I1502*H1502,2)</f>
        <v>0</v>
      </c>
      <c r="K1502" s="253" t="s">
        <v>281</v>
      </c>
      <c r="L1502" s="258"/>
      <c r="M1502" s="259" t="s">
        <v>1</v>
      </c>
      <c r="N1502" s="260" t="s">
        <v>41</v>
      </c>
      <c r="O1502" s="72"/>
      <c r="P1502" s="203">
        <f>O1502*H1502</f>
        <v>0</v>
      </c>
      <c r="Q1502" s="203">
        <v>2.9999999999999997E-4</v>
      </c>
      <c r="R1502" s="203">
        <f>Q1502*H1502</f>
        <v>9.4430999999999987E-2</v>
      </c>
      <c r="S1502" s="203">
        <v>0</v>
      </c>
      <c r="T1502" s="204">
        <f>S1502*H1502</f>
        <v>0</v>
      </c>
      <c r="U1502" s="35"/>
      <c r="V1502" s="35"/>
      <c r="W1502" s="35"/>
      <c r="X1502" s="35"/>
      <c r="Y1502" s="35"/>
      <c r="Z1502" s="35"/>
      <c r="AA1502" s="35"/>
      <c r="AB1502" s="35"/>
      <c r="AC1502" s="35"/>
      <c r="AD1502" s="35"/>
      <c r="AE1502" s="35"/>
      <c r="AR1502" s="205" t="s">
        <v>517</v>
      </c>
      <c r="AT1502" s="205" t="s">
        <v>386</v>
      </c>
      <c r="AU1502" s="205" t="s">
        <v>85</v>
      </c>
      <c r="AY1502" s="18" t="s">
        <v>275</v>
      </c>
      <c r="BE1502" s="206">
        <f>IF(N1502="základní",J1502,0)</f>
        <v>0</v>
      </c>
      <c r="BF1502" s="206">
        <f>IF(N1502="snížená",J1502,0)</f>
        <v>0</v>
      </c>
      <c r="BG1502" s="206">
        <f>IF(N1502="zákl. přenesená",J1502,0)</f>
        <v>0</v>
      </c>
      <c r="BH1502" s="206">
        <f>IF(N1502="sníž. přenesená",J1502,0)</f>
        <v>0</v>
      </c>
      <c r="BI1502" s="206">
        <f>IF(N1502="nulová",J1502,0)</f>
        <v>0</v>
      </c>
      <c r="BJ1502" s="18" t="s">
        <v>83</v>
      </c>
      <c r="BK1502" s="206">
        <f>ROUND(I1502*H1502,2)</f>
        <v>0</v>
      </c>
      <c r="BL1502" s="18" t="s">
        <v>380</v>
      </c>
      <c r="BM1502" s="205" t="s">
        <v>1683</v>
      </c>
    </row>
    <row r="1503" spans="1:65" s="13" customFormat="1" ht="10">
      <c r="B1503" s="207"/>
      <c r="C1503" s="208"/>
      <c r="D1503" s="209" t="s">
        <v>284</v>
      </c>
      <c r="E1503" s="208"/>
      <c r="F1503" s="211" t="s">
        <v>1684</v>
      </c>
      <c r="G1503" s="208"/>
      <c r="H1503" s="212">
        <v>314.77</v>
      </c>
      <c r="I1503" s="213"/>
      <c r="J1503" s="208"/>
      <c r="K1503" s="208"/>
      <c r="L1503" s="214"/>
      <c r="M1503" s="215"/>
      <c r="N1503" s="216"/>
      <c r="O1503" s="216"/>
      <c r="P1503" s="216"/>
      <c r="Q1503" s="216"/>
      <c r="R1503" s="216"/>
      <c r="S1503" s="216"/>
      <c r="T1503" s="217"/>
      <c r="AT1503" s="218" t="s">
        <v>284</v>
      </c>
      <c r="AU1503" s="218" t="s">
        <v>85</v>
      </c>
      <c r="AV1503" s="13" t="s">
        <v>85</v>
      </c>
      <c r="AW1503" s="13" t="s">
        <v>4</v>
      </c>
      <c r="AX1503" s="13" t="s">
        <v>83</v>
      </c>
      <c r="AY1503" s="218" t="s">
        <v>275</v>
      </c>
    </row>
    <row r="1504" spans="1:65" s="2" customFormat="1" ht="24.15" customHeight="1">
      <c r="A1504" s="35"/>
      <c r="B1504" s="36"/>
      <c r="C1504" s="194" t="s">
        <v>1685</v>
      </c>
      <c r="D1504" s="194" t="s">
        <v>277</v>
      </c>
      <c r="E1504" s="195" t="s">
        <v>1686</v>
      </c>
      <c r="F1504" s="196" t="s">
        <v>1687</v>
      </c>
      <c r="G1504" s="197" t="s">
        <v>280</v>
      </c>
      <c r="H1504" s="198">
        <v>299.78100000000001</v>
      </c>
      <c r="I1504" s="199"/>
      <c r="J1504" s="200">
        <f>ROUND(I1504*H1504,2)</f>
        <v>0</v>
      </c>
      <c r="K1504" s="196" t="s">
        <v>281</v>
      </c>
      <c r="L1504" s="40"/>
      <c r="M1504" s="201" t="s">
        <v>1</v>
      </c>
      <c r="N1504" s="202" t="s">
        <v>41</v>
      </c>
      <c r="O1504" s="72"/>
      <c r="P1504" s="203">
        <f>O1504*H1504</f>
        <v>0</v>
      </c>
      <c r="Q1504" s="203">
        <v>0</v>
      </c>
      <c r="R1504" s="203">
        <f>Q1504*H1504</f>
        <v>0</v>
      </c>
      <c r="S1504" s="203">
        <v>0</v>
      </c>
      <c r="T1504" s="204">
        <f>S1504*H1504</f>
        <v>0</v>
      </c>
      <c r="U1504" s="35"/>
      <c r="V1504" s="35"/>
      <c r="W1504" s="35"/>
      <c r="X1504" s="35"/>
      <c r="Y1504" s="35"/>
      <c r="Z1504" s="35"/>
      <c r="AA1504" s="35"/>
      <c r="AB1504" s="35"/>
      <c r="AC1504" s="35"/>
      <c r="AD1504" s="35"/>
      <c r="AE1504" s="35"/>
      <c r="AR1504" s="205" t="s">
        <v>380</v>
      </c>
      <c r="AT1504" s="205" t="s">
        <v>277</v>
      </c>
      <c r="AU1504" s="205" t="s">
        <v>85</v>
      </c>
      <c r="AY1504" s="18" t="s">
        <v>275</v>
      </c>
      <c r="BE1504" s="206">
        <f>IF(N1504="základní",J1504,0)</f>
        <v>0</v>
      </c>
      <c r="BF1504" s="206">
        <f>IF(N1504="snížená",J1504,0)</f>
        <v>0</v>
      </c>
      <c r="BG1504" s="206">
        <f>IF(N1504="zákl. přenesená",J1504,0)</f>
        <v>0</v>
      </c>
      <c r="BH1504" s="206">
        <f>IF(N1504="sníž. přenesená",J1504,0)</f>
        <v>0</v>
      </c>
      <c r="BI1504" s="206">
        <f>IF(N1504="nulová",J1504,0)</f>
        <v>0</v>
      </c>
      <c r="BJ1504" s="18" t="s">
        <v>83</v>
      </c>
      <c r="BK1504" s="206">
        <f>ROUND(I1504*H1504,2)</f>
        <v>0</v>
      </c>
      <c r="BL1504" s="18" t="s">
        <v>380</v>
      </c>
      <c r="BM1504" s="205" t="s">
        <v>1688</v>
      </c>
    </row>
    <row r="1505" spans="1:65" s="13" customFormat="1" ht="10">
      <c r="B1505" s="207"/>
      <c r="C1505" s="208"/>
      <c r="D1505" s="209" t="s">
        <v>284</v>
      </c>
      <c r="E1505" s="210" t="s">
        <v>1</v>
      </c>
      <c r="F1505" s="211" t="s">
        <v>175</v>
      </c>
      <c r="G1505" s="208"/>
      <c r="H1505" s="212">
        <v>299.78100000000001</v>
      </c>
      <c r="I1505" s="213"/>
      <c r="J1505" s="208"/>
      <c r="K1505" s="208"/>
      <c r="L1505" s="214"/>
      <c r="M1505" s="215"/>
      <c r="N1505" s="216"/>
      <c r="O1505" s="216"/>
      <c r="P1505" s="216"/>
      <c r="Q1505" s="216"/>
      <c r="R1505" s="216"/>
      <c r="S1505" s="216"/>
      <c r="T1505" s="217"/>
      <c r="AT1505" s="218" t="s">
        <v>284</v>
      </c>
      <c r="AU1505" s="218" t="s">
        <v>85</v>
      </c>
      <c r="AV1505" s="13" t="s">
        <v>85</v>
      </c>
      <c r="AW1505" s="13" t="s">
        <v>32</v>
      </c>
      <c r="AX1505" s="13" t="s">
        <v>76</v>
      </c>
      <c r="AY1505" s="218" t="s">
        <v>275</v>
      </c>
    </row>
    <row r="1506" spans="1:65" s="14" customFormat="1" ht="10">
      <c r="B1506" s="219"/>
      <c r="C1506" s="220"/>
      <c r="D1506" s="209" t="s">
        <v>284</v>
      </c>
      <c r="E1506" s="221" t="s">
        <v>1</v>
      </c>
      <c r="F1506" s="222" t="s">
        <v>286</v>
      </c>
      <c r="G1506" s="220"/>
      <c r="H1506" s="223">
        <v>299.78100000000001</v>
      </c>
      <c r="I1506" s="224"/>
      <c r="J1506" s="220"/>
      <c r="K1506" s="220"/>
      <c r="L1506" s="225"/>
      <c r="M1506" s="226"/>
      <c r="N1506" s="227"/>
      <c r="O1506" s="227"/>
      <c r="P1506" s="227"/>
      <c r="Q1506" s="227"/>
      <c r="R1506" s="227"/>
      <c r="S1506" s="227"/>
      <c r="T1506" s="228"/>
      <c r="AT1506" s="229" t="s">
        <v>284</v>
      </c>
      <c r="AU1506" s="229" t="s">
        <v>85</v>
      </c>
      <c r="AV1506" s="14" t="s">
        <v>106</v>
      </c>
      <c r="AW1506" s="14" t="s">
        <v>32</v>
      </c>
      <c r="AX1506" s="14" t="s">
        <v>76</v>
      </c>
      <c r="AY1506" s="229" t="s">
        <v>275</v>
      </c>
    </row>
    <row r="1507" spans="1:65" s="15" customFormat="1" ht="10">
      <c r="B1507" s="230"/>
      <c r="C1507" s="231"/>
      <c r="D1507" s="209" t="s">
        <v>284</v>
      </c>
      <c r="E1507" s="232" t="s">
        <v>1</v>
      </c>
      <c r="F1507" s="233" t="s">
        <v>287</v>
      </c>
      <c r="G1507" s="231"/>
      <c r="H1507" s="234">
        <v>299.78100000000001</v>
      </c>
      <c r="I1507" s="235"/>
      <c r="J1507" s="231"/>
      <c r="K1507" s="231"/>
      <c r="L1507" s="236"/>
      <c r="M1507" s="237"/>
      <c r="N1507" s="238"/>
      <c r="O1507" s="238"/>
      <c r="P1507" s="238"/>
      <c r="Q1507" s="238"/>
      <c r="R1507" s="238"/>
      <c r="S1507" s="238"/>
      <c r="T1507" s="239"/>
      <c r="AT1507" s="240" t="s">
        <v>284</v>
      </c>
      <c r="AU1507" s="240" t="s">
        <v>85</v>
      </c>
      <c r="AV1507" s="15" t="s">
        <v>282</v>
      </c>
      <c r="AW1507" s="15" t="s">
        <v>32</v>
      </c>
      <c r="AX1507" s="15" t="s">
        <v>83</v>
      </c>
      <c r="AY1507" s="240" t="s">
        <v>275</v>
      </c>
    </row>
    <row r="1508" spans="1:65" s="2" customFormat="1" ht="24.15" customHeight="1">
      <c r="A1508" s="35"/>
      <c r="B1508" s="36"/>
      <c r="C1508" s="251" t="s">
        <v>1689</v>
      </c>
      <c r="D1508" s="251" t="s">
        <v>386</v>
      </c>
      <c r="E1508" s="252" t="s">
        <v>387</v>
      </c>
      <c r="F1508" s="253" t="s">
        <v>388</v>
      </c>
      <c r="G1508" s="254" t="s">
        <v>280</v>
      </c>
      <c r="H1508" s="255">
        <v>314.77</v>
      </c>
      <c r="I1508" s="256"/>
      <c r="J1508" s="257">
        <f>ROUND(I1508*H1508,2)</f>
        <v>0</v>
      </c>
      <c r="K1508" s="253" t="s">
        <v>281</v>
      </c>
      <c r="L1508" s="258"/>
      <c r="M1508" s="259" t="s">
        <v>1</v>
      </c>
      <c r="N1508" s="260" t="s">
        <v>41</v>
      </c>
      <c r="O1508" s="72"/>
      <c r="P1508" s="203">
        <f>O1508*H1508</f>
        <v>0</v>
      </c>
      <c r="Q1508" s="203">
        <v>2.9999999999999997E-4</v>
      </c>
      <c r="R1508" s="203">
        <f>Q1508*H1508</f>
        <v>9.4430999999999987E-2</v>
      </c>
      <c r="S1508" s="203">
        <v>0</v>
      </c>
      <c r="T1508" s="204">
        <f>S1508*H1508</f>
        <v>0</v>
      </c>
      <c r="U1508" s="35"/>
      <c r="V1508" s="35"/>
      <c r="W1508" s="35"/>
      <c r="X1508" s="35"/>
      <c r="Y1508" s="35"/>
      <c r="Z1508" s="35"/>
      <c r="AA1508" s="35"/>
      <c r="AB1508" s="35"/>
      <c r="AC1508" s="35"/>
      <c r="AD1508" s="35"/>
      <c r="AE1508" s="35"/>
      <c r="AR1508" s="205" t="s">
        <v>517</v>
      </c>
      <c r="AT1508" s="205" t="s">
        <v>386</v>
      </c>
      <c r="AU1508" s="205" t="s">
        <v>85</v>
      </c>
      <c r="AY1508" s="18" t="s">
        <v>275</v>
      </c>
      <c r="BE1508" s="206">
        <f>IF(N1508="základní",J1508,0)</f>
        <v>0</v>
      </c>
      <c r="BF1508" s="206">
        <f>IF(N1508="snížená",J1508,0)</f>
        <v>0</v>
      </c>
      <c r="BG1508" s="206">
        <f>IF(N1508="zákl. přenesená",J1508,0)</f>
        <v>0</v>
      </c>
      <c r="BH1508" s="206">
        <f>IF(N1508="sníž. přenesená",J1508,0)</f>
        <v>0</v>
      </c>
      <c r="BI1508" s="206">
        <f>IF(N1508="nulová",J1508,0)</f>
        <v>0</v>
      </c>
      <c r="BJ1508" s="18" t="s">
        <v>83</v>
      </c>
      <c r="BK1508" s="206">
        <f>ROUND(I1508*H1508,2)</f>
        <v>0</v>
      </c>
      <c r="BL1508" s="18" t="s">
        <v>380</v>
      </c>
      <c r="BM1508" s="205" t="s">
        <v>1690</v>
      </c>
    </row>
    <row r="1509" spans="1:65" s="13" customFormat="1" ht="10">
      <c r="B1509" s="207"/>
      <c r="C1509" s="208"/>
      <c r="D1509" s="209" t="s">
        <v>284</v>
      </c>
      <c r="E1509" s="208"/>
      <c r="F1509" s="211" t="s">
        <v>1684</v>
      </c>
      <c r="G1509" s="208"/>
      <c r="H1509" s="212">
        <v>314.77</v>
      </c>
      <c r="I1509" s="213"/>
      <c r="J1509" s="208"/>
      <c r="K1509" s="208"/>
      <c r="L1509" s="214"/>
      <c r="M1509" s="215"/>
      <c r="N1509" s="216"/>
      <c r="O1509" s="216"/>
      <c r="P1509" s="216"/>
      <c r="Q1509" s="216"/>
      <c r="R1509" s="216"/>
      <c r="S1509" s="216"/>
      <c r="T1509" s="217"/>
      <c r="AT1509" s="218" t="s">
        <v>284</v>
      </c>
      <c r="AU1509" s="218" t="s">
        <v>85</v>
      </c>
      <c r="AV1509" s="13" t="s">
        <v>85</v>
      </c>
      <c r="AW1509" s="13" t="s">
        <v>4</v>
      </c>
      <c r="AX1509" s="13" t="s">
        <v>83</v>
      </c>
      <c r="AY1509" s="218" t="s">
        <v>275</v>
      </c>
    </row>
    <row r="1510" spans="1:65" s="2" customFormat="1" ht="33" customHeight="1">
      <c r="A1510" s="35"/>
      <c r="B1510" s="36"/>
      <c r="C1510" s="194" t="s">
        <v>1691</v>
      </c>
      <c r="D1510" s="194" t="s">
        <v>277</v>
      </c>
      <c r="E1510" s="195" t="s">
        <v>1692</v>
      </c>
      <c r="F1510" s="196" t="s">
        <v>1693</v>
      </c>
      <c r="G1510" s="197" t="s">
        <v>1694</v>
      </c>
      <c r="H1510" s="261"/>
      <c r="I1510" s="199"/>
      <c r="J1510" s="200">
        <f>ROUND(I1510*H1510,2)</f>
        <v>0</v>
      </c>
      <c r="K1510" s="196" t="s">
        <v>281</v>
      </c>
      <c r="L1510" s="40"/>
      <c r="M1510" s="201" t="s">
        <v>1</v>
      </c>
      <c r="N1510" s="202" t="s">
        <v>41</v>
      </c>
      <c r="O1510" s="72"/>
      <c r="P1510" s="203">
        <f>O1510*H1510</f>
        <v>0</v>
      </c>
      <c r="Q1510" s="203">
        <v>0</v>
      </c>
      <c r="R1510" s="203">
        <f>Q1510*H1510</f>
        <v>0</v>
      </c>
      <c r="S1510" s="203">
        <v>0</v>
      </c>
      <c r="T1510" s="204">
        <f>S1510*H1510</f>
        <v>0</v>
      </c>
      <c r="U1510" s="35"/>
      <c r="V1510" s="35"/>
      <c r="W1510" s="35"/>
      <c r="X1510" s="35"/>
      <c r="Y1510" s="35"/>
      <c r="Z1510" s="35"/>
      <c r="AA1510" s="35"/>
      <c r="AB1510" s="35"/>
      <c r="AC1510" s="35"/>
      <c r="AD1510" s="35"/>
      <c r="AE1510" s="35"/>
      <c r="AR1510" s="205" t="s">
        <v>380</v>
      </c>
      <c r="AT1510" s="205" t="s">
        <v>277</v>
      </c>
      <c r="AU1510" s="205" t="s">
        <v>85</v>
      </c>
      <c r="AY1510" s="18" t="s">
        <v>275</v>
      </c>
      <c r="BE1510" s="206">
        <f>IF(N1510="základní",J1510,0)</f>
        <v>0</v>
      </c>
      <c r="BF1510" s="206">
        <f>IF(N1510="snížená",J1510,0)</f>
        <v>0</v>
      </c>
      <c r="BG1510" s="206">
        <f>IF(N1510="zákl. přenesená",J1510,0)</f>
        <v>0</v>
      </c>
      <c r="BH1510" s="206">
        <f>IF(N1510="sníž. přenesená",J1510,0)</f>
        <v>0</v>
      </c>
      <c r="BI1510" s="206">
        <f>IF(N1510="nulová",J1510,0)</f>
        <v>0</v>
      </c>
      <c r="BJ1510" s="18" t="s">
        <v>83</v>
      </c>
      <c r="BK1510" s="206">
        <f>ROUND(I1510*H1510,2)</f>
        <v>0</v>
      </c>
      <c r="BL1510" s="18" t="s">
        <v>380</v>
      </c>
      <c r="BM1510" s="205" t="s">
        <v>1695</v>
      </c>
    </row>
    <row r="1511" spans="1:65" s="12" customFormat="1" ht="22.75" customHeight="1">
      <c r="B1511" s="178"/>
      <c r="C1511" s="179"/>
      <c r="D1511" s="180" t="s">
        <v>75</v>
      </c>
      <c r="E1511" s="192" t="s">
        <v>1696</v>
      </c>
      <c r="F1511" s="192" t="s">
        <v>1697</v>
      </c>
      <c r="G1511" s="179"/>
      <c r="H1511" s="179"/>
      <c r="I1511" s="182"/>
      <c r="J1511" s="193">
        <f>BK1511</f>
        <v>0</v>
      </c>
      <c r="K1511" s="179"/>
      <c r="L1511" s="184"/>
      <c r="M1511" s="185"/>
      <c r="N1511" s="186"/>
      <c r="O1511" s="186"/>
      <c r="P1511" s="187">
        <f>SUM(P1512:P1604)</f>
        <v>0</v>
      </c>
      <c r="Q1511" s="186"/>
      <c r="R1511" s="187">
        <f>SUM(R1512:R1604)</f>
        <v>188.62858848000002</v>
      </c>
      <c r="S1511" s="186"/>
      <c r="T1511" s="188">
        <f>SUM(T1512:T1604)</f>
        <v>0</v>
      </c>
      <c r="AR1511" s="189" t="s">
        <v>85</v>
      </c>
      <c r="AT1511" s="190" t="s">
        <v>75</v>
      </c>
      <c r="AU1511" s="190" t="s">
        <v>83</v>
      </c>
      <c r="AY1511" s="189" t="s">
        <v>275</v>
      </c>
      <c r="BK1511" s="191">
        <f>SUM(BK1512:BK1604)</f>
        <v>0</v>
      </c>
    </row>
    <row r="1512" spans="1:65" s="2" customFormat="1" ht="24.15" customHeight="1">
      <c r="A1512" s="35"/>
      <c r="B1512" s="36"/>
      <c r="C1512" s="194" t="s">
        <v>1698</v>
      </c>
      <c r="D1512" s="194" t="s">
        <v>277</v>
      </c>
      <c r="E1512" s="195" t="s">
        <v>1699</v>
      </c>
      <c r="F1512" s="196" t="s">
        <v>1700</v>
      </c>
      <c r="G1512" s="197" t="s">
        <v>280</v>
      </c>
      <c r="H1512" s="198">
        <v>1953.2149999999999</v>
      </c>
      <c r="I1512" s="199"/>
      <c r="J1512" s="200">
        <f>ROUND(I1512*H1512,2)</f>
        <v>0</v>
      </c>
      <c r="K1512" s="196" t="s">
        <v>281</v>
      </c>
      <c r="L1512" s="40"/>
      <c r="M1512" s="201" t="s">
        <v>1</v>
      </c>
      <c r="N1512" s="202" t="s">
        <v>41</v>
      </c>
      <c r="O1512" s="72"/>
      <c r="P1512" s="203">
        <f>O1512*H1512</f>
        <v>0</v>
      </c>
      <c r="Q1512" s="203">
        <v>0</v>
      </c>
      <c r="R1512" s="203">
        <f>Q1512*H1512</f>
        <v>0</v>
      </c>
      <c r="S1512" s="203">
        <v>0</v>
      </c>
      <c r="T1512" s="204">
        <f>S1512*H1512</f>
        <v>0</v>
      </c>
      <c r="U1512" s="35"/>
      <c r="V1512" s="35"/>
      <c r="W1512" s="35"/>
      <c r="X1512" s="35"/>
      <c r="Y1512" s="35"/>
      <c r="Z1512" s="35"/>
      <c r="AA1512" s="35"/>
      <c r="AB1512" s="35"/>
      <c r="AC1512" s="35"/>
      <c r="AD1512" s="35"/>
      <c r="AE1512" s="35"/>
      <c r="AR1512" s="205" t="s">
        <v>380</v>
      </c>
      <c r="AT1512" s="205" t="s">
        <v>277</v>
      </c>
      <c r="AU1512" s="205" t="s">
        <v>85</v>
      </c>
      <c r="AY1512" s="18" t="s">
        <v>275</v>
      </c>
      <c r="BE1512" s="206">
        <f>IF(N1512="základní",J1512,0)</f>
        <v>0</v>
      </c>
      <c r="BF1512" s="206">
        <f>IF(N1512="snížená",J1512,0)</f>
        <v>0</v>
      </c>
      <c r="BG1512" s="206">
        <f>IF(N1512="zákl. přenesená",J1512,0)</f>
        <v>0</v>
      </c>
      <c r="BH1512" s="206">
        <f>IF(N1512="sníž. přenesená",J1512,0)</f>
        <v>0</v>
      </c>
      <c r="BI1512" s="206">
        <f>IF(N1512="nulová",J1512,0)</f>
        <v>0</v>
      </c>
      <c r="BJ1512" s="18" t="s">
        <v>83</v>
      </c>
      <c r="BK1512" s="206">
        <f>ROUND(I1512*H1512,2)</f>
        <v>0</v>
      </c>
      <c r="BL1512" s="18" t="s">
        <v>380</v>
      </c>
      <c r="BM1512" s="205" t="s">
        <v>1701</v>
      </c>
    </row>
    <row r="1513" spans="1:65" s="13" customFormat="1" ht="10">
      <c r="B1513" s="207"/>
      <c r="C1513" s="208"/>
      <c r="D1513" s="209" t="s">
        <v>284</v>
      </c>
      <c r="E1513" s="210" t="s">
        <v>1</v>
      </c>
      <c r="F1513" s="211" t="s">
        <v>1702</v>
      </c>
      <c r="G1513" s="208"/>
      <c r="H1513" s="212">
        <v>1686.19</v>
      </c>
      <c r="I1513" s="213"/>
      <c r="J1513" s="208"/>
      <c r="K1513" s="208"/>
      <c r="L1513" s="214"/>
      <c r="M1513" s="215"/>
      <c r="N1513" s="216"/>
      <c r="O1513" s="216"/>
      <c r="P1513" s="216"/>
      <c r="Q1513" s="216"/>
      <c r="R1513" s="216"/>
      <c r="S1513" s="216"/>
      <c r="T1513" s="217"/>
      <c r="AT1513" s="218" t="s">
        <v>284</v>
      </c>
      <c r="AU1513" s="218" t="s">
        <v>85</v>
      </c>
      <c r="AV1513" s="13" t="s">
        <v>85</v>
      </c>
      <c r="AW1513" s="13" t="s">
        <v>32</v>
      </c>
      <c r="AX1513" s="13" t="s">
        <v>76</v>
      </c>
      <c r="AY1513" s="218" t="s">
        <v>275</v>
      </c>
    </row>
    <row r="1514" spans="1:65" s="13" customFormat="1" ht="10">
      <c r="B1514" s="207"/>
      <c r="C1514" s="208"/>
      <c r="D1514" s="209" t="s">
        <v>284</v>
      </c>
      <c r="E1514" s="210" t="s">
        <v>1</v>
      </c>
      <c r="F1514" s="211" t="s">
        <v>1703</v>
      </c>
      <c r="G1514" s="208"/>
      <c r="H1514" s="212">
        <v>267.02499999999998</v>
      </c>
      <c r="I1514" s="213"/>
      <c r="J1514" s="208"/>
      <c r="K1514" s="208"/>
      <c r="L1514" s="214"/>
      <c r="M1514" s="215"/>
      <c r="N1514" s="216"/>
      <c r="O1514" s="216"/>
      <c r="P1514" s="216"/>
      <c r="Q1514" s="216"/>
      <c r="R1514" s="216"/>
      <c r="S1514" s="216"/>
      <c r="T1514" s="217"/>
      <c r="AT1514" s="218" t="s">
        <v>284</v>
      </c>
      <c r="AU1514" s="218" t="s">
        <v>85</v>
      </c>
      <c r="AV1514" s="13" t="s">
        <v>85</v>
      </c>
      <c r="AW1514" s="13" t="s">
        <v>32</v>
      </c>
      <c r="AX1514" s="13" t="s">
        <v>76</v>
      </c>
      <c r="AY1514" s="218" t="s">
        <v>275</v>
      </c>
    </row>
    <row r="1515" spans="1:65" s="14" customFormat="1" ht="10">
      <c r="B1515" s="219"/>
      <c r="C1515" s="220"/>
      <c r="D1515" s="209" t="s">
        <v>284</v>
      </c>
      <c r="E1515" s="221" t="s">
        <v>1</v>
      </c>
      <c r="F1515" s="222" t="s">
        <v>286</v>
      </c>
      <c r="G1515" s="220"/>
      <c r="H1515" s="223">
        <v>1953.2149999999999</v>
      </c>
      <c r="I1515" s="224"/>
      <c r="J1515" s="220"/>
      <c r="K1515" s="220"/>
      <c r="L1515" s="225"/>
      <c r="M1515" s="226"/>
      <c r="N1515" s="227"/>
      <c r="O1515" s="227"/>
      <c r="P1515" s="227"/>
      <c r="Q1515" s="227"/>
      <c r="R1515" s="227"/>
      <c r="S1515" s="227"/>
      <c r="T1515" s="228"/>
      <c r="AT1515" s="229" t="s">
        <v>284</v>
      </c>
      <c r="AU1515" s="229" t="s">
        <v>85</v>
      </c>
      <c r="AV1515" s="14" t="s">
        <v>106</v>
      </c>
      <c r="AW1515" s="14" t="s">
        <v>32</v>
      </c>
      <c r="AX1515" s="14" t="s">
        <v>76</v>
      </c>
      <c r="AY1515" s="229" t="s">
        <v>275</v>
      </c>
    </row>
    <row r="1516" spans="1:65" s="15" customFormat="1" ht="10">
      <c r="B1516" s="230"/>
      <c r="C1516" s="231"/>
      <c r="D1516" s="209" t="s">
        <v>284</v>
      </c>
      <c r="E1516" s="232" t="s">
        <v>1</v>
      </c>
      <c r="F1516" s="233" t="s">
        <v>287</v>
      </c>
      <c r="G1516" s="231"/>
      <c r="H1516" s="234">
        <v>1953.2149999999999</v>
      </c>
      <c r="I1516" s="235"/>
      <c r="J1516" s="231"/>
      <c r="K1516" s="231"/>
      <c r="L1516" s="236"/>
      <c r="M1516" s="237"/>
      <c r="N1516" s="238"/>
      <c r="O1516" s="238"/>
      <c r="P1516" s="238"/>
      <c r="Q1516" s="238"/>
      <c r="R1516" s="238"/>
      <c r="S1516" s="238"/>
      <c r="T1516" s="239"/>
      <c r="AT1516" s="240" t="s">
        <v>284</v>
      </c>
      <c r="AU1516" s="240" t="s">
        <v>85</v>
      </c>
      <c r="AV1516" s="15" t="s">
        <v>282</v>
      </c>
      <c r="AW1516" s="15" t="s">
        <v>32</v>
      </c>
      <c r="AX1516" s="15" t="s">
        <v>83</v>
      </c>
      <c r="AY1516" s="240" t="s">
        <v>275</v>
      </c>
    </row>
    <row r="1517" spans="1:65" s="2" customFormat="1" ht="16.5" customHeight="1">
      <c r="A1517" s="35"/>
      <c r="B1517" s="36"/>
      <c r="C1517" s="251" t="s">
        <v>1704</v>
      </c>
      <c r="D1517" s="251" t="s">
        <v>386</v>
      </c>
      <c r="E1517" s="252" t="s">
        <v>1705</v>
      </c>
      <c r="F1517" s="253" t="s">
        <v>1706</v>
      </c>
      <c r="G1517" s="254" t="s">
        <v>342</v>
      </c>
      <c r="H1517" s="255">
        <v>0.625</v>
      </c>
      <c r="I1517" s="256"/>
      <c r="J1517" s="257">
        <f>ROUND(I1517*H1517,2)</f>
        <v>0</v>
      </c>
      <c r="K1517" s="253" t="s">
        <v>281</v>
      </c>
      <c r="L1517" s="258"/>
      <c r="M1517" s="259" t="s">
        <v>1</v>
      </c>
      <c r="N1517" s="260" t="s">
        <v>41</v>
      </c>
      <c r="O1517" s="72"/>
      <c r="P1517" s="203">
        <f>O1517*H1517</f>
        <v>0</v>
      </c>
      <c r="Q1517" s="203">
        <v>1</v>
      </c>
      <c r="R1517" s="203">
        <f>Q1517*H1517</f>
        <v>0.625</v>
      </c>
      <c r="S1517" s="203">
        <v>0</v>
      </c>
      <c r="T1517" s="204">
        <f>S1517*H1517</f>
        <v>0</v>
      </c>
      <c r="U1517" s="35"/>
      <c r="V1517" s="35"/>
      <c r="W1517" s="35"/>
      <c r="X1517" s="35"/>
      <c r="Y1517" s="35"/>
      <c r="Z1517" s="35"/>
      <c r="AA1517" s="35"/>
      <c r="AB1517" s="35"/>
      <c r="AC1517" s="35"/>
      <c r="AD1517" s="35"/>
      <c r="AE1517" s="35"/>
      <c r="AR1517" s="205" t="s">
        <v>517</v>
      </c>
      <c r="AT1517" s="205" t="s">
        <v>386</v>
      </c>
      <c r="AU1517" s="205" t="s">
        <v>85</v>
      </c>
      <c r="AY1517" s="18" t="s">
        <v>275</v>
      </c>
      <c r="BE1517" s="206">
        <f>IF(N1517="základní",J1517,0)</f>
        <v>0</v>
      </c>
      <c r="BF1517" s="206">
        <f>IF(N1517="snížená",J1517,0)</f>
        <v>0</v>
      </c>
      <c r="BG1517" s="206">
        <f>IF(N1517="zákl. přenesená",J1517,0)</f>
        <v>0</v>
      </c>
      <c r="BH1517" s="206">
        <f>IF(N1517="sníž. přenesená",J1517,0)</f>
        <v>0</v>
      </c>
      <c r="BI1517" s="206">
        <f>IF(N1517="nulová",J1517,0)</f>
        <v>0</v>
      </c>
      <c r="BJ1517" s="18" t="s">
        <v>83</v>
      </c>
      <c r="BK1517" s="206">
        <f>ROUND(I1517*H1517,2)</f>
        <v>0</v>
      </c>
      <c r="BL1517" s="18" t="s">
        <v>380</v>
      </c>
      <c r="BM1517" s="205" t="s">
        <v>1707</v>
      </c>
    </row>
    <row r="1518" spans="1:65" s="13" customFormat="1" ht="10">
      <c r="B1518" s="207"/>
      <c r="C1518" s="208"/>
      <c r="D1518" s="209" t="s">
        <v>284</v>
      </c>
      <c r="E1518" s="208"/>
      <c r="F1518" s="211" t="s">
        <v>1708</v>
      </c>
      <c r="G1518" s="208"/>
      <c r="H1518" s="212">
        <v>0.625</v>
      </c>
      <c r="I1518" s="213"/>
      <c r="J1518" s="208"/>
      <c r="K1518" s="208"/>
      <c r="L1518" s="214"/>
      <c r="M1518" s="215"/>
      <c r="N1518" s="216"/>
      <c r="O1518" s="216"/>
      <c r="P1518" s="216"/>
      <c r="Q1518" s="216"/>
      <c r="R1518" s="216"/>
      <c r="S1518" s="216"/>
      <c r="T1518" s="217"/>
      <c r="AT1518" s="218" t="s">
        <v>284</v>
      </c>
      <c r="AU1518" s="218" t="s">
        <v>85</v>
      </c>
      <c r="AV1518" s="13" t="s">
        <v>85</v>
      </c>
      <c r="AW1518" s="13" t="s">
        <v>4</v>
      </c>
      <c r="AX1518" s="13" t="s">
        <v>83</v>
      </c>
      <c r="AY1518" s="218" t="s">
        <v>275</v>
      </c>
    </row>
    <row r="1519" spans="1:65" s="2" customFormat="1" ht="24.15" customHeight="1">
      <c r="A1519" s="35"/>
      <c r="B1519" s="36"/>
      <c r="C1519" s="194" t="s">
        <v>1709</v>
      </c>
      <c r="D1519" s="194" t="s">
        <v>277</v>
      </c>
      <c r="E1519" s="195" t="s">
        <v>1710</v>
      </c>
      <c r="F1519" s="196" t="s">
        <v>1711</v>
      </c>
      <c r="G1519" s="197" t="s">
        <v>280</v>
      </c>
      <c r="H1519" s="198">
        <v>1953.2149999999999</v>
      </c>
      <c r="I1519" s="199"/>
      <c r="J1519" s="200">
        <f>ROUND(I1519*H1519,2)</f>
        <v>0</v>
      </c>
      <c r="K1519" s="196" t="s">
        <v>281</v>
      </c>
      <c r="L1519" s="40"/>
      <c r="M1519" s="201" t="s">
        <v>1</v>
      </c>
      <c r="N1519" s="202" t="s">
        <v>41</v>
      </c>
      <c r="O1519" s="72"/>
      <c r="P1519" s="203">
        <f>O1519*H1519</f>
        <v>0</v>
      </c>
      <c r="Q1519" s="203">
        <v>8.8000000000000003E-4</v>
      </c>
      <c r="R1519" s="203">
        <f>Q1519*H1519</f>
        <v>1.7188292000000001</v>
      </c>
      <c r="S1519" s="203">
        <v>0</v>
      </c>
      <c r="T1519" s="204">
        <f>S1519*H1519</f>
        <v>0</v>
      </c>
      <c r="U1519" s="35"/>
      <c r="V1519" s="35"/>
      <c r="W1519" s="35"/>
      <c r="X1519" s="35"/>
      <c r="Y1519" s="35"/>
      <c r="Z1519" s="35"/>
      <c r="AA1519" s="35"/>
      <c r="AB1519" s="35"/>
      <c r="AC1519" s="35"/>
      <c r="AD1519" s="35"/>
      <c r="AE1519" s="35"/>
      <c r="AR1519" s="205" t="s">
        <v>380</v>
      </c>
      <c r="AT1519" s="205" t="s">
        <v>277</v>
      </c>
      <c r="AU1519" s="205" t="s">
        <v>85</v>
      </c>
      <c r="AY1519" s="18" t="s">
        <v>275</v>
      </c>
      <c r="BE1519" s="206">
        <f>IF(N1519="základní",J1519,0)</f>
        <v>0</v>
      </c>
      <c r="BF1519" s="206">
        <f>IF(N1519="snížená",J1519,0)</f>
        <v>0</v>
      </c>
      <c r="BG1519" s="206">
        <f>IF(N1519="zákl. přenesená",J1519,0)</f>
        <v>0</v>
      </c>
      <c r="BH1519" s="206">
        <f>IF(N1519="sníž. přenesená",J1519,0)</f>
        <v>0</v>
      </c>
      <c r="BI1519" s="206">
        <f>IF(N1519="nulová",J1519,0)</f>
        <v>0</v>
      </c>
      <c r="BJ1519" s="18" t="s">
        <v>83</v>
      </c>
      <c r="BK1519" s="206">
        <f>ROUND(I1519*H1519,2)</f>
        <v>0</v>
      </c>
      <c r="BL1519" s="18" t="s">
        <v>380</v>
      </c>
      <c r="BM1519" s="205" t="s">
        <v>1712</v>
      </c>
    </row>
    <row r="1520" spans="1:65" s="13" customFormat="1" ht="10">
      <c r="B1520" s="207"/>
      <c r="C1520" s="208"/>
      <c r="D1520" s="209" t="s">
        <v>284</v>
      </c>
      <c r="E1520" s="210" t="s">
        <v>1</v>
      </c>
      <c r="F1520" s="211" t="s">
        <v>1702</v>
      </c>
      <c r="G1520" s="208"/>
      <c r="H1520" s="212">
        <v>1686.19</v>
      </c>
      <c r="I1520" s="213"/>
      <c r="J1520" s="208"/>
      <c r="K1520" s="208"/>
      <c r="L1520" s="214"/>
      <c r="M1520" s="215"/>
      <c r="N1520" s="216"/>
      <c r="O1520" s="216"/>
      <c r="P1520" s="216"/>
      <c r="Q1520" s="216"/>
      <c r="R1520" s="216"/>
      <c r="S1520" s="216"/>
      <c r="T1520" s="217"/>
      <c r="AT1520" s="218" t="s">
        <v>284</v>
      </c>
      <c r="AU1520" s="218" t="s">
        <v>85</v>
      </c>
      <c r="AV1520" s="13" t="s">
        <v>85</v>
      </c>
      <c r="AW1520" s="13" t="s">
        <v>32</v>
      </c>
      <c r="AX1520" s="13" t="s">
        <v>76</v>
      </c>
      <c r="AY1520" s="218" t="s">
        <v>275</v>
      </c>
    </row>
    <row r="1521" spans="1:65" s="13" customFormat="1" ht="10">
      <c r="B1521" s="207"/>
      <c r="C1521" s="208"/>
      <c r="D1521" s="209" t="s">
        <v>284</v>
      </c>
      <c r="E1521" s="210" t="s">
        <v>1</v>
      </c>
      <c r="F1521" s="211" t="s">
        <v>1703</v>
      </c>
      <c r="G1521" s="208"/>
      <c r="H1521" s="212">
        <v>267.02499999999998</v>
      </c>
      <c r="I1521" s="213"/>
      <c r="J1521" s="208"/>
      <c r="K1521" s="208"/>
      <c r="L1521" s="214"/>
      <c r="M1521" s="215"/>
      <c r="N1521" s="216"/>
      <c r="O1521" s="216"/>
      <c r="P1521" s="216"/>
      <c r="Q1521" s="216"/>
      <c r="R1521" s="216"/>
      <c r="S1521" s="216"/>
      <c r="T1521" s="217"/>
      <c r="AT1521" s="218" t="s">
        <v>284</v>
      </c>
      <c r="AU1521" s="218" t="s">
        <v>85</v>
      </c>
      <c r="AV1521" s="13" t="s">
        <v>85</v>
      </c>
      <c r="AW1521" s="13" t="s">
        <v>32</v>
      </c>
      <c r="AX1521" s="13" t="s">
        <v>76</v>
      </c>
      <c r="AY1521" s="218" t="s">
        <v>275</v>
      </c>
    </row>
    <row r="1522" spans="1:65" s="14" customFormat="1" ht="10">
      <c r="B1522" s="219"/>
      <c r="C1522" s="220"/>
      <c r="D1522" s="209" t="s">
        <v>284</v>
      </c>
      <c r="E1522" s="221" t="s">
        <v>1</v>
      </c>
      <c r="F1522" s="222" t="s">
        <v>286</v>
      </c>
      <c r="G1522" s="220"/>
      <c r="H1522" s="223">
        <v>1953.2149999999999</v>
      </c>
      <c r="I1522" s="224"/>
      <c r="J1522" s="220"/>
      <c r="K1522" s="220"/>
      <c r="L1522" s="225"/>
      <c r="M1522" s="226"/>
      <c r="N1522" s="227"/>
      <c r="O1522" s="227"/>
      <c r="P1522" s="227"/>
      <c r="Q1522" s="227"/>
      <c r="R1522" s="227"/>
      <c r="S1522" s="227"/>
      <c r="T1522" s="228"/>
      <c r="AT1522" s="229" t="s">
        <v>284</v>
      </c>
      <c r="AU1522" s="229" t="s">
        <v>85</v>
      </c>
      <c r="AV1522" s="14" t="s">
        <v>106</v>
      </c>
      <c r="AW1522" s="14" t="s">
        <v>32</v>
      </c>
      <c r="AX1522" s="14" t="s">
        <v>76</v>
      </c>
      <c r="AY1522" s="229" t="s">
        <v>275</v>
      </c>
    </row>
    <row r="1523" spans="1:65" s="15" customFormat="1" ht="10">
      <c r="B1523" s="230"/>
      <c r="C1523" s="231"/>
      <c r="D1523" s="209" t="s">
        <v>284</v>
      </c>
      <c r="E1523" s="232" t="s">
        <v>1</v>
      </c>
      <c r="F1523" s="233" t="s">
        <v>287</v>
      </c>
      <c r="G1523" s="231"/>
      <c r="H1523" s="234">
        <v>1953.2149999999999</v>
      </c>
      <c r="I1523" s="235"/>
      <c r="J1523" s="231"/>
      <c r="K1523" s="231"/>
      <c r="L1523" s="236"/>
      <c r="M1523" s="237"/>
      <c r="N1523" s="238"/>
      <c r="O1523" s="238"/>
      <c r="P1523" s="238"/>
      <c r="Q1523" s="238"/>
      <c r="R1523" s="238"/>
      <c r="S1523" s="238"/>
      <c r="T1523" s="239"/>
      <c r="AT1523" s="240" t="s">
        <v>284</v>
      </c>
      <c r="AU1523" s="240" t="s">
        <v>85</v>
      </c>
      <c r="AV1523" s="15" t="s">
        <v>282</v>
      </c>
      <c r="AW1523" s="15" t="s">
        <v>32</v>
      </c>
      <c r="AX1523" s="15" t="s">
        <v>83</v>
      </c>
      <c r="AY1523" s="240" t="s">
        <v>275</v>
      </c>
    </row>
    <row r="1524" spans="1:65" s="2" customFormat="1" ht="49" customHeight="1">
      <c r="A1524" s="35"/>
      <c r="B1524" s="36"/>
      <c r="C1524" s="251" t="s">
        <v>1713</v>
      </c>
      <c r="D1524" s="251" t="s">
        <v>386</v>
      </c>
      <c r="E1524" s="252" t="s">
        <v>1714</v>
      </c>
      <c r="F1524" s="253" t="s">
        <v>1715</v>
      </c>
      <c r="G1524" s="254" t="s">
        <v>280</v>
      </c>
      <c r="H1524" s="255">
        <v>2276.4720000000002</v>
      </c>
      <c r="I1524" s="256"/>
      <c r="J1524" s="257">
        <f>ROUND(I1524*H1524,2)</f>
        <v>0</v>
      </c>
      <c r="K1524" s="253" t="s">
        <v>281</v>
      </c>
      <c r="L1524" s="258"/>
      <c r="M1524" s="259" t="s">
        <v>1</v>
      </c>
      <c r="N1524" s="260" t="s">
        <v>41</v>
      </c>
      <c r="O1524" s="72"/>
      <c r="P1524" s="203">
        <f>O1524*H1524</f>
        <v>0</v>
      </c>
      <c r="Q1524" s="203">
        <v>5.3E-3</v>
      </c>
      <c r="R1524" s="203">
        <f>Q1524*H1524</f>
        <v>12.065301600000002</v>
      </c>
      <c r="S1524" s="203">
        <v>0</v>
      </c>
      <c r="T1524" s="204">
        <f>S1524*H1524</f>
        <v>0</v>
      </c>
      <c r="U1524" s="35"/>
      <c r="V1524" s="35"/>
      <c r="W1524" s="35"/>
      <c r="X1524" s="35"/>
      <c r="Y1524" s="35"/>
      <c r="Z1524" s="35"/>
      <c r="AA1524" s="35"/>
      <c r="AB1524" s="35"/>
      <c r="AC1524" s="35"/>
      <c r="AD1524" s="35"/>
      <c r="AE1524" s="35"/>
      <c r="AR1524" s="205" t="s">
        <v>517</v>
      </c>
      <c r="AT1524" s="205" t="s">
        <v>386</v>
      </c>
      <c r="AU1524" s="205" t="s">
        <v>85</v>
      </c>
      <c r="AY1524" s="18" t="s">
        <v>275</v>
      </c>
      <c r="BE1524" s="206">
        <f>IF(N1524="základní",J1524,0)</f>
        <v>0</v>
      </c>
      <c r="BF1524" s="206">
        <f>IF(N1524="snížená",J1524,0)</f>
        <v>0</v>
      </c>
      <c r="BG1524" s="206">
        <f>IF(N1524="zákl. přenesená",J1524,0)</f>
        <v>0</v>
      </c>
      <c r="BH1524" s="206">
        <f>IF(N1524="sníž. přenesená",J1524,0)</f>
        <v>0</v>
      </c>
      <c r="BI1524" s="206">
        <f>IF(N1524="nulová",J1524,0)</f>
        <v>0</v>
      </c>
      <c r="BJ1524" s="18" t="s">
        <v>83</v>
      </c>
      <c r="BK1524" s="206">
        <f>ROUND(I1524*H1524,2)</f>
        <v>0</v>
      </c>
      <c r="BL1524" s="18" t="s">
        <v>380</v>
      </c>
      <c r="BM1524" s="205" t="s">
        <v>1716</v>
      </c>
    </row>
    <row r="1525" spans="1:65" s="13" customFormat="1" ht="10">
      <c r="B1525" s="207"/>
      <c r="C1525" s="208"/>
      <c r="D1525" s="209" t="s">
        <v>284</v>
      </c>
      <c r="E1525" s="208"/>
      <c r="F1525" s="211" t="s">
        <v>1717</v>
      </c>
      <c r="G1525" s="208"/>
      <c r="H1525" s="212">
        <v>2276.4720000000002</v>
      </c>
      <c r="I1525" s="213"/>
      <c r="J1525" s="208"/>
      <c r="K1525" s="208"/>
      <c r="L1525" s="214"/>
      <c r="M1525" s="215"/>
      <c r="N1525" s="216"/>
      <c r="O1525" s="216"/>
      <c r="P1525" s="216"/>
      <c r="Q1525" s="216"/>
      <c r="R1525" s="216"/>
      <c r="S1525" s="216"/>
      <c r="T1525" s="217"/>
      <c r="AT1525" s="218" t="s">
        <v>284</v>
      </c>
      <c r="AU1525" s="218" t="s">
        <v>85</v>
      </c>
      <c r="AV1525" s="13" t="s">
        <v>85</v>
      </c>
      <c r="AW1525" s="13" t="s">
        <v>4</v>
      </c>
      <c r="AX1525" s="13" t="s">
        <v>83</v>
      </c>
      <c r="AY1525" s="218" t="s">
        <v>275</v>
      </c>
    </row>
    <row r="1526" spans="1:65" s="2" customFormat="1" ht="24.15" customHeight="1">
      <c r="A1526" s="35"/>
      <c r="B1526" s="36"/>
      <c r="C1526" s="194" t="s">
        <v>1718</v>
      </c>
      <c r="D1526" s="194" t="s">
        <v>277</v>
      </c>
      <c r="E1526" s="195" t="s">
        <v>1719</v>
      </c>
      <c r="F1526" s="196" t="s">
        <v>1720</v>
      </c>
      <c r="G1526" s="197" t="s">
        <v>280</v>
      </c>
      <c r="H1526" s="198">
        <v>1752.75</v>
      </c>
      <c r="I1526" s="199"/>
      <c r="J1526" s="200">
        <f>ROUND(I1526*H1526,2)</f>
        <v>0</v>
      </c>
      <c r="K1526" s="196" t="s">
        <v>281</v>
      </c>
      <c r="L1526" s="40"/>
      <c r="M1526" s="201" t="s">
        <v>1</v>
      </c>
      <c r="N1526" s="202" t="s">
        <v>41</v>
      </c>
      <c r="O1526" s="72"/>
      <c r="P1526" s="203">
        <f>O1526*H1526</f>
        <v>0</v>
      </c>
      <c r="Q1526" s="203">
        <v>1.9000000000000001E-4</v>
      </c>
      <c r="R1526" s="203">
        <f>Q1526*H1526</f>
        <v>0.3330225</v>
      </c>
      <c r="S1526" s="203">
        <v>0</v>
      </c>
      <c r="T1526" s="204">
        <f>S1526*H1526</f>
        <v>0</v>
      </c>
      <c r="U1526" s="35"/>
      <c r="V1526" s="35"/>
      <c r="W1526" s="35"/>
      <c r="X1526" s="35"/>
      <c r="Y1526" s="35"/>
      <c r="Z1526" s="35"/>
      <c r="AA1526" s="35"/>
      <c r="AB1526" s="35"/>
      <c r="AC1526" s="35"/>
      <c r="AD1526" s="35"/>
      <c r="AE1526" s="35"/>
      <c r="AR1526" s="205" t="s">
        <v>380</v>
      </c>
      <c r="AT1526" s="205" t="s">
        <v>277</v>
      </c>
      <c r="AU1526" s="205" t="s">
        <v>85</v>
      </c>
      <c r="AY1526" s="18" t="s">
        <v>275</v>
      </c>
      <c r="BE1526" s="206">
        <f>IF(N1526="základní",J1526,0)</f>
        <v>0</v>
      </c>
      <c r="BF1526" s="206">
        <f>IF(N1526="snížená",J1526,0)</f>
        <v>0</v>
      </c>
      <c r="BG1526" s="206">
        <f>IF(N1526="zákl. přenesená",J1526,0)</f>
        <v>0</v>
      </c>
      <c r="BH1526" s="206">
        <f>IF(N1526="sníž. přenesená",J1526,0)</f>
        <v>0</v>
      </c>
      <c r="BI1526" s="206">
        <f>IF(N1526="nulová",J1526,0)</f>
        <v>0</v>
      </c>
      <c r="BJ1526" s="18" t="s">
        <v>83</v>
      </c>
      <c r="BK1526" s="206">
        <f>ROUND(I1526*H1526,2)</f>
        <v>0</v>
      </c>
      <c r="BL1526" s="18" t="s">
        <v>380</v>
      </c>
      <c r="BM1526" s="205" t="s">
        <v>1721</v>
      </c>
    </row>
    <row r="1527" spans="1:65" s="13" customFormat="1" ht="10">
      <c r="B1527" s="207"/>
      <c r="C1527" s="208"/>
      <c r="D1527" s="209" t="s">
        <v>284</v>
      </c>
      <c r="E1527" s="210" t="s">
        <v>1</v>
      </c>
      <c r="F1527" s="211" t="s">
        <v>1722</v>
      </c>
      <c r="G1527" s="208"/>
      <c r="H1527" s="212">
        <v>1607.39</v>
      </c>
      <c r="I1527" s="213"/>
      <c r="J1527" s="208"/>
      <c r="K1527" s="208"/>
      <c r="L1527" s="214"/>
      <c r="M1527" s="215"/>
      <c r="N1527" s="216"/>
      <c r="O1527" s="216"/>
      <c r="P1527" s="216"/>
      <c r="Q1527" s="216"/>
      <c r="R1527" s="216"/>
      <c r="S1527" s="216"/>
      <c r="T1527" s="217"/>
      <c r="AT1527" s="218" t="s">
        <v>284</v>
      </c>
      <c r="AU1527" s="218" t="s">
        <v>85</v>
      </c>
      <c r="AV1527" s="13" t="s">
        <v>85</v>
      </c>
      <c r="AW1527" s="13" t="s">
        <v>32</v>
      </c>
      <c r="AX1527" s="13" t="s">
        <v>76</v>
      </c>
      <c r="AY1527" s="218" t="s">
        <v>275</v>
      </c>
    </row>
    <row r="1528" spans="1:65" s="13" customFormat="1" ht="10">
      <c r="B1528" s="207"/>
      <c r="C1528" s="208"/>
      <c r="D1528" s="209" t="s">
        <v>284</v>
      </c>
      <c r="E1528" s="210" t="s">
        <v>1</v>
      </c>
      <c r="F1528" s="211" t="s">
        <v>1723</v>
      </c>
      <c r="G1528" s="208"/>
      <c r="H1528" s="212">
        <v>145.36000000000001</v>
      </c>
      <c r="I1528" s="213"/>
      <c r="J1528" s="208"/>
      <c r="K1528" s="208"/>
      <c r="L1528" s="214"/>
      <c r="M1528" s="215"/>
      <c r="N1528" s="216"/>
      <c r="O1528" s="216"/>
      <c r="P1528" s="216"/>
      <c r="Q1528" s="216"/>
      <c r="R1528" s="216"/>
      <c r="S1528" s="216"/>
      <c r="T1528" s="217"/>
      <c r="AT1528" s="218" t="s">
        <v>284</v>
      </c>
      <c r="AU1528" s="218" t="s">
        <v>85</v>
      </c>
      <c r="AV1528" s="13" t="s">
        <v>85</v>
      </c>
      <c r="AW1528" s="13" t="s">
        <v>32</v>
      </c>
      <c r="AX1528" s="13" t="s">
        <v>76</v>
      </c>
      <c r="AY1528" s="218" t="s">
        <v>275</v>
      </c>
    </row>
    <row r="1529" spans="1:65" s="14" customFormat="1" ht="10">
      <c r="B1529" s="219"/>
      <c r="C1529" s="220"/>
      <c r="D1529" s="209" t="s">
        <v>284</v>
      </c>
      <c r="E1529" s="221" t="s">
        <v>1</v>
      </c>
      <c r="F1529" s="222" t="s">
        <v>286</v>
      </c>
      <c r="G1529" s="220"/>
      <c r="H1529" s="223">
        <v>1752.75</v>
      </c>
      <c r="I1529" s="224"/>
      <c r="J1529" s="220"/>
      <c r="K1529" s="220"/>
      <c r="L1529" s="225"/>
      <c r="M1529" s="226"/>
      <c r="N1529" s="227"/>
      <c r="O1529" s="227"/>
      <c r="P1529" s="227"/>
      <c r="Q1529" s="227"/>
      <c r="R1529" s="227"/>
      <c r="S1529" s="227"/>
      <c r="T1529" s="228"/>
      <c r="AT1529" s="229" t="s">
        <v>284</v>
      </c>
      <c r="AU1529" s="229" t="s">
        <v>85</v>
      </c>
      <c r="AV1529" s="14" t="s">
        <v>106</v>
      </c>
      <c r="AW1529" s="14" t="s">
        <v>32</v>
      </c>
      <c r="AX1529" s="14" t="s">
        <v>76</v>
      </c>
      <c r="AY1529" s="229" t="s">
        <v>275</v>
      </c>
    </row>
    <row r="1530" spans="1:65" s="15" customFormat="1" ht="10">
      <c r="B1530" s="230"/>
      <c r="C1530" s="231"/>
      <c r="D1530" s="209" t="s">
        <v>284</v>
      </c>
      <c r="E1530" s="232" t="s">
        <v>1</v>
      </c>
      <c r="F1530" s="233" t="s">
        <v>287</v>
      </c>
      <c r="G1530" s="231"/>
      <c r="H1530" s="234">
        <v>1752.75</v>
      </c>
      <c r="I1530" s="235"/>
      <c r="J1530" s="231"/>
      <c r="K1530" s="231"/>
      <c r="L1530" s="236"/>
      <c r="M1530" s="237"/>
      <c r="N1530" s="238"/>
      <c r="O1530" s="238"/>
      <c r="P1530" s="238"/>
      <c r="Q1530" s="238"/>
      <c r="R1530" s="238"/>
      <c r="S1530" s="238"/>
      <c r="T1530" s="239"/>
      <c r="AT1530" s="240" t="s">
        <v>284</v>
      </c>
      <c r="AU1530" s="240" t="s">
        <v>85</v>
      </c>
      <c r="AV1530" s="15" t="s">
        <v>282</v>
      </c>
      <c r="AW1530" s="15" t="s">
        <v>32</v>
      </c>
      <c r="AX1530" s="15" t="s">
        <v>83</v>
      </c>
      <c r="AY1530" s="240" t="s">
        <v>275</v>
      </c>
    </row>
    <row r="1531" spans="1:65" s="2" customFormat="1" ht="33" customHeight="1">
      <c r="A1531" s="35"/>
      <c r="B1531" s="36"/>
      <c r="C1531" s="251" t="s">
        <v>1724</v>
      </c>
      <c r="D1531" s="251" t="s">
        <v>386</v>
      </c>
      <c r="E1531" s="252" t="s">
        <v>1725</v>
      </c>
      <c r="F1531" s="253" t="s">
        <v>1726</v>
      </c>
      <c r="G1531" s="254" t="s">
        <v>280</v>
      </c>
      <c r="H1531" s="255">
        <v>2042.83</v>
      </c>
      <c r="I1531" s="256"/>
      <c r="J1531" s="257">
        <f>ROUND(I1531*H1531,2)</f>
        <v>0</v>
      </c>
      <c r="K1531" s="253" t="s">
        <v>281</v>
      </c>
      <c r="L1531" s="258"/>
      <c r="M1531" s="259" t="s">
        <v>1</v>
      </c>
      <c r="N1531" s="260" t="s">
        <v>41</v>
      </c>
      <c r="O1531" s="72"/>
      <c r="P1531" s="203">
        <f>O1531*H1531</f>
        <v>0</v>
      </c>
      <c r="Q1531" s="203">
        <v>1.9E-3</v>
      </c>
      <c r="R1531" s="203">
        <f>Q1531*H1531</f>
        <v>3.8813769999999996</v>
      </c>
      <c r="S1531" s="203">
        <v>0</v>
      </c>
      <c r="T1531" s="204">
        <f>S1531*H1531</f>
        <v>0</v>
      </c>
      <c r="U1531" s="35"/>
      <c r="V1531" s="35"/>
      <c r="W1531" s="35"/>
      <c r="X1531" s="35"/>
      <c r="Y1531" s="35"/>
      <c r="Z1531" s="35"/>
      <c r="AA1531" s="35"/>
      <c r="AB1531" s="35"/>
      <c r="AC1531" s="35"/>
      <c r="AD1531" s="35"/>
      <c r="AE1531" s="35"/>
      <c r="AR1531" s="205" t="s">
        <v>517</v>
      </c>
      <c r="AT1531" s="205" t="s">
        <v>386</v>
      </c>
      <c r="AU1531" s="205" t="s">
        <v>85</v>
      </c>
      <c r="AY1531" s="18" t="s">
        <v>275</v>
      </c>
      <c r="BE1531" s="206">
        <f>IF(N1531="základní",J1531,0)</f>
        <v>0</v>
      </c>
      <c r="BF1531" s="206">
        <f>IF(N1531="snížená",J1531,0)</f>
        <v>0</v>
      </c>
      <c r="BG1531" s="206">
        <f>IF(N1531="zákl. přenesená",J1531,0)</f>
        <v>0</v>
      </c>
      <c r="BH1531" s="206">
        <f>IF(N1531="sníž. přenesená",J1531,0)</f>
        <v>0</v>
      </c>
      <c r="BI1531" s="206">
        <f>IF(N1531="nulová",J1531,0)</f>
        <v>0</v>
      </c>
      <c r="BJ1531" s="18" t="s">
        <v>83</v>
      </c>
      <c r="BK1531" s="206">
        <f>ROUND(I1531*H1531,2)</f>
        <v>0</v>
      </c>
      <c r="BL1531" s="18" t="s">
        <v>380</v>
      </c>
      <c r="BM1531" s="205" t="s">
        <v>1727</v>
      </c>
    </row>
    <row r="1532" spans="1:65" s="13" customFormat="1" ht="10">
      <c r="B1532" s="207"/>
      <c r="C1532" s="208"/>
      <c r="D1532" s="209" t="s">
        <v>284</v>
      </c>
      <c r="E1532" s="208"/>
      <c r="F1532" s="211" t="s">
        <v>1728</v>
      </c>
      <c r="G1532" s="208"/>
      <c r="H1532" s="212">
        <v>2042.83</v>
      </c>
      <c r="I1532" s="213"/>
      <c r="J1532" s="208"/>
      <c r="K1532" s="208"/>
      <c r="L1532" s="214"/>
      <c r="M1532" s="215"/>
      <c r="N1532" s="216"/>
      <c r="O1532" s="216"/>
      <c r="P1532" s="216"/>
      <c r="Q1532" s="216"/>
      <c r="R1532" s="216"/>
      <c r="S1532" s="216"/>
      <c r="T1532" s="217"/>
      <c r="AT1532" s="218" t="s">
        <v>284</v>
      </c>
      <c r="AU1532" s="218" t="s">
        <v>85</v>
      </c>
      <c r="AV1532" s="13" t="s">
        <v>85</v>
      </c>
      <c r="AW1532" s="13" t="s">
        <v>4</v>
      </c>
      <c r="AX1532" s="13" t="s">
        <v>83</v>
      </c>
      <c r="AY1532" s="218" t="s">
        <v>275</v>
      </c>
    </row>
    <row r="1533" spans="1:65" s="2" customFormat="1" ht="37.75" customHeight="1">
      <c r="A1533" s="35"/>
      <c r="B1533" s="36"/>
      <c r="C1533" s="194" t="s">
        <v>1729</v>
      </c>
      <c r="D1533" s="194" t="s">
        <v>277</v>
      </c>
      <c r="E1533" s="195" t="s">
        <v>1730</v>
      </c>
      <c r="F1533" s="196" t="s">
        <v>1731</v>
      </c>
      <c r="G1533" s="197" t="s">
        <v>399</v>
      </c>
      <c r="H1533" s="198">
        <v>250.1</v>
      </c>
      <c r="I1533" s="199"/>
      <c r="J1533" s="200">
        <f>ROUND(I1533*H1533,2)</f>
        <v>0</v>
      </c>
      <c r="K1533" s="196" t="s">
        <v>281</v>
      </c>
      <c r="L1533" s="40"/>
      <c r="M1533" s="201" t="s">
        <v>1</v>
      </c>
      <c r="N1533" s="202" t="s">
        <v>41</v>
      </c>
      <c r="O1533" s="72"/>
      <c r="P1533" s="203">
        <f>O1533*H1533</f>
        <v>0</v>
      </c>
      <c r="Q1533" s="203">
        <v>5.9999999999999995E-4</v>
      </c>
      <c r="R1533" s="203">
        <f>Q1533*H1533</f>
        <v>0.15005999999999997</v>
      </c>
      <c r="S1533" s="203">
        <v>0</v>
      </c>
      <c r="T1533" s="204">
        <f>S1533*H1533</f>
        <v>0</v>
      </c>
      <c r="U1533" s="35"/>
      <c r="V1533" s="35"/>
      <c r="W1533" s="35"/>
      <c r="X1533" s="35"/>
      <c r="Y1533" s="35"/>
      <c r="Z1533" s="35"/>
      <c r="AA1533" s="35"/>
      <c r="AB1533" s="35"/>
      <c r="AC1533" s="35"/>
      <c r="AD1533" s="35"/>
      <c r="AE1533" s="35"/>
      <c r="AR1533" s="205" t="s">
        <v>380</v>
      </c>
      <c r="AT1533" s="205" t="s">
        <v>277</v>
      </c>
      <c r="AU1533" s="205" t="s">
        <v>85</v>
      </c>
      <c r="AY1533" s="18" t="s">
        <v>275</v>
      </c>
      <c r="BE1533" s="206">
        <f>IF(N1533="základní",J1533,0)</f>
        <v>0</v>
      </c>
      <c r="BF1533" s="206">
        <f>IF(N1533="snížená",J1533,0)</f>
        <v>0</v>
      </c>
      <c r="BG1533" s="206">
        <f>IF(N1533="zákl. přenesená",J1533,0)</f>
        <v>0</v>
      </c>
      <c r="BH1533" s="206">
        <f>IF(N1533="sníž. přenesená",J1533,0)</f>
        <v>0</v>
      </c>
      <c r="BI1533" s="206">
        <f>IF(N1533="nulová",J1533,0)</f>
        <v>0</v>
      </c>
      <c r="BJ1533" s="18" t="s">
        <v>83</v>
      </c>
      <c r="BK1533" s="206">
        <f>ROUND(I1533*H1533,2)</f>
        <v>0</v>
      </c>
      <c r="BL1533" s="18" t="s">
        <v>380</v>
      </c>
      <c r="BM1533" s="205" t="s">
        <v>1732</v>
      </c>
    </row>
    <row r="1534" spans="1:65" s="13" customFormat="1" ht="10">
      <c r="B1534" s="207"/>
      <c r="C1534" s="208"/>
      <c r="D1534" s="209" t="s">
        <v>284</v>
      </c>
      <c r="E1534" s="210" t="s">
        <v>1</v>
      </c>
      <c r="F1534" s="211" t="s">
        <v>1733</v>
      </c>
      <c r="G1534" s="208"/>
      <c r="H1534" s="212">
        <v>250.1</v>
      </c>
      <c r="I1534" s="213"/>
      <c r="J1534" s="208"/>
      <c r="K1534" s="208"/>
      <c r="L1534" s="214"/>
      <c r="M1534" s="215"/>
      <c r="N1534" s="216"/>
      <c r="O1534" s="216"/>
      <c r="P1534" s="216"/>
      <c r="Q1534" s="216"/>
      <c r="R1534" s="216"/>
      <c r="S1534" s="216"/>
      <c r="T1534" s="217"/>
      <c r="AT1534" s="218" t="s">
        <v>284</v>
      </c>
      <c r="AU1534" s="218" t="s">
        <v>85</v>
      </c>
      <c r="AV1534" s="13" t="s">
        <v>85</v>
      </c>
      <c r="AW1534" s="13" t="s">
        <v>32</v>
      </c>
      <c r="AX1534" s="13" t="s">
        <v>76</v>
      </c>
      <c r="AY1534" s="218" t="s">
        <v>275</v>
      </c>
    </row>
    <row r="1535" spans="1:65" s="14" customFormat="1" ht="10">
      <c r="B1535" s="219"/>
      <c r="C1535" s="220"/>
      <c r="D1535" s="209" t="s">
        <v>284</v>
      </c>
      <c r="E1535" s="221" t="s">
        <v>1</v>
      </c>
      <c r="F1535" s="222" t="s">
        <v>286</v>
      </c>
      <c r="G1535" s="220"/>
      <c r="H1535" s="223">
        <v>250.1</v>
      </c>
      <c r="I1535" s="224"/>
      <c r="J1535" s="220"/>
      <c r="K1535" s="220"/>
      <c r="L1535" s="225"/>
      <c r="M1535" s="226"/>
      <c r="N1535" s="227"/>
      <c r="O1535" s="227"/>
      <c r="P1535" s="227"/>
      <c r="Q1535" s="227"/>
      <c r="R1535" s="227"/>
      <c r="S1535" s="227"/>
      <c r="T1535" s="228"/>
      <c r="AT1535" s="229" t="s">
        <v>284</v>
      </c>
      <c r="AU1535" s="229" t="s">
        <v>85</v>
      </c>
      <c r="AV1535" s="14" t="s">
        <v>106</v>
      </c>
      <c r="AW1535" s="14" t="s">
        <v>32</v>
      </c>
      <c r="AX1535" s="14" t="s">
        <v>76</v>
      </c>
      <c r="AY1535" s="229" t="s">
        <v>275</v>
      </c>
    </row>
    <row r="1536" spans="1:65" s="15" customFormat="1" ht="10">
      <c r="B1536" s="230"/>
      <c r="C1536" s="231"/>
      <c r="D1536" s="209" t="s">
        <v>284</v>
      </c>
      <c r="E1536" s="232" t="s">
        <v>1</v>
      </c>
      <c r="F1536" s="233" t="s">
        <v>287</v>
      </c>
      <c r="G1536" s="231"/>
      <c r="H1536" s="234">
        <v>250.1</v>
      </c>
      <c r="I1536" s="235"/>
      <c r="J1536" s="231"/>
      <c r="K1536" s="231"/>
      <c r="L1536" s="236"/>
      <c r="M1536" s="237"/>
      <c r="N1536" s="238"/>
      <c r="O1536" s="238"/>
      <c r="P1536" s="238"/>
      <c r="Q1536" s="238"/>
      <c r="R1536" s="238"/>
      <c r="S1536" s="238"/>
      <c r="T1536" s="239"/>
      <c r="AT1536" s="240" t="s">
        <v>284</v>
      </c>
      <c r="AU1536" s="240" t="s">
        <v>85</v>
      </c>
      <c r="AV1536" s="15" t="s">
        <v>282</v>
      </c>
      <c r="AW1536" s="15" t="s">
        <v>32</v>
      </c>
      <c r="AX1536" s="15" t="s">
        <v>83</v>
      </c>
      <c r="AY1536" s="240" t="s">
        <v>275</v>
      </c>
    </row>
    <row r="1537" spans="1:65" s="2" customFormat="1" ht="37.75" customHeight="1">
      <c r="A1537" s="35"/>
      <c r="B1537" s="36"/>
      <c r="C1537" s="194" t="s">
        <v>1734</v>
      </c>
      <c r="D1537" s="194" t="s">
        <v>277</v>
      </c>
      <c r="E1537" s="195" t="s">
        <v>1735</v>
      </c>
      <c r="F1537" s="196" t="s">
        <v>1736</v>
      </c>
      <c r="G1537" s="197" t="s">
        <v>399</v>
      </c>
      <c r="H1537" s="198">
        <v>250.1</v>
      </c>
      <c r="I1537" s="199"/>
      <c r="J1537" s="200">
        <f>ROUND(I1537*H1537,2)</f>
        <v>0</v>
      </c>
      <c r="K1537" s="196" t="s">
        <v>281</v>
      </c>
      <c r="L1537" s="40"/>
      <c r="M1537" s="201" t="s">
        <v>1</v>
      </c>
      <c r="N1537" s="202" t="s">
        <v>41</v>
      </c>
      <c r="O1537" s="72"/>
      <c r="P1537" s="203">
        <f>O1537*H1537</f>
        <v>0</v>
      </c>
      <c r="Q1537" s="203">
        <v>5.9999999999999995E-4</v>
      </c>
      <c r="R1537" s="203">
        <f>Q1537*H1537</f>
        <v>0.15005999999999997</v>
      </c>
      <c r="S1537" s="203">
        <v>0</v>
      </c>
      <c r="T1537" s="204">
        <f>S1537*H1537</f>
        <v>0</v>
      </c>
      <c r="U1537" s="35"/>
      <c r="V1537" s="35"/>
      <c r="W1537" s="35"/>
      <c r="X1537" s="35"/>
      <c r="Y1537" s="35"/>
      <c r="Z1537" s="35"/>
      <c r="AA1537" s="35"/>
      <c r="AB1537" s="35"/>
      <c r="AC1537" s="35"/>
      <c r="AD1537" s="35"/>
      <c r="AE1537" s="35"/>
      <c r="AR1537" s="205" t="s">
        <v>380</v>
      </c>
      <c r="AT1537" s="205" t="s">
        <v>277</v>
      </c>
      <c r="AU1537" s="205" t="s">
        <v>85</v>
      </c>
      <c r="AY1537" s="18" t="s">
        <v>275</v>
      </c>
      <c r="BE1537" s="206">
        <f>IF(N1537="základní",J1537,0)</f>
        <v>0</v>
      </c>
      <c r="BF1537" s="206">
        <f>IF(N1537="snížená",J1537,0)</f>
        <v>0</v>
      </c>
      <c r="BG1537" s="206">
        <f>IF(N1537="zákl. přenesená",J1537,0)</f>
        <v>0</v>
      </c>
      <c r="BH1537" s="206">
        <f>IF(N1537="sníž. přenesená",J1537,0)</f>
        <v>0</v>
      </c>
      <c r="BI1537" s="206">
        <f>IF(N1537="nulová",J1537,0)</f>
        <v>0</v>
      </c>
      <c r="BJ1537" s="18" t="s">
        <v>83</v>
      </c>
      <c r="BK1537" s="206">
        <f>ROUND(I1537*H1537,2)</f>
        <v>0</v>
      </c>
      <c r="BL1537" s="18" t="s">
        <v>380</v>
      </c>
      <c r="BM1537" s="205" t="s">
        <v>1737</v>
      </c>
    </row>
    <row r="1538" spans="1:65" s="13" customFormat="1" ht="10">
      <c r="B1538" s="207"/>
      <c r="C1538" s="208"/>
      <c r="D1538" s="209" t="s">
        <v>284</v>
      </c>
      <c r="E1538" s="210" t="s">
        <v>1</v>
      </c>
      <c r="F1538" s="211" t="s">
        <v>1733</v>
      </c>
      <c r="G1538" s="208"/>
      <c r="H1538" s="212">
        <v>250.1</v>
      </c>
      <c r="I1538" s="213"/>
      <c r="J1538" s="208"/>
      <c r="K1538" s="208"/>
      <c r="L1538" s="214"/>
      <c r="M1538" s="215"/>
      <c r="N1538" s="216"/>
      <c r="O1538" s="216"/>
      <c r="P1538" s="216"/>
      <c r="Q1538" s="216"/>
      <c r="R1538" s="216"/>
      <c r="S1538" s="216"/>
      <c r="T1538" s="217"/>
      <c r="AT1538" s="218" t="s">
        <v>284</v>
      </c>
      <c r="AU1538" s="218" t="s">
        <v>85</v>
      </c>
      <c r="AV1538" s="13" t="s">
        <v>85</v>
      </c>
      <c r="AW1538" s="13" t="s">
        <v>32</v>
      </c>
      <c r="AX1538" s="13" t="s">
        <v>76</v>
      </c>
      <c r="AY1538" s="218" t="s">
        <v>275</v>
      </c>
    </row>
    <row r="1539" spans="1:65" s="14" customFormat="1" ht="10">
      <c r="B1539" s="219"/>
      <c r="C1539" s="220"/>
      <c r="D1539" s="209" t="s">
        <v>284</v>
      </c>
      <c r="E1539" s="221" t="s">
        <v>1</v>
      </c>
      <c r="F1539" s="222" t="s">
        <v>286</v>
      </c>
      <c r="G1539" s="220"/>
      <c r="H1539" s="223">
        <v>250.1</v>
      </c>
      <c r="I1539" s="224"/>
      <c r="J1539" s="220"/>
      <c r="K1539" s="220"/>
      <c r="L1539" s="225"/>
      <c r="M1539" s="226"/>
      <c r="N1539" s="227"/>
      <c r="O1539" s="227"/>
      <c r="P1539" s="227"/>
      <c r="Q1539" s="227"/>
      <c r="R1539" s="227"/>
      <c r="S1539" s="227"/>
      <c r="T1539" s="228"/>
      <c r="AT1539" s="229" t="s">
        <v>284</v>
      </c>
      <c r="AU1539" s="229" t="s">
        <v>85</v>
      </c>
      <c r="AV1539" s="14" t="s">
        <v>106</v>
      </c>
      <c r="AW1539" s="14" t="s">
        <v>32</v>
      </c>
      <c r="AX1539" s="14" t="s">
        <v>76</v>
      </c>
      <c r="AY1539" s="229" t="s">
        <v>275</v>
      </c>
    </row>
    <row r="1540" spans="1:65" s="15" customFormat="1" ht="10">
      <c r="B1540" s="230"/>
      <c r="C1540" s="231"/>
      <c r="D1540" s="209" t="s">
        <v>284</v>
      </c>
      <c r="E1540" s="232" t="s">
        <v>1</v>
      </c>
      <c r="F1540" s="233" t="s">
        <v>287</v>
      </c>
      <c r="G1540" s="231"/>
      <c r="H1540" s="234">
        <v>250.1</v>
      </c>
      <c r="I1540" s="235"/>
      <c r="J1540" s="231"/>
      <c r="K1540" s="231"/>
      <c r="L1540" s="236"/>
      <c r="M1540" s="237"/>
      <c r="N1540" s="238"/>
      <c r="O1540" s="238"/>
      <c r="P1540" s="238"/>
      <c r="Q1540" s="238"/>
      <c r="R1540" s="238"/>
      <c r="S1540" s="238"/>
      <c r="T1540" s="239"/>
      <c r="AT1540" s="240" t="s">
        <v>284</v>
      </c>
      <c r="AU1540" s="240" t="s">
        <v>85</v>
      </c>
      <c r="AV1540" s="15" t="s">
        <v>282</v>
      </c>
      <c r="AW1540" s="15" t="s">
        <v>32</v>
      </c>
      <c r="AX1540" s="15" t="s">
        <v>83</v>
      </c>
      <c r="AY1540" s="240" t="s">
        <v>275</v>
      </c>
    </row>
    <row r="1541" spans="1:65" s="2" customFormat="1" ht="24.15" customHeight="1">
      <c r="A1541" s="35"/>
      <c r="B1541" s="36"/>
      <c r="C1541" s="194" t="s">
        <v>1738</v>
      </c>
      <c r="D1541" s="194" t="s">
        <v>277</v>
      </c>
      <c r="E1541" s="195" t="s">
        <v>1739</v>
      </c>
      <c r="F1541" s="196" t="s">
        <v>1740</v>
      </c>
      <c r="G1541" s="197" t="s">
        <v>280</v>
      </c>
      <c r="H1541" s="198">
        <v>1752.75</v>
      </c>
      <c r="I1541" s="199"/>
      <c r="J1541" s="200">
        <f>ROUND(I1541*H1541,2)</f>
        <v>0</v>
      </c>
      <c r="K1541" s="196" t="s">
        <v>281</v>
      </c>
      <c r="L1541" s="40"/>
      <c r="M1541" s="201" t="s">
        <v>1</v>
      </c>
      <c r="N1541" s="202" t="s">
        <v>41</v>
      </c>
      <c r="O1541" s="72"/>
      <c r="P1541" s="203">
        <f>O1541*H1541</f>
        <v>0</v>
      </c>
      <c r="Q1541" s="203">
        <v>0</v>
      </c>
      <c r="R1541" s="203">
        <f>Q1541*H1541</f>
        <v>0</v>
      </c>
      <c r="S1541" s="203">
        <v>0</v>
      </c>
      <c r="T1541" s="204">
        <f>S1541*H1541</f>
        <v>0</v>
      </c>
      <c r="U1541" s="35"/>
      <c r="V1541" s="35"/>
      <c r="W1541" s="35"/>
      <c r="X1541" s="35"/>
      <c r="Y1541" s="35"/>
      <c r="Z1541" s="35"/>
      <c r="AA1541" s="35"/>
      <c r="AB1541" s="35"/>
      <c r="AC1541" s="35"/>
      <c r="AD1541" s="35"/>
      <c r="AE1541" s="35"/>
      <c r="AR1541" s="205" t="s">
        <v>380</v>
      </c>
      <c r="AT1541" s="205" t="s">
        <v>277</v>
      </c>
      <c r="AU1541" s="205" t="s">
        <v>85</v>
      </c>
      <c r="AY1541" s="18" t="s">
        <v>275</v>
      </c>
      <c r="BE1541" s="206">
        <f>IF(N1541="základní",J1541,0)</f>
        <v>0</v>
      </c>
      <c r="BF1541" s="206">
        <f>IF(N1541="snížená",J1541,0)</f>
        <v>0</v>
      </c>
      <c r="BG1541" s="206">
        <f>IF(N1541="zákl. přenesená",J1541,0)</f>
        <v>0</v>
      </c>
      <c r="BH1541" s="206">
        <f>IF(N1541="sníž. přenesená",J1541,0)</f>
        <v>0</v>
      </c>
      <c r="BI1541" s="206">
        <f>IF(N1541="nulová",J1541,0)</f>
        <v>0</v>
      </c>
      <c r="BJ1541" s="18" t="s">
        <v>83</v>
      </c>
      <c r="BK1541" s="206">
        <f>ROUND(I1541*H1541,2)</f>
        <v>0</v>
      </c>
      <c r="BL1541" s="18" t="s">
        <v>380</v>
      </c>
      <c r="BM1541" s="205" t="s">
        <v>1741</v>
      </c>
    </row>
    <row r="1542" spans="1:65" s="13" customFormat="1" ht="10">
      <c r="B1542" s="207"/>
      <c r="C1542" s="208"/>
      <c r="D1542" s="209" t="s">
        <v>284</v>
      </c>
      <c r="E1542" s="210" t="s">
        <v>1</v>
      </c>
      <c r="F1542" s="211" t="s">
        <v>1722</v>
      </c>
      <c r="G1542" s="208"/>
      <c r="H1542" s="212">
        <v>1607.39</v>
      </c>
      <c r="I1542" s="213"/>
      <c r="J1542" s="208"/>
      <c r="K1542" s="208"/>
      <c r="L1542" s="214"/>
      <c r="M1542" s="215"/>
      <c r="N1542" s="216"/>
      <c r="O1542" s="216"/>
      <c r="P1542" s="216"/>
      <c r="Q1542" s="216"/>
      <c r="R1542" s="216"/>
      <c r="S1542" s="216"/>
      <c r="T1542" s="217"/>
      <c r="AT1542" s="218" t="s">
        <v>284</v>
      </c>
      <c r="AU1542" s="218" t="s">
        <v>85</v>
      </c>
      <c r="AV1542" s="13" t="s">
        <v>85</v>
      </c>
      <c r="AW1542" s="13" t="s">
        <v>32</v>
      </c>
      <c r="AX1542" s="13" t="s">
        <v>76</v>
      </c>
      <c r="AY1542" s="218" t="s">
        <v>275</v>
      </c>
    </row>
    <row r="1543" spans="1:65" s="13" customFormat="1" ht="10">
      <c r="B1543" s="207"/>
      <c r="C1543" s="208"/>
      <c r="D1543" s="209" t="s">
        <v>284</v>
      </c>
      <c r="E1543" s="210" t="s">
        <v>1</v>
      </c>
      <c r="F1543" s="211" t="s">
        <v>1723</v>
      </c>
      <c r="G1543" s="208"/>
      <c r="H1543" s="212">
        <v>145.36000000000001</v>
      </c>
      <c r="I1543" s="213"/>
      <c r="J1543" s="208"/>
      <c r="K1543" s="208"/>
      <c r="L1543" s="214"/>
      <c r="M1543" s="215"/>
      <c r="N1543" s="216"/>
      <c r="O1543" s="216"/>
      <c r="P1543" s="216"/>
      <c r="Q1543" s="216"/>
      <c r="R1543" s="216"/>
      <c r="S1543" s="216"/>
      <c r="T1543" s="217"/>
      <c r="AT1543" s="218" t="s">
        <v>284</v>
      </c>
      <c r="AU1543" s="218" t="s">
        <v>85</v>
      </c>
      <c r="AV1543" s="13" t="s">
        <v>85</v>
      </c>
      <c r="AW1543" s="13" t="s">
        <v>32</v>
      </c>
      <c r="AX1543" s="13" t="s">
        <v>76</v>
      </c>
      <c r="AY1543" s="218" t="s">
        <v>275</v>
      </c>
    </row>
    <row r="1544" spans="1:65" s="14" customFormat="1" ht="10">
      <c r="B1544" s="219"/>
      <c r="C1544" s="220"/>
      <c r="D1544" s="209" t="s">
        <v>284</v>
      </c>
      <c r="E1544" s="221" t="s">
        <v>1</v>
      </c>
      <c r="F1544" s="222" t="s">
        <v>286</v>
      </c>
      <c r="G1544" s="220"/>
      <c r="H1544" s="223">
        <v>1752.75</v>
      </c>
      <c r="I1544" s="224"/>
      <c r="J1544" s="220"/>
      <c r="K1544" s="220"/>
      <c r="L1544" s="225"/>
      <c r="M1544" s="226"/>
      <c r="N1544" s="227"/>
      <c r="O1544" s="227"/>
      <c r="P1544" s="227"/>
      <c r="Q1544" s="227"/>
      <c r="R1544" s="227"/>
      <c r="S1544" s="227"/>
      <c r="T1544" s="228"/>
      <c r="AT1544" s="229" t="s">
        <v>284</v>
      </c>
      <c r="AU1544" s="229" t="s">
        <v>85</v>
      </c>
      <c r="AV1544" s="14" t="s">
        <v>106</v>
      </c>
      <c r="AW1544" s="14" t="s">
        <v>32</v>
      </c>
      <c r="AX1544" s="14" t="s">
        <v>76</v>
      </c>
      <c r="AY1544" s="229" t="s">
        <v>275</v>
      </c>
    </row>
    <row r="1545" spans="1:65" s="15" customFormat="1" ht="10">
      <c r="B1545" s="230"/>
      <c r="C1545" s="231"/>
      <c r="D1545" s="209" t="s">
        <v>284</v>
      </c>
      <c r="E1545" s="232" t="s">
        <v>1</v>
      </c>
      <c r="F1545" s="233" t="s">
        <v>287</v>
      </c>
      <c r="G1545" s="231"/>
      <c r="H1545" s="234">
        <v>1752.75</v>
      </c>
      <c r="I1545" s="235"/>
      <c r="J1545" s="231"/>
      <c r="K1545" s="231"/>
      <c r="L1545" s="236"/>
      <c r="M1545" s="237"/>
      <c r="N1545" s="238"/>
      <c r="O1545" s="238"/>
      <c r="P1545" s="238"/>
      <c r="Q1545" s="238"/>
      <c r="R1545" s="238"/>
      <c r="S1545" s="238"/>
      <c r="T1545" s="239"/>
      <c r="AT1545" s="240" t="s">
        <v>284</v>
      </c>
      <c r="AU1545" s="240" t="s">
        <v>85</v>
      </c>
      <c r="AV1545" s="15" t="s">
        <v>282</v>
      </c>
      <c r="AW1545" s="15" t="s">
        <v>32</v>
      </c>
      <c r="AX1545" s="15" t="s">
        <v>83</v>
      </c>
      <c r="AY1545" s="240" t="s">
        <v>275</v>
      </c>
    </row>
    <row r="1546" spans="1:65" s="2" customFormat="1" ht="24.15" customHeight="1">
      <c r="A1546" s="35"/>
      <c r="B1546" s="36"/>
      <c r="C1546" s="251" t="s">
        <v>1742</v>
      </c>
      <c r="D1546" s="251" t="s">
        <v>386</v>
      </c>
      <c r="E1546" s="252" t="s">
        <v>387</v>
      </c>
      <c r="F1546" s="253" t="s">
        <v>388</v>
      </c>
      <c r="G1546" s="254" t="s">
        <v>280</v>
      </c>
      <c r="H1546" s="255">
        <v>2024.4259999999999</v>
      </c>
      <c r="I1546" s="256"/>
      <c r="J1546" s="257">
        <f>ROUND(I1546*H1546,2)</f>
        <v>0</v>
      </c>
      <c r="K1546" s="253" t="s">
        <v>281</v>
      </c>
      <c r="L1546" s="258"/>
      <c r="M1546" s="259" t="s">
        <v>1</v>
      </c>
      <c r="N1546" s="260" t="s">
        <v>41</v>
      </c>
      <c r="O1546" s="72"/>
      <c r="P1546" s="203">
        <f>O1546*H1546</f>
        <v>0</v>
      </c>
      <c r="Q1546" s="203">
        <v>2.9999999999999997E-4</v>
      </c>
      <c r="R1546" s="203">
        <f>Q1546*H1546</f>
        <v>0.60732779999999997</v>
      </c>
      <c r="S1546" s="203">
        <v>0</v>
      </c>
      <c r="T1546" s="204">
        <f>S1546*H1546</f>
        <v>0</v>
      </c>
      <c r="U1546" s="35"/>
      <c r="V1546" s="35"/>
      <c r="W1546" s="35"/>
      <c r="X1546" s="35"/>
      <c r="Y1546" s="35"/>
      <c r="Z1546" s="35"/>
      <c r="AA1546" s="35"/>
      <c r="AB1546" s="35"/>
      <c r="AC1546" s="35"/>
      <c r="AD1546" s="35"/>
      <c r="AE1546" s="35"/>
      <c r="AR1546" s="205" t="s">
        <v>517</v>
      </c>
      <c r="AT1546" s="205" t="s">
        <v>386</v>
      </c>
      <c r="AU1546" s="205" t="s">
        <v>85</v>
      </c>
      <c r="AY1546" s="18" t="s">
        <v>275</v>
      </c>
      <c r="BE1546" s="206">
        <f>IF(N1546="základní",J1546,0)</f>
        <v>0</v>
      </c>
      <c r="BF1546" s="206">
        <f>IF(N1546="snížená",J1546,0)</f>
        <v>0</v>
      </c>
      <c r="BG1546" s="206">
        <f>IF(N1546="zákl. přenesená",J1546,0)</f>
        <v>0</v>
      </c>
      <c r="BH1546" s="206">
        <f>IF(N1546="sníž. přenesená",J1546,0)</f>
        <v>0</v>
      </c>
      <c r="BI1546" s="206">
        <f>IF(N1546="nulová",J1546,0)</f>
        <v>0</v>
      </c>
      <c r="BJ1546" s="18" t="s">
        <v>83</v>
      </c>
      <c r="BK1546" s="206">
        <f>ROUND(I1546*H1546,2)</f>
        <v>0</v>
      </c>
      <c r="BL1546" s="18" t="s">
        <v>380</v>
      </c>
      <c r="BM1546" s="205" t="s">
        <v>1743</v>
      </c>
    </row>
    <row r="1547" spans="1:65" s="13" customFormat="1" ht="10">
      <c r="B1547" s="207"/>
      <c r="C1547" s="208"/>
      <c r="D1547" s="209" t="s">
        <v>284</v>
      </c>
      <c r="E1547" s="208"/>
      <c r="F1547" s="211" t="s">
        <v>1744</v>
      </c>
      <c r="G1547" s="208"/>
      <c r="H1547" s="212">
        <v>2024.4259999999999</v>
      </c>
      <c r="I1547" s="213"/>
      <c r="J1547" s="208"/>
      <c r="K1547" s="208"/>
      <c r="L1547" s="214"/>
      <c r="M1547" s="215"/>
      <c r="N1547" s="216"/>
      <c r="O1547" s="216"/>
      <c r="P1547" s="216"/>
      <c r="Q1547" s="216"/>
      <c r="R1547" s="216"/>
      <c r="S1547" s="216"/>
      <c r="T1547" s="217"/>
      <c r="AT1547" s="218" t="s">
        <v>284</v>
      </c>
      <c r="AU1547" s="218" t="s">
        <v>85</v>
      </c>
      <c r="AV1547" s="13" t="s">
        <v>85</v>
      </c>
      <c r="AW1547" s="13" t="s">
        <v>4</v>
      </c>
      <c r="AX1547" s="13" t="s">
        <v>83</v>
      </c>
      <c r="AY1547" s="218" t="s">
        <v>275</v>
      </c>
    </row>
    <row r="1548" spans="1:65" s="2" customFormat="1" ht="24.15" customHeight="1">
      <c r="A1548" s="35"/>
      <c r="B1548" s="36"/>
      <c r="C1548" s="194" t="s">
        <v>1745</v>
      </c>
      <c r="D1548" s="194" t="s">
        <v>277</v>
      </c>
      <c r="E1548" s="195" t="s">
        <v>1746</v>
      </c>
      <c r="F1548" s="196" t="s">
        <v>1747</v>
      </c>
      <c r="G1548" s="197" t="s">
        <v>280</v>
      </c>
      <c r="H1548" s="198">
        <v>1694.925</v>
      </c>
      <c r="I1548" s="199"/>
      <c r="J1548" s="200">
        <f>ROUND(I1548*H1548,2)</f>
        <v>0</v>
      </c>
      <c r="K1548" s="196" t="s">
        <v>281</v>
      </c>
      <c r="L1548" s="40"/>
      <c r="M1548" s="201" t="s">
        <v>1</v>
      </c>
      <c r="N1548" s="202" t="s">
        <v>41</v>
      </c>
      <c r="O1548" s="72"/>
      <c r="P1548" s="203">
        <f>O1548*H1548</f>
        <v>0</v>
      </c>
      <c r="Q1548" s="203">
        <v>0</v>
      </c>
      <c r="R1548" s="203">
        <f>Q1548*H1548</f>
        <v>0</v>
      </c>
      <c r="S1548" s="203">
        <v>0</v>
      </c>
      <c r="T1548" s="204">
        <f>S1548*H1548</f>
        <v>0</v>
      </c>
      <c r="U1548" s="35"/>
      <c r="V1548" s="35"/>
      <c r="W1548" s="35"/>
      <c r="X1548" s="35"/>
      <c r="Y1548" s="35"/>
      <c r="Z1548" s="35"/>
      <c r="AA1548" s="35"/>
      <c r="AB1548" s="35"/>
      <c r="AC1548" s="35"/>
      <c r="AD1548" s="35"/>
      <c r="AE1548" s="35"/>
      <c r="AR1548" s="205" t="s">
        <v>380</v>
      </c>
      <c r="AT1548" s="205" t="s">
        <v>277</v>
      </c>
      <c r="AU1548" s="205" t="s">
        <v>85</v>
      </c>
      <c r="AY1548" s="18" t="s">
        <v>275</v>
      </c>
      <c r="BE1548" s="206">
        <f>IF(N1548="základní",J1548,0)</f>
        <v>0</v>
      </c>
      <c r="BF1548" s="206">
        <f>IF(N1548="snížená",J1548,0)</f>
        <v>0</v>
      </c>
      <c r="BG1548" s="206">
        <f>IF(N1548="zákl. přenesená",J1548,0)</f>
        <v>0</v>
      </c>
      <c r="BH1548" s="206">
        <f>IF(N1548="sníž. přenesená",J1548,0)</f>
        <v>0</v>
      </c>
      <c r="BI1548" s="206">
        <f>IF(N1548="nulová",J1548,0)</f>
        <v>0</v>
      </c>
      <c r="BJ1548" s="18" t="s">
        <v>83</v>
      </c>
      <c r="BK1548" s="206">
        <f>ROUND(I1548*H1548,2)</f>
        <v>0</v>
      </c>
      <c r="BL1548" s="18" t="s">
        <v>380</v>
      </c>
      <c r="BM1548" s="205" t="s">
        <v>1748</v>
      </c>
    </row>
    <row r="1549" spans="1:65" s="13" customFormat="1" ht="10">
      <c r="B1549" s="207"/>
      <c r="C1549" s="208"/>
      <c r="D1549" s="209" t="s">
        <v>284</v>
      </c>
      <c r="E1549" s="210" t="s">
        <v>1</v>
      </c>
      <c r="F1549" s="211" t="s">
        <v>1722</v>
      </c>
      <c r="G1549" s="208"/>
      <c r="H1549" s="212">
        <v>1607.39</v>
      </c>
      <c r="I1549" s="213"/>
      <c r="J1549" s="208"/>
      <c r="K1549" s="208"/>
      <c r="L1549" s="214"/>
      <c r="M1549" s="215"/>
      <c r="N1549" s="216"/>
      <c r="O1549" s="216"/>
      <c r="P1549" s="216"/>
      <c r="Q1549" s="216"/>
      <c r="R1549" s="216"/>
      <c r="S1549" s="216"/>
      <c r="T1549" s="217"/>
      <c r="AT1549" s="218" t="s">
        <v>284</v>
      </c>
      <c r="AU1549" s="218" t="s">
        <v>85</v>
      </c>
      <c r="AV1549" s="13" t="s">
        <v>85</v>
      </c>
      <c r="AW1549" s="13" t="s">
        <v>32</v>
      </c>
      <c r="AX1549" s="13" t="s">
        <v>76</v>
      </c>
      <c r="AY1549" s="218" t="s">
        <v>275</v>
      </c>
    </row>
    <row r="1550" spans="1:65" s="13" customFormat="1" ht="10">
      <c r="B1550" s="207"/>
      <c r="C1550" s="208"/>
      <c r="D1550" s="209" t="s">
        <v>284</v>
      </c>
      <c r="E1550" s="210" t="s">
        <v>1</v>
      </c>
      <c r="F1550" s="211" t="s">
        <v>1749</v>
      </c>
      <c r="G1550" s="208"/>
      <c r="H1550" s="212">
        <v>87.534999999999997</v>
      </c>
      <c r="I1550" s="213"/>
      <c r="J1550" s="208"/>
      <c r="K1550" s="208"/>
      <c r="L1550" s="214"/>
      <c r="M1550" s="215"/>
      <c r="N1550" s="216"/>
      <c r="O1550" s="216"/>
      <c r="P1550" s="216"/>
      <c r="Q1550" s="216"/>
      <c r="R1550" s="216"/>
      <c r="S1550" s="216"/>
      <c r="T1550" s="217"/>
      <c r="AT1550" s="218" t="s">
        <v>284</v>
      </c>
      <c r="AU1550" s="218" t="s">
        <v>85</v>
      </c>
      <c r="AV1550" s="13" t="s">
        <v>85</v>
      </c>
      <c r="AW1550" s="13" t="s">
        <v>32</v>
      </c>
      <c r="AX1550" s="13" t="s">
        <v>76</v>
      </c>
      <c r="AY1550" s="218" t="s">
        <v>275</v>
      </c>
    </row>
    <row r="1551" spans="1:65" s="14" customFormat="1" ht="10">
      <c r="B1551" s="219"/>
      <c r="C1551" s="220"/>
      <c r="D1551" s="209" t="s">
        <v>284</v>
      </c>
      <c r="E1551" s="221" t="s">
        <v>1</v>
      </c>
      <c r="F1551" s="222" t="s">
        <v>286</v>
      </c>
      <c r="G1551" s="220"/>
      <c r="H1551" s="223">
        <v>1694.925</v>
      </c>
      <c r="I1551" s="224"/>
      <c r="J1551" s="220"/>
      <c r="K1551" s="220"/>
      <c r="L1551" s="225"/>
      <c r="M1551" s="226"/>
      <c r="N1551" s="227"/>
      <c r="O1551" s="227"/>
      <c r="P1551" s="227"/>
      <c r="Q1551" s="227"/>
      <c r="R1551" s="227"/>
      <c r="S1551" s="227"/>
      <c r="T1551" s="228"/>
      <c r="AT1551" s="229" t="s">
        <v>284</v>
      </c>
      <c r="AU1551" s="229" t="s">
        <v>85</v>
      </c>
      <c r="AV1551" s="14" t="s">
        <v>106</v>
      </c>
      <c r="AW1551" s="14" t="s">
        <v>32</v>
      </c>
      <c r="AX1551" s="14" t="s">
        <v>76</v>
      </c>
      <c r="AY1551" s="229" t="s">
        <v>275</v>
      </c>
    </row>
    <row r="1552" spans="1:65" s="15" customFormat="1" ht="10">
      <c r="B1552" s="230"/>
      <c r="C1552" s="231"/>
      <c r="D1552" s="209" t="s">
        <v>284</v>
      </c>
      <c r="E1552" s="232" t="s">
        <v>1</v>
      </c>
      <c r="F1552" s="233" t="s">
        <v>287</v>
      </c>
      <c r="G1552" s="231"/>
      <c r="H1552" s="234">
        <v>1694.925</v>
      </c>
      <c r="I1552" s="235"/>
      <c r="J1552" s="231"/>
      <c r="K1552" s="231"/>
      <c r="L1552" s="236"/>
      <c r="M1552" s="237"/>
      <c r="N1552" s="238"/>
      <c r="O1552" s="238"/>
      <c r="P1552" s="238"/>
      <c r="Q1552" s="238"/>
      <c r="R1552" s="238"/>
      <c r="S1552" s="238"/>
      <c r="T1552" s="239"/>
      <c r="AT1552" s="240" t="s">
        <v>284</v>
      </c>
      <c r="AU1552" s="240" t="s">
        <v>85</v>
      </c>
      <c r="AV1552" s="15" t="s">
        <v>282</v>
      </c>
      <c r="AW1552" s="15" t="s">
        <v>32</v>
      </c>
      <c r="AX1552" s="15" t="s">
        <v>83</v>
      </c>
      <c r="AY1552" s="240" t="s">
        <v>275</v>
      </c>
    </row>
    <row r="1553" spans="1:65" s="2" customFormat="1" ht="24.15" customHeight="1">
      <c r="A1553" s="35"/>
      <c r="B1553" s="36"/>
      <c r="C1553" s="251" t="s">
        <v>1750</v>
      </c>
      <c r="D1553" s="251" t="s">
        <v>386</v>
      </c>
      <c r="E1553" s="252" t="s">
        <v>387</v>
      </c>
      <c r="F1553" s="253" t="s">
        <v>388</v>
      </c>
      <c r="G1553" s="254" t="s">
        <v>280</v>
      </c>
      <c r="H1553" s="255">
        <v>1957.6379999999999</v>
      </c>
      <c r="I1553" s="256"/>
      <c r="J1553" s="257">
        <f>ROUND(I1553*H1553,2)</f>
        <v>0</v>
      </c>
      <c r="K1553" s="253" t="s">
        <v>281</v>
      </c>
      <c r="L1553" s="258"/>
      <c r="M1553" s="259" t="s">
        <v>1</v>
      </c>
      <c r="N1553" s="260" t="s">
        <v>41</v>
      </c>
      <c r="O1553" s="72"/>
      <c r="P1553" s="203">
        <f>O1553*H1553</f>
        <v>0</v>
      </c>
      <c r="Q1553" s="203">
        <v>2.9999999999999997E-4</v>
      </c>
      <c r="R1553" s="203">
        <f>Q1553*H1553</f>
        <v>0.58729139999999991</v>
      </c>
      <c r="S1553" s="203">
        <v>0</v>
      </c>
      <c r="T1553" s="204">
        <f>S1553*H1553</f>
        <v>0</v>
      </c>
      <c r="U1553" s="35"/>
      <c r="V1553" s="35"/>
      <c r="W1553" s="35"/>
      <c r="X1553" s="35"/>
      <c r="Y1553" s="35"/>
      <c r="Z1553" s="35"/>
      <c r="AA1553" s="35"/>
      <c r="AB1553" s="35"/>
      <c r="AC1553" s="35"/>
      <c r="AD1553" s="35"/>
      <c r="AE1553" s="35"/>
      <c r="AR1553" s="205" t="s">
        <v>517</v>
      </c>
      <c r="AT1553" s="205" t="s">
        <v>386</v>
      </c>
      <c r="AU1553" s="205" t="s">
        <v>85</v>
      </c>
      <c r="AY1553" s="18" t="s">
        <v>275</v>
      </c>
      <c r="BE1553" s="206">
        <f>IF(N1553="základní",J1553,0)</f>
        <v>0</v>
      </c>
      <c r="BF1553" s="206">
        <f>IF(N1553="snížená",J1553,0)</f>
        <v>0</v>
      </c>
      <c r="BG1553" s="206">
        <f>IF(N1553="zákl. přenesená",J1553,0)</f>
        <v>0</v>
      </c>
      <c r="BH1553" s="206">
        <f>IF(N1553="sníž. přenesená",J1553,0)</f>
        <v>0</v>
      </c>
      <c r="BI1553" s="206">
        <f>IF(N1553="nulová",J1553,0)</f>
        <v>0</v>
      </c>
      <c r="BJ1553" s="18" t="s">
        <v>83</v>
      </c>
      <c r="BK1553" s="206">
        <f>ROUND(I1553*H1553,2)</f>
        <v>0</v>
      </c>
      <c r="BL1553" s="18" t="s">
        <v>380</v>
      </c>
      <c r="BM1553" s="205" t="s">
        <v>1751</v>
      </c>
    </row>
    <row r="1554" spans="1:65" s="13" customFormat="1" ht="10">
      <c r="B1554" s="207"/>
      <c r="C1554" s="208"/>
      <c r="D1554" s="209" t="s">
        <v>284</v>
      </c>
      <c r="E1554" s="208"/>
      <c r="F1554" s="211" t="s">
        <v>1752</v>
      </c>
      <c r="G1554" s="208"/>
      <c r="H1554" s="212">
        <v>1957.6379999999999</v>
      </c>
      <c r="I1554" s="213"/>
      <c r="J1554" s="208"/>
      <c r="K1554" s="208"/>
      <c r="L1554" s="214"/>
      <c r="M1554" s="215"/>
      <c r="N1554" s="216"/>
      <c r="O1554" s="216"/>
      <c r="P1554" s="216"/>
      <c r="Q1554" s="216"/>
      <c r="R1554" s="216"/>
      <c r="S1554" s="216"/>
      <c r="T1554" s="217"/>
      <c r="AT1554" s="218" t="s">
        <v>284</v>
      </c>
      <c r="AU1554" s="218" t="s">
        <v>85</v>
      </c>
      <c r="AV1554" s="13" t="s">
        <v>85</v>
      </c>
      <c r="AW1554" s="13" t="s">
        <v>4</v>
      </c>
      <c r="AX1554" s="13" t="s">
        <v>83</v>
      </c>
      <c r="AY1554" s="218" t="s">
        <v>275</v>
      </c>
    </row>
    <row r="1555" spans="1:65" s="2" customFormat="1" ht="24.15" customHeight="1">
      <c r="A1555" s="35"/>
      <c r="B1555" s="36"/>
      <c r="C1555" s="194" t="s">
        <v>1753</v>
      </c>
      <c r="D1555" s="194" t="s">
        <v>277</v>
      </c>
      <c r="E1555" s="195" t="s">
        <v>1754</v>
      </c>
      <c r="F1555" s="196" t="s">
        <v>1755</v>
      </c>
      <c r="G1555" s="197" t="s">
        <v>280</v>
      </c>
      <c r="H1555" s="198">
        <v>121.25</v>
      </c>
      <c r="I1555" s="199"/>
      <c r="J1555" s="200">
        <f>ROUND(I1555*H1555,2)</f>
        <v>0</v>
      </c>
      <c r="K1555" s="196" t="s">
        <v>281</v>
      </c>
      <c r="L1555" s="40"/>
      <c r="M1555" s="201" t="s">
        <v>1</v>
      </c>
      <c r="N1555" s="202" t="s">
        <v>41</v>
      </c>
      <c r="O1555" s="72"/>
      <c r="P1555" s="203">
        <f>O1555*H1555</f>
        <v>0</v>
      </c>
      <c r="Q1555" s="203">
        <v>0</v>
      </c>
      <c r="R1555" s="203">
        <f>Q1555*H1555</f>
        <v>0</v>
      </c>
      <c r="S1555" s="203">
        <v>0</v>
      </c>
      <c r="T1555" s="204">
        <f>S1555*H1555</f>
        <v>0</v>
      </c>
      <c r="U1555" s="35"/>
      <c r="V1555" s="35"/>
      <c r="W1555" s="35"/>
      <c r="X1555" s="35"/>
      <c r="Y1555" s="35"/>
      <c r="Z1555" s="35"/>
      <c r="AA1555" s="35"/>
      <c r="AB1555" s="35"/>
      <c r="AC1555" s="35"/>
      <c r="AD1555" s="35"/>
      <c r="AE1555" s="35"/>
      <c r="AR1555" s="205" t="s">
        <v>380</v>
      </c>
      <c r="AT1555" s="205" t="s">
        <v>277</v>
      </c>
      <c r="AU1555" s="205" t="s">
        <v>85</v>
      </c>
      <c r="AY1555" s="18" t="s">
        <v>275</v>
      </c>
      <c r="BE1555" s="206">
        <f>IF(N1555="základní",J1555,0)</f>
        <v>0</v>
      </c>
      <c r="BF1555" s="206">
        <f>IF(N1555="snížená",J1555,0)</f>
        <v>0</v>
      </c>
      <c r="BG1555" s="206">
        <f>IF(N1555="zákl. přenesená",J1555,0)</f>
        <v>0</v>
      </c>
      <c r="BH1555" s="206">
        <f>IF(N1555="sníž. přenesená",J1555,0)</f>
        <v>0</v>
      </c>
      <c r="BI1555" s="206">
        <f>IF(N1555="nulová",J1555,0)</f>
        <v>0</v>
      </c>
      <c r="BJ1555" s="18" t="s">
        <v>83</v>
      </c>
      <c r="BK1555" s="206">
        <f>ROUND(I1555*H1555,2)</f>
        <v>0</v>
      </c>
      <c r="BL1555" s="18" t="s">
        <v>380</v>
      </c>
      <c r="BM1555" s="205" t="s">
        <v>1756</v>
      </c>
    </row>
    <row r="1556" spans="1:65" s="13" customFormat="1" ht="10">
      <c r="B1556" s="207"/>
      <c r="C1556" s="208"/>
      <c r="D1556" s="209" t="s">
        <v>284</v>
      </c>
      <c r="E1556" s="210" t="s">
        <v>1</v>
      </c>
      <c r="F1556" s="211" t="s">
        <v>1232</v>
      </c>
      <c r="G1556" s="208"/>
      <c r="H1556" s="212">
        <v>121.25</v>
      </c>
      <c r="I1556" s="213"/>
      <c r="J1556" s="208"/>
      <c r="K1556" s="208"/>
      <c r="L1556" s="214"/>
      <c r="M1556" s="215"/>
      <c r="N1556" s="216"/>
      <c r="O1556" s="216"/>
      <c r="P1556" s="216"/>
      <c r="Q1556" s="216"/>
      <c r="R1556" s="216"/>
      <c r="S1556" s="216"/>
      <c r="T1556" s="217"/>
      <c r="AT1556" s="218" t="s">
        <v>284</v>
      </c>
      <c r="AU1556" s="218" t="s">
        <v>85</v>
      </c>
      <c r="AV1556" s="13" t="s">
        <v>85</v>
      </c>
      <c r="AW1556" s="13" t="s">
        <v>32</v>
      </c>
      <c r="AX1556" s="13" t="s">
        <v>76</v>
      </c>
      <c r="AY1556" s="218" t="s">
        <v>275</v>
      </c>
    </row>
    <row r="1557" spans="1:65" s="14" customFormat="1" ht="10">
      <c r="B1557" s="219"/>
      <c r="C1557" s="220"/>
      <c r="D1557" s="209" t="s">
        <v>284</v>
      </c>
      <c r="E1557" s="221" t="s">
        <v>1</v>
      </c>
      <c r="F1557" s="222" t="s">
        <v>286</v>
      </c>
      <c r="G1557" s="220"/>
      <c r="H1557" s="223">
        <v>121.25</v>
      </c>
      <c r="I1557" s="224"/>
      <c r="J1557" s="220"/>
      <c r="K1557" s="220"/>
      <c r="L1557" s="225"/>
      <c r="M1557" s="226"/>
      <c r="N1557" s="227"/>
      <c r="O1557" s="227"/>
      <c r="P1557" s="227"/>
      <c r="Q1557" s="227"/>
      <c r="R1557" s="227"/>
      <c r="S1557" s="227"/>
      <c r="T1557" s="228"/>
      <c r="AT1557" s="229" t="s">
        <v>284</v>
      </c>
      <c r="AU1557" s="229" t="s">
        <v>85</v>
      </c>
      <c r="AV1557" s="14" t="s">
        <v>106</v>
      </c>
      <c r="AW1557" s="14" t="s">
        <v>32</v>
      </c>
      <c r="AX1557" s="14" t="s">
        <v>76</v>
      </c>
      <c r="AY1557" s="229" t="s">
        <v>275</v>
      </c>
    </row>
    <row r="1558" spans="1:65" s="15" customFormat="1" ht="10">
      <c r="B1558" s="230"/>
      <c r="C1558" s="231"/>
      <c r="D1558" s="209" t="s">
        <v>284</v>
      </c>
      <c r="E1558" s="232" t="s">
        <v>1</v>
      </c>
      <c r="F1558" s="233" t="s">
        <v>287</v>
      </c>
      <c r="G1558" s="231"/>
      <c r="H1558" s="234">
        <v>121.25</v>
      </c>
      <c r="I1558" s="235"/>
      <c r="J1558" s="231"/>
      <c r="K1558" s="231"/>
      <c r="L1558" s="236"/>
      <c r="M1558" s="237"/>
      <c r="N1558" s="238"/>
      <c r="O1558" s="238"/>
      <c r="P1558" s="238"/>
      <c r="Q1558" s="238"/>
      <c r="R1558" s="238"/>
      <c r="S1558" s="238"/>
      <c r="T1558" s="239"/>
      <c r="AT1558" s="240" t="s">
        <v>284</v>
      </c>
      <c r="AU1558" s="240" t="s">
        <v>85</v>
      </c>
      <c r="AV1558" s="15" t="s">
        <v>282</v>
      </c>
      <c r="AW1558" s="15" t="s">
        <v>32</v>
      </c>
      <c r="AX1558" s="15" t="s">
        <v>83</v>
      </c>
      <c r="AY1558" s="240" t="s">
        <v>275</v>
      </c>
    </row>
    <row r="1559" spans="1:65" s="2" customFormat="1" ht="16.5" customHeight="1">
      <c r="A1559" s="35"/>
      <c r="B1559" s="36"/>
      <c r="C1559" s="251" t="s">
        <v>1757</v>
      </c>
      <c r="D1559" s="251" t="s">
        <v>386</v>
      </c>
      <c r="E1559" s="252" t="s">
        <v>1758</v>
      </c>
      <c r="F1559" s="253" t="s">
        <v>1759</v>
      </c>
      <c r="G1559" s="254" t="s">
        <v>342</v>
      </c>
      <c r="H1559" s="255">
        <v>10.003</v>
      </c>
      <c r="I1559" s="256"/>
      <c r="J1559" s="257">
        <f>ROUND(I1559*H1559,2)</f>
        <v>0</v>
      </c>
      <c r="K1559" s="253" t="s">
        <v>281</v>
      </c>
      <c r="L1559" s="258"/>
      <c r="M1559" s="259" t="s">
        <v>1</v>
      </c>
      <c r="N1559" s="260" t="s">
        <v>41</v>
      </c>
      <c r="O1559" s="72"/>
      <c r="P1559" s="203">
        <f>O1559*H1559</f>
        <v>0</v>
      </c>
      <c r="Q1559" s="203">
        <v>1</v>
      </c>
      <c r="R1559" s="203">
        <f>Q1559*H1559</f>
        <v>10.003</v>
      </c>
      <c r="S1559" s="203">
        <v>0</v>
      </c>
      <c r="T1559" s="204">
        <f>S1559*H1559</f>
        <v>0</v>
      </c>
      <c r="U1559" s="35"/>
      <c r="V1559" s="35"/>
      <c r="W1559" s="35"/>
      <c r="X1559" s="35"/>
      <c r="Y1559" s="35"/>
      <c r="Z1559" s="35"/>
      <c r="AA1559" s="35"/>
      <c r="AB1559" s="35"/>
      <c r="AC1559" s="35"/>
      <c r="AD1559" s="35"/>
      <c r="AE1559" s="35"/>
      <c r="AR1559" s="205" t="s">
        <v>517</v>
      </c>
      <c r="AT1559" s="205" t="s">
        <v>386</v>
      </c>
      <c r="AU1559" s="205" t="s">
        <v>85</v>
      </c>
      <c r="AY1559" s="18" t="s">
        <v>275</v>
      </c>
      <c r="BE1559" s="206">
        <f>IF(N1559="základní",J1559,0)</f>
        <v>0</v>
      </c>
      <c r="BF1559" s="206">
        <f>IF(N1559="snížená",J1559,0)</f>
        <v>0</v>
      </c>
      <c r="BG1559" s="206">
        <f>IF(N1559="zákl. přenesená",J1559,0)</f>
        <v>0</v>
      </c>
      <c r="BH1559" s="206">
        <f>IF(N1559="sníž. přenesená",J1559,0)</f>
        <v>0</v>
      </c>
      <c r="BI1559" s="206">
        <f>IF(N1559="nulová",J1559,0)</f>
        <v>0</v>
      </c>
      <c r="BJ1559" s="18" t="s">
        <v>83</v>
      </c>
      <c r="BK1559" s="206">
        <f>ROUND(I1559*H1559,2)</f>
        <v>0</v>
      </c>
      <c r="BL1559" s="18" t="s">
        <v>380</v>
      </c>
      <c r="BM1559" s="205" t="s">
        <v>1760</v>
      </c>
    </row>
    <row r="1560" spans="1:65" s="13" customFormat="1" ht="10">
      <c r="B1560" s="207"/>
      <c r="C1560" s="208"/>
      <c r="D1560" s="209" t="s">
        <v>284</v>
      </c>
      <c r="E1560" s="208"/>
      <c r="F1560" s="211" t="s">
        <v>1761</v>
      </c>
      <c r="G1560" s="208"/>
      <c r="H1560" s="212">
        <v>10.003</v>
      </c>
      <c r="I1560" s="213"/>
      <c r="J1560" s="208"/>
      <c r="K1560" s="208"/>
      <c r="L1560" s="214"/>
      <c r="M1560" s="215"/>
      <c r="N1560" s="216"/>
      <c r="O1560" s="216"/>
      <c r="P1560" s="216"/>
      <c r="Q1560" s="216"/>
      <c r="R1560" s="216"/>
      <c r="S1560" s="216"/>
      <c r="T1560" s="217"/>
      <c r="AT1560" s="218" t="s">
        <v>284</v>
      </c>
      <c r="AU1560" s="218" t="s">
        <v>85</v>
      </c>
      <c r="AV1560" s="13" t="s">
        <v>85</v>
      </c>
      <c r="AW1560" s="13" t="s">
        <v>4</v>
      </c>
      <c r="AX1560" s="13" t="s">
        <v>83</v>
      </c>
      <c r="AY1560" s="218" t="s">
        <v>275</v>
      </c>
    </row>
    <row r="1561" spans="1:65" s="2" customFormat="1" ht="24.15" customHeight="1">
      <c r="A1561" s="35"/>
      <c r="B1561" s="36"/>
      <c r="C1561" s="194" t="s">
        <v>1762</v>
      </c>
      <c r="D1561" s="194" t="s">
        <v>277</v>
      </c>
      <c r="E1561" s="195" t="s">
        <v>1763</v>
      </c>
      <c r="F1561" s="196" t="s">
        <v>1764</v>
      </c>
      <c r="G1561" s="197" t="s">
        <v>280</v>
      </c>
      <c r="H1561" s="198">
        <v>2667.5</v>
      </c>
      <c r="I1561" s="199"/>
      <c r="J1561" s="200">
        <f>ROUND(I1561*H1561,2)</f>
        <v>0</v>
      </c>
      <c r="K1561" s="196" t="s">
        <v>281</v>
      </c>
      <c r="L1561" s="40"/>
      <c r="M1561" s="201" t="s">
        <v>1</v>
      </c>
      <c r="N1561" s="202" t="s">
        <v>41</v>
      </c>
      <c r="O1561" s="72"/>
      <c r="P1561" s="203">
        <f>O1561*H1561</f>
        <v>0</v>
      </c>
      <c r="Q1561" s="203">
        <v>0</v>
      </c>
      <c r="R1561" s="203">
        <f>Q1561*H1561</f>
        <v>0</v>
      </c>
      <c r="S1561" s="203">
        <v>0</v>
      </c>
      <c r="T1561" s="204">
        <f>S1561*H1561</f>
        <v>0</v>
      </c>
      <c r="U1561" s="35"/>
      <c r="V1561" s="35"/>
      <c r="W1561" s="35"/>
      <c r="X1561" s="35"/>
      <c r="Y1561" s="35"/>
      <c r="Z1561" s="35"/>
      <c r="AA1561" s="35"/>
      <c r="AB1561" s="35"/>
      <c r="AC1561" s="35"/>
      <c r="AD1561" s="35"/>
      <c r="AE1561" s="35"/>
      <c r="AR1561" s="205" t="s">
        <v>380</v>
      </c>
      <c r="AT1561" s="205" t="s">
        <v>277</v>
      </c>
      <c r="AU1561" s="205" t="s">
        <v>85</v>
      </c>
      <c r="AY1561" s="18" t="s">
        <v>275</v>
      </c>
      <c r="BE1561" s="206">
        <f>IF(N1561="základní",J1561,0)</f>
        <v>0</v>
      </c>
      <c r="BF1561" s="206">
        <f>IF(N1561="snížená",J1561,0)</f>
        <v>0</v>
      </c>
      <c r="BG1561" s="206">
        <f>IF(N1561="zákl. přenesená",J1561,0)</f>
        <v>0</v>
      </c>
      <c r="BH1561" s="206">
        <f>IF(N1561="sníž. přenesená",J1561,0)</f>
        <v>0</v>
      </c>
      <c r="BI1561" s="206">
        <f>IF(N1561="nulová",J1561,0)</f>
        <v>0</v>
      </c>
      <c r="BJ1561" s="18" t="s">
        <v>83</v>
      </c>
      <c r="BK1561" s="206">
        <f>ROUND(I1561*H1561,2)</f>
        <v>0</v>
      </c>
      <c r="BL1561" s="18" t="s">
        <v>380</v>
      </c>
      <c r="BM1561" s="205" t="s">
        <v>1765</v>
      </c>
    </row>
    <row r="1562" spans="1:65" s="13" customFormat="1" ht="10">
      <c r="B1562" s="207"/>
      <c r="C1562" s="208"/>
      <c r="D1562" s="209" t="s">
        <v>284</v>
      </c>
      <c r="E1562" s="210" t="s">
        <v>1</v>
      </c>
      <c r="F1562" s="211" t="s">
        <v>1766</v>
      </c>
      <c r="G1562" s="208"/>
      <c r="H1562" s="212">
        <v>2667.5</v>
      </c>
      <c r="I1562" s="213"/>
      <c r="J1562" s="208"/>
      <c r="K1562" s="208"/>
      <c r="L1562" s="214"/>
      <c r="M1562" s="215"/>
      <c r="N1562" s="216"/>
      <c r="O1562" s="216"/>
      <c r="P1562" s="216"/>
      <c r="Q1562" s="216"/>
      <c r="R1562" s="216"/>
      <c r="S1562" s="216"/>
      <c r="T1562" s="217"/>
      <c r="AT1562" s="218" t="s">
        <v>284</v>
      </c>
      <c r="AU1562" s="218" t="s">
        <v>85</v>
      </c>
      <c r="AV1562" s="13" t="s">
        <v>85</v>
      </c>
      <c r="AW1562" s="13" t="s">
        <v>32</v>
      </c>
      <c r="AX1562" s="13" t="s">
        <v>76</v>
      </c>
      <c r="AY1562" s="218" t="s">
        <v>275</v>
      </c>
    </row>
    <row r="1563" spans="1:65" s="14" customFormat="1" ht="10">
      <c r="B1563" s="219"/>
      <c r="C1563" s="220"/>
      <c r="D1563" s="209" t="s">
        <v>284</v>
      </c>
      <c r="E1563" s="221" t="s">
        <v>1</v>
      </c>
      <c r="F1563" s="222" t="s">
        <v>286</v>
      </c>
      <c r="G1563" s="220"/>
      <c r="H1563" s="223">
        <v>2667.5</v>
      </c>
      <c r="I1563" s="224"/>
      <c r="J1563" s="220"/>
      <c r="K1563" s="220"/>
      <c r="L1563" s="225"/>
      <c r="M1563" s="226"/>
      <c r="N1563" s="227"/>
      <c r="O1563" s="227"/>
      <c r="P1563" s="227"/>
      <c r="Q1563" s="227"/>
      <c r="R1563" s="227"/>
      <c r="S1563" s="227"/>
      <c r="T1563" s="228"/>
      <c r="AT1563" s="229" t="s">
        <v>284</v>
      </c>
      <c r="AU1563" s="229" t="s">
        <v>85</v>
      </c>
      <c r="AV1563" s="14" t="s">
        <v>106</v>
      </c>
      <c r="AW1563" s="14" t="s">
        <v>32</v>
      </c>
      <c r="AX1563" s="14" t="s">
        <v>76</v>
      </c>
      <c r="AY1563" s="229" t="s">
        <v>275</v>
      </c>
    </row>
    <row r="1564" spans="1:65" s="15" customFormat="1" ht="10">
      <c r="B1564" s="230"/>
      <c r="C1564" s="231"/>
      <c r="D1564" s="209" t="s">
        <v>284</v>
      </c>
      <c r="E1564" s="232" t="s">
        <v>1</v>
      </c>
      <c r="F1564" s="233" t="s">
        <v>287</v>
      </c>
      <c r="G1564" s="231"/>
      <c r="H1564" s="234">
        <v>2667.5</v>
      </c>
      <c r="I1564" s="235"/>
      <c r="J1564" s="231"/>
      <c r="K1564" s="231"/>
      <c r="L1564" s="236"/>
      <c r="M1564" s="237"/>
      <c r="N1564" s="238"/>
      <c r="O1564" s="238"/>
      <c r="P1564" s="238"/>
      <c r="Q1564" s="238"/>
      <c r="R1564" s="238"/>
      <c r="S1564" s="238"/>
      <c r="T1564" s="239"/>
      <c r="AT1564" s="240" t="s">
        <v>284</v>
      </c>
      <c r="AU1564" s="240" t="s">
        <v>85</v>
      </c>
      <c r="AV1564" s="15" t="s">
        <v>282</v>
      </c>
      <c r="AW1564" s="15" t="s">
        <v>32</v>
      </c>
      <c r="AX1564" s="15" t="s">
        <v>83</v>
      </c>
      <c r="AY1564" s="240" t="s">
        <v>275</v>
      </c>
    </row>
    <row r="1565" spans="1:65" s="2" customFormat="1" ht="16.5" customHeight="1">
      <c r="A1565" s="35"/>
      <c r="B1565" s="36"/>
      <c r="C1565" s="251" t="s">
        <v>1767</v>
      </c>
      <c r="D1565" s="251" t="s">
        <v>386</v>
      </c>
      <c r="E1565" s="252" t="s">
        <v>1758</v>
      </c>
      <c r="F1565" s="253" t="s">
        <v>1759</v>
      </c>
      <c r="G1565" s="254" t="s">
        <v>342</v>
      </c>
      <c r="H1565" s="255">
        <v>44.014000000000003</v>
      </c>
      <c r="I1565" s="256"/>
      <c r="J1565" s="257">
        <f>ROUND(I1565*H1565,2)</f>
        <v>0</v>
      </c>
      <c r="K1565" s="253" t="s">
        <v>281</v>
      </c>
      <c r="L1565" s="258"/>
      <c r="M1565" s="259" t="s">
        <v>1</v>
      </c>
      <c r="N1565" s="260" t="s">
        <v>41</v>
      </c>
      <c r="O1565" s="72"/>
      <c r="P1565" s="203">
        <f>O1565*H1565</f>
        <v>0</v>
      </c>
      <c r="Q1565" s="203">
        <v>1</v>
      </c>
      <c r="R1565" s="203">
        <f>Q1565*H1565</f>
        <v>44.014000000000003</v>
      </c>
      <c r="S1565" s="203">
        <v>0</v>
      </c>
      <c r="T1565" s="204">
        <f>S1565*H1565</f>
        <v>0</v>
      </c>
      <c r="U1565" s="35"/>
      <c r="V1565" s="35"/>
      <c r="W1565" s="35"/>
      <c r="X1565" s="35"/>
      <c r="Y1565" s="35"/>
      <c r="Z1565" s="35"/>
      <c r="AA1565" s="35"/>
      <c r="AB1565" s="35"/>
      <c r="AC1565" s="35"/>
      <c r="AD1565" s="35"/>
      <c r="AE1565" s="35"/>
      <c r="AR1565" s="205" t="s">
        <v>517</v>
      </c>
      <c r="AT1565" s="205" t="s">
        <v>386</v>
      </c>
      <c r="AU1565" s="205" t="s">
        <v>85</v>
      </c>
      <c r="AY1565" s="18" t="s">
        <v>275</v>
      </c>
      <c r="BE1565" s="206">
        <f>IF(N1565="základní",J1565,0)</f>
        <v>0</v>
      </c>
      <c r="BF1565" s="206">
        <f>IF(N1565="snížená",J1565,0)</f>
        <v>0</v>
      </c>
      <c r="BG1565" s="206">
        <f>IF(N1565="zákl. přenesená",J1565,0)</f>
        <v>0</v>
      </c>
      <c r="BH1565" s="206">
        <f>IF(N1565="sníž. přenesená",J1565,0)</f>
        <v>0</v>
      </c>
      <c r="BI1565" s="206">
        <f>IF(N1565="nulová",J1565,0)</f>
        <v>0</v>
      </c>
      <c r="BJ1565" s="18" t="s">
        <v>83</v>
      </c>
      <c r="BK1565" s="206">
        <f>ROUND(I1565*H1565,2)</f>
        <v>0</v>
      </c>
      <c r="BL1565" s="18" t="s">
        <v>380</v>
      </c>
      <c r="BM1565" s="205" t="s">
        <v>1768</v>
      </c>
    </row>
    <row r="1566" spans="1:65" s="13" customFormat="1" ht="10">
      <c r="B1566" s="207"/>
      <c r="C1566" s="208"/>
      <c r="D1566" s="209" t="s">
        <v>284</v>
      </c>
      <c r="E1566" s="208"/>
      <c r="F1566" s="211" t="s">
        <v>1769</v>
      </c>
      <c r="G1566" s="208"/>
      <c r="H1566" s="212">
        <v>44.014000000000003</v>
      </c>
      <c r="I1566" s="213"/>
      <c r="J1566" s="208"/>
      <c r="K1566" s="208"/>
      <c r="L1566" s="214"/>
      <c r="M1566" s="215"/>
      <c r="N1566" s="216"/>
      <c r="O1566" s="216"/>
      <c r="P1566" s="216"/>
      <c r="Q1566" s="216"/>
      <c r="R1566" s="216"/>
      <c r="S1566" s="216"/>
      <c r="T1566" s="217"/>
      <c r="AT1566" s="218" t="s">
        <v>284</v>
      </c>
      <c r="AU1566" s="218" t="s">
        <v>85</v>
      </c>
      <c r="AV1566" s="13" t="s">
        <v>85</v>
      </c>
      <c r="AW1566" s="13" t="s">
        <v>4</v>
      </c>
      <c r="AX1566" s="13" t="s">
        <v>83</v>
      </c>
      <c r="AY1566" s="218" t="s">
        <v>275</v>
      </c>
    </row>
    <row r="1567" spans="1:65" s="2" customFormat="1" ht="33" customHeight="1">
      <c r="A1567" s="35"/>
      <c r="B1567" s="36"/>
      <c r="C1567" s="194" t="s">
        <v>1770</v>
      </c>
      <c r="D1567" s="194" t="s">
        <v>277</v>
      </c>
      <c r="E1567" s="195" t="s">
        <v>1771</v>
      </c>
      <c r="F1567" s="196" t="s">
        <v>1772</v>
      </c>
      <c r="G1567" s="197" t="s">
        <v>280</v>
      </c>
      <c r="H1567" s="198">
        <v>2972.28</v>
      </c>
      <c r="I1567" s="199"/>
      <c r="J1567" s="200">
        <f>ROUND(I1567*H1567,2)</f>
        <v>0</v>
      </c>
      <c r="K1567" s="196" t="s">
        <v>281</v>
      </c>
      <c r="L1567" s="40"/>
      <c r="M1567" s="201" t="s">
        <v>1</v>
      </c>
      <c r="N1567" s="202" t="s">
        <v>41</v>
      </c>
      <c r="O1567" s="72"/>
      <c r="P1567" s="203">
        <f>O1567*H1567</f>
        <v>0</v>
      </c>
      <c r="Q1567" s="203">
        <v>0</v>
      </c>
      <c r="R1567" s="203">
        <f>Q1567*H1567</f>
        <v>0</v>
      </c>
      <c r="S1567" s="203">
        <v>0</v>
      </c>
      <c r="T1567" s="204">
        <f>S1567*H1567</f>
        <v>0</v>
      </c>
      <c r="U1567" s="35"/>
      <c r="V1567" s="35"/>
      <c r="W1567" s="35"/>
      <c r="X1567" s="35"/>
      <c r="Y1567" s="35"/>
      <c r="Z1567" s="35"/>
      <c r="AA1567" s="35"/>
      <c r="AB1567" s="35"/>
      <c r="AC1567" s="35"/>
      <c r="AD1567" s="35"/>
      <c r="AE1567" s="35"/>
      <c r="AR1567" s="205" t="s">
        <v>380</v>
      </c>
      <c r="AT1567" s="205" t="s">
        <v>277</v>
      </c>
      <c r="AU1567" s="205" t="s">
        <v>85</v>
      </c>
      <c r="AY1567" s="18" t="s">
        <v>275</v>
      </c>
      <c r="BE1567" s="206">
        <f>IF(N1567="základní",J1567,0)</f>
        <v>0</v>
      </c>
      <c r="BF1567" s="206">
        <f>IF(N1567="snížená",J1567,0)</f>
        <v>0</v>
      </c>
      <c r="BG1567" s="206">
        <f>IF(N1567="zákl. přenesená",J1567,0)</f>
        <v>0</v>
      </c>
      <c r="BH1567" s="206">
        <f>IF(N1567="sníž. přenesená",J1567,0)</f>
        <v>0</v>
      </c>
      <c r="BI1567" s="206">
        <f>IF(N1567="nulová",J1567,0)</f>
        <v>0</v>
      </c>
      <c r="BJ1567" s="18" t="s">
        <v>83</v>
      </c>
      <c r="BK1567" s="206">
        <f>ROUND(I1567*H1567,2)</f>
        <v>0</v>
      </c>
      <c r="BL1567" s="18" t="s">
        <v>380</v>
      </c>
      <c r="BM1567" s="205" t="s">
        <v>1773</v>
      </c>
    </row>
    <row r="1568" spans="1:65" s="13" customFormat="1" ht="10">
      <c r="B1568" s="207"/>
      <c r="C1568" s="208"/>
      <c r="D1568" s="209" t="s">
        <v>284</v>
      </c>
      <c r="E1568" s="210" t="s">
        <v>1</v>
      </c>
      <c r="F1568" s="211" t="s">
        <v>1774</v>
      </c>
      <c r="G1568" s="208"/>
      <c r="H1568" s="212">
        <v>2972.28</v>
      </c>
      <c r="I1568" s="213"/>
      <c r="J1568" s="208"/>
      <c r="K1568" s="208"/>
      <c r="L1568" s="214"/>
      <c r="M1568" s="215"/>
      <c r="N1568" s="216"/>
      <c r="O1568" s="216"/>
      <c r="P1568" s="216"/>
      <c r="Q1568" s="216"/>
      <c r="R1568" s="216"/>
      <c r="S1568" s="216"/>
      <c r="T1568" s="217"/>
      <c r="AT1568" s="218" t="s">
        <v>284</v>
      </c>
      <c r="AU1568" s="218" t="s">
        <v>85</v>
      </c>
      <c r="AV1568" s="13" t="s">
        <v>85</v>
      </c>
      <c r="AW1568" s="13" t="s">
        <v>32</v>
      </c>
      <c r="AX1568" s="13" t="s">
        <v>76</v>
      </c>
      <c r="AY1568" s="218" t="s">
        <v>275</v>
      </c>
    </row>
    <row r="1569" spans="1:65" s="14" customFormat="1" ht="10">
      <c r="B1569" s="219"/>
      <c r="C1569" s="220"/>
      <c r="D1569" s="209" t="s">
        <v>284</v>
      </c>
      <c r="E1569" s="221" t="s">
        <v>1</v>
      </c>
      <c r="F1569" s="222" t="s">
        <v>286</v>
      </c>
      <c r="G1569" s="220"/>
      <c r="H1569" s="223">
        <v>2972.28</v>
      </c>
      <c r="I1569" s="224"/>
      <c r="J1569" s="220"/>
      <c r="K1569" s="220"/>
      <c r="L1569" s="225"/>
      <c r="M1569" s="226"/>
      <c r="N1569" s="227"/>
      <c r="O1569" s="227"/>
      <c r="P1569" s="227"/>
      <c r="Q1569" s="227"/>
      <c r="R1569" s="227"/>
      <c r="S1569" s="227"/>
      <c r="T1569" s="228"/>
      <c r="AT1569" s="229" t="s">
        <v>284</v>
      </c>
      <c r="AU1569" s="229" t="s">
        <v>85</v>
      </c>
      <c r="AV1569" s="14" t="s">
        <v>106</v>
      </c>
      <c r="AW1569" s="14" t="s">
        <v>32</v>
      </c>
      <c r="AX1569" s="14" t="s">
        <v>76</v>
      </c>
      <c r="AY1569" s="229" t="s">
        <v>275</v>
      </c>
    </row>
    <row r="1570" spans="1:65" s="15" customFormat="1" ht="10">
      <c r="B1570" s="230"/>
      <c r="C1570" s="231"/>
      <c r="D1570" s="209" t="s">
        <v>284</v>
      </c>
      <c r="E1570" s="232" t="s">
        <v>1</v>
      </c>
      <c r="F1570" s="233" t="s">
        <v>287</v>
      </c>
      <c r="G1570" s="231"/>
      <c r="H1570" s="234">
        <v>2972.28</v>
      </c>
      <c r="I1570" s="235"/>
      <c r="J1570" s="231"/>
      <c r="K1570" s="231"/>
      <c r="L1570" s="236"/>
      <c r="M1570" s="237"/>
      <c r="N1570" s="238"/>
      <c r="O1570" s="238"/>
      <c r="P1570" s="238"/>
      <c r="Q1570" s="238"/>
      <c r="R1570" s="238"/>
      <c r="S1570" s="238"/>
      <c r="T1570" s="239"/>
      <c r="AT1570" s="240" t="s">
        <v>284</v>
      </c>
      <c r="AU1570" s="240" t="s">
        <v>85</v>
      </c>
      <c r="AV1570" s="15" t="s">
        <v>282</v>
      </c>
      <c r="AW1570" s="15" t="s">
        <v>32</v>
      </c>
      <c r="AX1570" s="15" t="s">
        <v>83</v>
      </c>
      <c r="AY1570" s="240" t="s">
        <v>275</v>
      </c>
    </row>
    <row r="1571" spans="1:65" s="2" customFormat="1" ht="24.15" customHeight="1">
      <c r="A1571" s="35"/>
      <c r="B1571" s="36"/>
      <c r="C1571" s="251" t="s">
        <v>1775</v>
      </c>
      <c r="D1571" s="251" t="s">
        <v>386</v>
      </c>
      <c r="E1571" s="252" t="s">
        <v>1776</v>
      </c>
      <c r="F1571" s="253" t="s">
        <v>1777</v>
      </c>
      <c r="G1571" s="254" t="s">
        <v>280</v>
      </c>
      <c r="H1571" s="255">
        <v>2972.28</v>
      </c>
      <c r="I1571" s="256"/>
      <c r="J1571" s="257">
        <f>ROUND(I1571*H1571,2)</f>
        <v>0</v>
      </c>
      <c r="K1571" s="253" t="s">
        <v>281</v>
      </c>
      <c r="L1571" s="258"/>
      <c r="M1571" s="259" t="s">
        <v>1</v>
      </c>
      <c r="N1571" s="260" t="s">
        <v>41</v>
      </c>
      <c r="O1571" s="72"/>
      <c r="P1571" s="203">
        <f>O1571*H1571</f>
        <v>0</v>
      </c>
      <c r="Q1571" s="203">
        <v>4.0000000000000001E-3</v>
      </c>
      <c r="R1571" s="203">
        <f>Q1571*H1571</f>
        <v>11.889120000000002</v>
      </c>
      <c r="S1571" s="203">
        <v>0</v>
      </c>
      <c r="T1571" s="204">
        <f>S1571*H1571</f>
        <v>0</v>
      </c>
      <c r="U1571" s="35"/>
      <c r="V1571" s="35"/>
      <c r="W1571" s="35"/>
      <c r="X1571" s="35"/>
      <c r="Y1571" s="35"/>
      <c r="Z1571" s="35"/>
      <c r="AA1571" s="35"/>
      <c r="AB1571" s="35"/>
      <c r="AC1571" s="35"/>
      <c r="AD1571" s="35"/>
      <c r="AE1571" s="35"/>
      <c r="AR1571" s="205" t="s">
        <v>517</v>
      </c>
      <c r="AT1571" s="205" t="s">
        <v>386</v>
      </c>
      <c r="AU1571" s="205" t="s">
        <v>85</v>
      </c>
      <c r="AY1571" s="18" t="s">
        <v>275</v>
      </c>
      <c r="BE1571" s="206">
        <f>IF(N1571="základní",J1571,0)</f>
        <v>0</v>
      </c>
      <c r="BF1571" s="206">
        <f>IF(N1571="snížená",J1571,0)</f>
        <v>0</v>
      </c>
      <c r="BG1571" s="206">
        <f>IF(N1571="zákl. přenesená",J1571,0)</f>
        <v>0</v>
      </c>
      <c r="BH1571" s="206">
        <f>IF(N1571="sníž. přenesená",J1571,0)</f>
        <v>0</v>
      </c>
      <c r="BI1571" s="206">
        <f>IF(N1571="nulová",J1571,0)</f>
        <v>0</v>
      </c>
      <c r="BJ1571" s="18" t="s">
        <v>83</v>
      </c>
      <c r="BK1571" s="206">
        <f>ROUND(I1571*H1571,2)</f>
        <v>0</v>
      </c>
      <c r="BL1571" s="18" t="s">
        <v>380</v>
      </c>
      <c r="BM1571" s="205" t="s">
        <v>1778</v>
      </c>
    </row>
    <row r="1572" spans="1:65" s="13" customFormat="1" ht="10">
      <c r="B1572" s="207"/>
      <c r="C1572" s="208"/>
      <c r="D1572" s="209" t="s">
        <v>284</v>
      </c>
      <c r="E1572" s="210" t="s">
        <v>1</v>
      </c>
      <c r="F1572" s="211" t="s">
        <v>1774</v>
      </c>
      <c r="G1572" s="208"/>
      <c r="H1572" s="212">
        <v>2972.28</v>
      </c>
      <c r="I1572" s="213"/>
      <c r="J1572" s="208"/>
      <c r="K1572" s="208"/>
      <c r="L1572" s="214"/>
      <c r="M1572" s="215"/>
      <c r="N1572" s="216"/>
      <c r="O1572" s="216"/>
      <c r="P1572" s="216"/>
      <c r="Q1572" s="216"/>
      <c r="R1572" s="216"/>
      <c r="S1572" s="216"/>
      <c r="T1572" s="217"/>
      <c r="AT1572" s="218" t="s">
        <v>284</v>
      </c>
      <c r="AU1572" s="218" t="s">
        <v>85</v>
      </c>
      <c r="AV1572" s="13" t="s">
        <v>85</v>
      </c>
      <c r="AW1572" s="13" t="s">
        <v>32</v>
      </c>
      <c r="AX1572" s="13" t="s">
        <v>76</v>
      </c>
      <c r="AY1572" s="218" t="s">
        <v>275</v>
      </c>
    </row>
    <row r="1573" spans="1:65" s="14" customFormat="1" ht="10">
      <c r="B1573" s="219"/>
      <c r="C1573" s="220"/>
      <c r="D1573" s="209" t="s">
        <v>284</v>
      </c>
      <c r="E1573" s="221" t="s">
        <v>1</v>
      </c>
      <c r="F1573" s="222" t="s">
        <v>286</v>
      </c>
      <c r="G1573" s="220"/>
      <c r="H1573" s="223">
        <v>2972.28</v>
      </c>
      <c r="I1573" s="224"/>
      <c r="J1573" s="220"/>
      <c r="K1573" s="220"/>
      <c r="L1573" s="225"/>
      <c r="M1573" s="226"/>
      <c r="N1573" s="227"/>
      <c r="O1573" s="227"/>
      <c r="P1573" s="227"/>
      <c r="Q1573" s="227"/>
      <c r="R1573" s="227"/>
      <c r="S1573" s="227"/>
      <c r="T1573" s="228"/>
      <c r="AT1573" s="229" t="s">
        <v>284</v>
      </c>
      <c r="AU1573" s="229" t="s">
        <v>85</v>
      </c>
      <c r="AV1573" s="14" t="s">
        <v>106</v>
      </c>
      <c r="AW1573" s="14" t="s">
        <v>32</v>
      </c>
      <c r="AX1573" s="14" t="s">
        <v>76</v>
      </c>
      <c r="AY1573" s="229" t="s">
        <v>275</v>
      </c>
    </row>
    <row r="1574" spans="1:65" s="15" customFormat="1" ht="10">
      <c r="B1574" s="230"/>
      <c r="C1574" s="231"/>
      <c r="D1574" s="209" t="s">
        <v>284</v>
      </c>
      <c r="E1574" s="232" t="s">
        <v>1</v>
      </c>
      <c r="F1574" s="233" t="s">
        <v>287</v>
      </c>
      <c r="G1574" s="231"/>
      <c r="H1574" s="234">
        <v>2972.28</v>
      </c>
      <c r="I1574" s="235"/>
      <c r="J1574" s="231"/>
      <c r="K1574" s="231"/>
      <c r="L1574" s="236"/>
      <c r="M1574" s="237"/>
      <c r="N1574" s="238"/>
      <c r="O1574" s="238"/>
      <c r="P1574" s="238"/>
      <c r="Q1574" s="238"/>
      <c r="R1574" s="238"/>
      <c r="S1574" s="238"/>
      <c r="T1574" s="239"/>
      <c r="AT1574" s="240" t="s">
        <v>284</v>
      </c>
      <c r="AU1574" s="240" t="s">
        <v>85</v>
      </c>
      <c r="AV1574" s="15" t="s">
        <v>282</v>
      </c>
      <c r="AW1574" s="15" t="s">
        <v>32</v>
      </c>
      <c r="AX1574" s="15" t="s">
        <v>83</v>
      </c>
      <c r="AY1574" s="240" t="s">
        <v>275</v>
      </c>
    </row>
    <row r="1575" spans="1:65" s="2" customFormat="1" ht="33" customHeight="1">
      <c r="A1575" s="35"/>
      <c r="B1575" s="36"/>
      <c r="C1575" s="194" t="s">
        <v>1779</v>
      </c>
      <c r="D1575" s="194" t="s">
        <v>277</v>
      </c>
      <c r="E1575" s="195" t="s">
        <v>1780</v>
      </c>
      <c r="F1575" s="196" t="s">
        <v>1781</v>
      </c>
      <c r="G1575" s="197" t="s">
        <v>280</v>
      </c>
      <c r="H1575" s="198">
        <v>1486.14</v>
      </c>
      <c r="I1575" s="199"/>
      <c r="J1575" s="200">
        <f>ROUND(I1575*H1575,2)</f>
        <v>0</v>
      </c>
      <c r="K1575" s="196" t="s">
        <v>281</v>
      </c>
      <c r="L1575" s="40"/>
      <c r="M1575" s="201" t="s">
        <v>1</v>
      </c>
      <c r="N1575" s="202" t="s">
        <v>41</v>
      </c>
      <c r="O1575" s="72"/>
      <c r="P1575" s="203">
        <f>O1575*H1575</f>
        <v>0</v>
      </c>
      <c r="Q1575" s="203">
        <v>0</v>
      </c>
      <c r="R1575" s="203">
        <f>Q1575*H1575</f>
        <v>0</v>
      </c>
      <c r="S1575" s="203">
        <v>0</v>
      </c>
      <c r="T1575" s="204">
        <f>S1575*H1575</f>
        <v>0</v>
      </c>
      <c r="U1575" s="35"/>
      <c r="V1575" s="35"/>
      <c r="W1575" s="35"/>
      <c r="X1575" s="35"/>
      <c r="Y1575" s="35"/>
      <c r="Z1575" s="35"/>
      <c r="AA1575" s="35"/>
      <c r="AB1575" s="35"/>
      <c r="AC1575" s="35"/>
      <c r="AD1575" s="35"/>
      <c r="AE1575" s="35"/>
      <c r="AR1575" s="205" t="s">
        <v>380</v>
      </c>
      <c r="AT1575" s="205" t="s">
        <v>277</v>
      </c>
      <c r="AU1575" s="205" t="s">
        <v>85</v>
      </c>
      <c r="AY1575" s="18" t="s">
        <v>275</v>
      </c>
      <c r="BE1575" s="206">
        <f>IF(N1575="základní",J1575,0)</f>
        <v>0</v>
      </c>
      <c r="BF1575" s="206">
        <f>IF(N1575="snížená",J1575,0)</f>
        <v>0</v>
      </c>
      <c r="BG1575" s="206">
        <f>IF(N1575="zákl. přenesená",J1575,0)</f>
        <v>0</v>
      </c>
      <c r="BH1575" s="206">
        <f>IF(N1575="sníž. přenesená",J1575,0)</f>
        <v>0</v>
      </c>
      <c r="BI1575" s="206">
        <f>IF(N1575="nulová",J1575,0)</f>
        <v>0</v>
      </c>
      <c r="BJ1575" s="18" t="s">
        <v>83</v>
      </c>
      <c r="BK1575" s="206">
        <f>ROUND(I1575*H1575,2)</f>
        <v>0</v>
      </c>
      <c r="BL1575" s="18" t="s">
        <v>380</v>
      </c>
      <c r="BM1575" s="205" t="s">
        <v>1782</v>
      </c>
    </row>
    <row r="1576" spans="1:65" s="13" customFormat="1" ht="10">
      <c r="B1576" s="207"/>
      <c r="C1576" s="208"/>
      <c r="D1576" s="209" t="s">
        <v>284</v>
      </c>
      <c r="E1576" s="210" t="s">
        <v>1</v>
      </c>
      <c r="F1576" s="211" t="s">
        <v>1783</v>
      </c>
      <c r="G1576" s="208"/>
      <c r="H1576" s="212">
        <v>1486.14</v>
      </c>
      <c r="I1576" s="213"/>
      <c r="J1576" s="208"/>
      <c r="K1576" s="208"/>
      <c r="L1576" s="214"/>
      <c r="M1576" s="215"/>
      <c r="N1576" s="216"/>
      <c r="O1576" s="216"/>
      <c r="P1576" s="216"/>
      <c r="Q1576" s="216"/>
      <c r="R1576" s="216"/>
      <c r="S1576" s="216"/>
      <c r="T1576" s="217"/>
      <c r="AT1576" s="218" t="s">
        <v>284</v>
      </c>
      <c r="AU1576" s="218" t="s">
        <v>85</v>
      </c>
      <c r="AV1576" s="13" t="s">
        <v>85</v>
      </c>
      <c r="AW1576" s="13" t="s">
        <v>32</v>
      </c>
      <c r="AX1576" s="13" t="s">
        <v>76</v>
      </c>
      <c r="AY1576" s="218" t="s">
        <v>275</v>
      </c>
    </row>
    <row r="1577" spans="1:65" s="14" customFormat="1" ht="10">
      <c r="B1577" s="219"/>
      <c r="C1577" s="220"/>
      <c r="D1577" s="209" t="s">
        <v>284</v>
      </c>
      <c r="E1577" s="221" t="s">
        <v>1</v>
      </c>
      <c r="F1577" s="222" t="s">
        <v>286</v>
      </c>
      <c r="G1577" s="220"/>
      <c r="H1577" s="223">
        <v>1486.14</v>
      </c>
      <c r="I1577" s="224"/>
      <c r="J1577" s="220"/>
      <c r="K1577" s="220"/>
      <c r="L1577" s="225"/>
      <c r="M1577" s="226"/>
      <c r="N1577" s="227"/>
      <c r="O1577" s="227"/>
      <c r="P1577" s="227"/>
      <c r="Q1577" s="227"/>
      <c r="R1577" s="227"/>
      <c r="S1577" s="227"/>
      <c r="T1577" s="228"/>
      <c r="AT1577" s="229" t="s">
        <v>284</v>
      </c>
      <c r="AU1577" s="229" t="s">
        <v>85</v>
      </c>
      <c r="AV1577" s="14" t="s">
        <v>106</v>
      </c>
      <c r="AW1577" s="14" t="s">
        <v>32</v>
      </c>
      <c r="AX1577" s="14" t="s">
        <v>76</v>
      </c>
      <c r="AY1577" s="229" t="s">
        <v>275</v>
      </c>
    </row>
    <row r="1578" spans="1:65" s="15" customFormat="1" ht="10">
      <c r="B1578" s="230"/>
      <c r="C1578" s="231"/>
      <c r="D1578" s="209" t="s">
        <v>284</v>
      </c>
      <c r="E1578" s="232" t="s">
        <v>1</v>
      </c>
      <c r="F1578" s="233" t="s">
        <v>287</v>
      </c>
      <c r="G1578" s="231"/>
      <c r="H1578" s="234">
        <v>1486.14</v>
      </c>
      <c r="I1578" s="235"/>
      <c r="J1578" s="231"/>
      <c r="K1578" s="231"/>
      <c r="L1578" s="236"/>
      <c r="M1578" s="237"/>
      <c r="N1578" s="238"/>
      <c r="O1578" s="238"/>
      <c r="P1578" s="238"/>
      <c r="Q1578" s="238"/>
      <c r="R1578" s="238"/>
      <c r="S1578" s="238"/>
      <c r="T1578" s="239"/>
      <c r="AT1578" s="240" t="s">
        <v>284</v>
      </c>
      <c r="AU1578" s="240" t="s">
        <v>85</v>
      </c>
      <c r="AV1578" s="15" t="s">
        <v>282</v>
      </c>
      <c r="AW1578" s="15" t="s">
        <v>32</v>
      </c>
      <c r="AX1578" s="15" t="s">
        <v>83</v>
      </c>
      <c r="AY1578" s="240" t="s">
        <v>275</v>
      </c>
    </row>
    <row r="1579" spans="1:65" s="2" customFormat="1" ht="24.15" customHeight="1">
      <c r="A1579" s="35"/>
      <c r="B1579" s="36"/>
      <c r="C1579" s="251" t="s">
        <v>1784</v>
      </c>
      <c r="D1579" s="251" t="s">
        <v>386</v>
      </c>
      <c r="E1579" s="252" t="s">
        <v>1601</v>
      </c>
      <c r="F1579" s="253" t="s">
        <v>1602</v>
      </c>
      <c r="G1579" s="254" t="s">
        <v>280</v>
      </c>
      <c r="H1579" s="255">
        <v>1638.4690000000001</v>
      </c>
      <c r="I1579" s="256"/>
      <c r="J1579" s="257">
        <f>ROUND(I1579*H1579,2)</f>
        <v>0</v>
      </c>
      <c r="K1579" s="253" t="s">
        <v>281</v>
      </c>
      <c r="L1579" s="258"/>
      <c r="M1579" s="259" t="s">
        <v>1</v>
      </c>
      <c r="N1579" s="260" t="s">
        <v>41</v>
      </c>
      <c r="O1579" s="72"/>
      <c r="P1579" s="203">
        <f>O1579*H1579</f>
        <v>0</v>
      </c>
      <c r="Q1579" s="203">
        <v>2.9999999999999997E-4</v>
      </c>
      <c r="R1579" s="203">
        <f>Q1579*H1579</f>
        <v>0.4915407</v>
      </c>
      <c r="S1579" s="203">
        <v>0</v>
      </c>
      <c r="T1579" s="204">
        <f>S1579*H1579</f>
        <v>0</v>
      </c>
      <c r="U1579" s="35"/>
      <c r="V1579" s="35"/>
      <c r="W1579" s="35"/>
      <c r="X1579" s="35"/>
      <c r="Y1579" s="35"/>
      <c r="Z1579" s="35"/>
      <c r="AA1579" s="35"/>
      <c r="AB1579" s="35"/>
      <c r="AC1579" s="35"/>
      <c r="AD1579" s="35"/>
      <c r="AE1579" s="35"/>
      <c r="AR1579" s="205" t="s">
        <v>517</v>
      </c>
      <c r="AT1579" s="205" t="s">
        <v>386</v>
      </c>
      <c r="AU1579" s="205" t="s">
        <v>85</v>
      </c>
      <c r="AY1579" s="18" t="s">
        <v>275</v>
      </c>
      <c r="BE1579" s="206">
        <f>IF(N1579="základní",J1579,0)</f>
        <v>0</v>
      </c>
      <c r="BF1579" s="206">
        <f>IF(N1579="snížená",J1579,0)</f>
        <v>0</v>
      </c>
      <c r="BG1579" s="206">
        <f>IF(N1579="zákl. přenesená",J1579,0)</f>
        <v>0</v>
      </c>
      <c r="BH1579" s="206">
        <f>IF(N1579="sníž. přenesená",J1579,0)</f>
        <v>0</v>
      </c>
      <c r="BI1579" s="206">
        <f>IF(N1579="nulová",J1579,0)</f>
        <v>0</v>
      </c>
      <c r="BJ1579" s="18" t="s">
        <v>83</v>
      </c>
      <c r="BK1579" s="206">
        <f>ROUND(I1579*H1579,2)</f>
        <v>0</v>
      </c>
      <c r="BL1579" s="18" t="s">
        <v>380</v>
      </c>
      <c r="BM1579" s="205" t="s">
        <v>1785</v>
      </c>
    </row>
    <row r="1580" spans="1:65" s="13" customFormat="1" ht="10">
      <c r="B1580" s="207"/>
      <c r="C1580" s="208"/>
      <c r="D1580" s="209" t="s">
        <v>284</v>
      </c>
      <c r="E1580" s="208"/>
      <c r="F1580" s="211" t="s">
        <v>1786</v>
      </c>
      <c r="G1580" s="208"/>
      <c r="H1580" s="212">
        <v>1638.4690000000001</v>
      </c>
      <c r="I1580" s="213"/>
      <c r="J1580" s="208"/>
      <c r="K1580" s="208"/>
      <c r="L1580" s="214"/>
      <c r="M1580" s="215"/>
      <c r="N1580" s="216"/>
      <c r="O1580" s="216"/>
      <c r="P1580" s="216"/>
      <c r="Q1580" s="216"/>
      <c r="R1580" s="216"/>
      <c r="S1580" s="216"/>
      <c r="T1580" s="217"/>
      <c r="AT1580" s="218" t="s">
        <v>284</v>
      </c>
      <c r="AU1580" s="218" t="s">
        <v>85</v>
      </c>
      <c r="AV1580" s="13" t="s">
        <v>85</v>
      </c>
      <c r="AW1580" s="13" t="s">
        <v>4</v>
      </c>
      <c r="AX1580" s="13" t="s">
        <v>83</v>
      </c>
      <c r="AY1580" s="218" t="s">
        <v>275</v>
      </c>
    </row>
    <row r="1581" spans="1:65" s="2" customFormat="1" ht="24.15" customHeight="1">
      <c r="A1581" s="35"/>
      <c r="B1581" s="36"/>
      <c r="C1581" s="194" t="s">
        <v>1787</v>
      </c>
      <c r="D1581" s="194" t="s">
        <v>277</v>
      </c>
      <c r="E1581" s="195" t="s">
        <v>1788</v>
      </c>
      <c r="F1581" s="196" t="s">
        <v>1789</v>
      </c>
      <c r="G1581" s="197" t="s">
        <v>280</v>
      </c>
      <c r="H1581" s="198">
        <v>1486.14</v>
      </c>
      <c r="I1581" s="199"/>
      <c r="J1581" s="200">
        <f>ROUND(I1581*H1581,2)</f>
        <v>0</v>
      </c>
      <c r="K1581" s="196" t="s">
        <v>281</v>
      </c>
      <c r="L1581" s="40"/>
      <c r="M1581" s="201" t="s">
        <v>1</v>
      </c>
      <c r="N1581" s="202" t="s">
        <v>41</v>
      </c>
      <c r="O1581" s="72"/>
      <c r="P1581" s="203">
        <f>O1581*H1581</f>
        <v>0</v>
      </c>
      <c r="Q1581" s="203">
        <v>0</v>
      </c>
      <c r="R1581" s="203">
        <f>Q1581*H1581</f>
        <v>0</v>
      </c>
      <c r="S1581" s="203">
        <v>0</v>
      </c>
      <c r="T1581" s="204">
        <f>S1581*H1581</f>
        <v>0</v>
      </c>
      <c r="U1581" s="35"/>
      <c r="V1581" s="35"/>
      <c r="W1581" s="35"/>
      <c r="X1581" s="35"/>
      <c r="Y1581" s="35"/>
      <c r="Z1581" s="35"/>
      <c r="AA1581" s="35"/>
      <c r="AB1581" s="35"/>
      <c r="AC1581" s="35"/>
      <c r="AD1581" s="35"/>
      <c r="AE1581" s="35"/>
      <c r="AR1581" s="205" t="s">
        <v>380</v>
      </c>
      <c r="AT1581" s="205" t="s">
        <v>277</v>
      </c>
      <c r="AU1581" s="205" t="s">
        <v>85</v>
      </c>
      <c r="AY1581" s="18" t="s">
        <v>275</v>
      </c>
      <c r="BE1581" s="206">
        <f>IF(N1581="základní",J1581,0)</f>
        <v>0</v>
      </c>
      <c r="BF1581" s="206">
        <f>IF(N1581="snížená",J1581,0)</f>
        <v>0</v>
      </c>
      <c r="BG1581" s="206">
        <f>IF(N1581="zákl. přenesená",J1581,0)</f>
        <v>0</v>
      </c>
      <c r="BH1581" s="206">
        <f>IF(N1581="sníž. přenesená",J1581,0)</f>
        <v>0</v>
      </c>
      <c r="BI1581" s="206">
        <f>IF(N1581="nulová",J1581,0)</f>
        <v>0</v>
      </c>
      <c r="BJ1581" s="18" t="s">
        <v>83</v>
      </c>
      <c r="BK1581" s="206">
        <f>ROUND(I1581*H1581,2)</f>
        <v>0</v>
      </c>
      <c r="BL1581" s="18" t="s">
        <v>380</v>
      </c>
      <c r="BM1581" s="205" t="s">
        <v>1790</v>
      </c>
    </row>
    <row r="1582" spans="1:65" s="13" customFormat="1" ht="10">
      <c r="B1582" s="207"/>
      <c r="C1582" s="208"/>
      <c r="D1582" s="209" t="s">
        <v>284</v>
      </c>
      <c r="E1582" s="210" t="s">
        <v>1</v>
      </c>
      <c r="F1582" s="211" t="s">
        <v>1783</v>
      </c>
      <c r="G1582" s="208"/>
      <c r="H1582" s="212">
        <v>1486.14</v>
      </c>
      <c r="I1582" s="213"/>
      <c r="J1582" s="208"/>
      <c r="K1582" s="208"/>
      <c r="L1582" s="214"/>
      <c r="M1582" s="215"/>
      <c r="N1582" s="216"/>
      <c r="O1582" s="216"/>
      <c r="P1582" s="216"/>
      <c r="Q1582" s="216"/>
      <c r="R1582" s="216"/>
      <c r="S1582" s="216"/>
      <c r="T1582" s="217"/>
      <c r="AT1582" s="218" t="s">
        <v>284</v>
      </c>
      <c r="AU1582" s="218" t="s">
        <v>85</v>
      </c>
      <c r="AV1582" s="13" t="s">
        <v>85</v>
      </c>
      <c r="AW1582" s="13" t="s">
        <v>32</v>
      </c>
      <c r="AX1582" s="13" t="s">
        <v>76</v>
      </c>
      <c r="AY1582" s="218" t="s">
        <v>275</v>
      </c>
    </row>
    <row r="1583" spans="1:65" s="14" customFormat="1" ht="10">
      <c r="B1583" s="219"/>
      <c r="C1583" s="220"/>
      <c r="D1583" s="209" t="s">
        <v>284</v>
      </c>
      <c r="E1583" s="221" t="s">
        <v>1</v>
      </c>
      <c r="F1583" s="222" t="s">
        <v>286</v>
      </c>
      <c r="G1583" s="220"/>
      <c r="H1583" s="223">
        <v>1486.14</v>
      </c>
      <c r="I1583" s="224"/>
      <c r="J1583" s="220"/>
      <c r="K1583" s="220"/>
      <c r="L1583" s="225"/>
      <c r="M1583" s="226"/>
      <c r="N1583" s="227"/>
      <c r="O1583" s="227"/>
      <c r="P1583" s="227"/>
      <c r="Q1583" s="227"/>
      <c r="R1583" s="227"/>
      <c r="S1583" s="227"/>
      <c r="T1583" s="228"/>
      <c r="AT1583" s="229" t="s">
        <v>284</v>
      </c>
      <c r="AU1583" s="229" t="s">
        <v>85</v>
      </c>
      <c r="AV1583" s="14" t="s">
        <v>106</v>
      </c>
      <c r="AW1583" s="14" t="s">
        <v>32</v>
      </c>
      <c r="AX1583" s="14" t="s">
        <v>76</v>
      </c>
      <c r="AY1583" s="229" t="s">
        <v>275</v>
      </c>
    </row>
    <row r="1584" spans="1:65" s="15" customFormat="1" ht="10">
      <c r="B1584" s="230"/>
      <c r="C1584" s="231"/>
      <c r="D1584" s="209" t="s">
        <v>284</v>
      </c>
      <c r="E1584" s="232" t="s">
        <v>1</v>
      </c>
      <c r="F1584" s="233" t="s">
        <v>287</v>
      </c>
      <c r="G1584" s="231"/>
      <c r="H1584" s="234">
        <v>1486.14</v>
      </c>
      <c r="I1584" s="235"/>
      <c r="J1584" s="231"/>
      <c r="K1584" s="231"/>
      <c r="L1584" s="236"/>
      <c r="M1584" s="237"/>
      <c r="N1584" s="238"/>
      <c r="O1584" s="238"/>
      <c r="P1584" s="238"/>
      <c r="Q1584" s="238"/>
      <c r="R1584" s="238"/>
      <c r="S1584" s="238"/>
      <c r="T1584" s="239"/>
      <c r="AT1584" s="240" t="s">
        <v>284</v>
      </c>
      <c r="AU1584" s="240" t="s">
        <v>85</v>
      </c>
      <c r="AV1584" s="15" t="s">
        <v>282</v>
      </c>
      <c r="AW1584" s="15" t="s">
        <v>32</v>
      </c>
      <c r="AX1584" s="15" t="s">
        <v>83</v>
      </c>
      <c r="AY1584" s="240" t="s">
        <v>275</v>
      </c>
    </row>
    <row r="1585" spans="1:65" s="2" customFormat="1" ht="16.5" customHeight="1">
      <c r="A1585" s="35"/>
      <c r="B1585" s="36"/>
      <c r="C1585" s="251" t="s">
        <v>1791</v>
      </c>
      <c r="D1585" s="251" t="s">
        <v>386</v>
      </c>
      <c r="E1585" s="252" t="s">
        <v>1792</v>
      </c>
      <c r="F1585" s="253" t="s">
        <v>1793</v>
      </c>
      <c r="G1585" s="254" t="s">
        <v>290</v>
      </c>
      <c r="H1585" s="255">
        <v>222.92099999999999</v>
      </c>
      <c r="I1585" s="256"/>
      <c r="J1585" s="257">
        <f>ROUND(I1585*H1585,2)</f>
        <v>0</v>
      </c>
      <c r="K1585" s="253" t="s">
        <v>281</v>
      </c>
      <c r="L1585" s="258"/>
      <c r="M1585" s="259" t="s">
        <v>1</v>
      </c>
      <c r="N1585" s="260" t="s">
        <v>41</v>
      </c>
      <c r="O1585" s="72"/>
      <c r="P1585" s="203">
        <f>O1585*H1585</f>
        <v>0</v>
      </c>
      <c r="Q1585" s="203">
        <v>0.45</v>
      </c>
      <c r="R1585" s="203">
        <f>Q1585*H1585</f>
        <v>100.31444999999999</v>
      </c>
      <c r="S1585" s="203">
        <v>0</v>
      </c>
      <c r="T1585" s="204">
        <f>S1585*H1585</f>
        <v>0</v>
      </c>
      <c r="U1585" s="35"/>
      <c r="V1585" s="35"/>
      <c r="W1585" s="35"/>
      <c r="X1585" s="35"/>
      <c r="Y1585" s="35"/>
      <c r="Z1585" s="35"/>
      <c r="AA1585" s="35"/>
      <c r="AB1585" s="35"/>
      <c r="AC1585" s="35"/>
      <c r="AD1585" s="35"/>
      <c r="AE1585" s="35"/>
      <c r="AR1585" s="205" t="s">
        <v>517</v>
      </c>
      <c r="AT1585" s="205" t="s">
        <v>386</v>
      </c>
      <c r="AU1585" s="205" t="s">
        <v>85</v>
      </c>
      <c r="AY1585" s="18" t="s">
        <v>275</v>
      </c>
      <c r="BE1585" s="206">
        <f>IF(N1585="základní",J1585,0)</f>
        <v>0</v>
      </c>
      <c r="BF1585" s="206">
        <f>IF(N1585="snížená",J1585,0)</f>
        <v>0</v>
      </c>
      <c r="BG1585" s="206">
        <f>IF(N1585="zákl. přenesená",J1585,0)</f>
        <v>0</v>
      </c>
      <c r="BH1585" s="206">
        <f>IF(N1585="sníž. přenesená",J1585,0)</f>
        <v>0</v>
      </c>
      <c r="BI1585" s="206">
        <f>IF(N1585="nulová",J1585,0)</f>
        <v>0</v>
      </c>
      <c r="BJ1585" s="18" t="s">
        <v>83</v>
      </c>
      <c r="BK1585" s="206">
        <f>ROUND(I1585*H1585,2)</f>
        <v>0</v>
      </c>
      <c r="BL1585" s="18" t="s">
        <v>380</v>
      </c>
      <c r="BM1585" s="205" t="s">
        <v>1794</v>
      </c>
    </row>
    <row r="1586" spans="1:65" s="13" customFormat="1" ht="10">
      <c r="B1586" s="207"/>
      <c r="C1586" s="208"/>
      <c r="D1586" s="209" t="s">
        <v>284</v>
      </c>
      <c r="E1586" s="208"/>
      <c r="F1586" s="211" t="s">
        <v>1795</v>
      </c>
      <c r="G1586" s="208"/>
      <c r="H1586" s="212">
        <v>222.92099999999999</v>
      </c>
      <c r="I1586" s="213"/>
      <c r="J1586" s="208"/>
      <c r="K1586" s="208"/>
      <c r="L1586" s="214"/>
      <c r="M1586" s="215"/>
      <c r="N1586" s="216"/>
      <c r="O1586" s="216"/>
      <c r="P1586" s="216"/>
      <c r="Q1586" s="216"/>
      <c r="R1586" s="216"/>
      <c r="S1586" s="216"/>
      <c r="T1586" s="217"/>
      <c r="AT1586" s="218" t="s">
        <v>284</v>
      </c>
      <c r="AU1586" s="218" t="s">
        <v>85</v>
      </c>
      <c r="AV1586" s="13" t="s">
        <v>85</v>
      </c>
      <c r="AW1586" s="13" t="s">
        <v>4</v>
      </c>
      <c r="AX1586" s="13" t="s">
        <v>83</v>
      </c>
      <c r="AY1586" s="218" t="s">
        <v>275</v>
      </c>
    </row>
    <row r="1587" spans="1:65" s="2" customFormat="1" ht="24.15" customHeight="1">
      <c r="A1587" s="35"/>
      <c r="B1587" s="36"/>
      <c r="C1587" s="194" t="s">
        <v>1796</v>
      </c>
      <c r="D1587" s="194" t="s">
        <v>277</v>
      </c>
      <c r="E1587" s="195" t="s">
        <v>1797</v>
      </c>
      <c r="F1587" s="196" t="s">
        <v>1798</v>
      </c>
      <c r="G1587" s="197" t="s">
        <v>280</v>
      </c>
      <c r="H1587" s="198">
        <v>1486.14</v>
      </c>
      <c r="I1587" s="199"/>
      <c r="J1587" s="200">
        <f>ROUND(I1587*H1587,2)</f>
        <v>0</v>
      </c>
      <c r="K1587" s="196" t="s">
        <v>281</v>
      </c>
      <c r="L1587" s="40"/>
      <c r="M1587" s="201" t="s">
        <v>1</v>
      </c>
      <c r="N1587" s="202" t="s">
        <v>41</v>
      </c>
      <c r="O1587" s="72"/>
      <c r="P1587" s="203">
        <f>O1587*H1587</f>
        <v>0</v>
      </c>
      <c r="Q1587" s="203">
        <v>0</v>
      </c>
      <c r="R1587" s="203">
        <f>Q1587*H1587</f>
        <v>0</v>
      </c>
      <c r="S1587" s="203">
        <v>0</v>
      </c>
      <c r="T1587" s="204">
        <f>S1587*H1587</f>
        <v>0</v>
      </c>
      <c r="U1587" s="35"/>
      <c r="V1587" s="35"/>
      <c r="W1587" s="35"/>
      <c r="X1587" s="35"/>
      <c r="Y1587" s="35"/>
      <c r="Z1587" s="35"/>
      <c r="AA1587" s="35"/>
      <c r="AB1587" s="35"/>
      <c r="AC1587" s="35"/>
      <c r="AD1587" s="35"/>
      <c r="AE1587" s="35"/>
      <c r="AR1587" s="205" t="s">
        <v>380</v>
      </c>
      <c r="AT1587" s="205" t="s">
        <v>277</v>
      </c>
      <c r="AU1587" s="205" t="s">
        <v>85</v>
      </c>
      <c r="AY1587" s="18" t="s">
        <v>275</v>
      </c>
      <c r="BE1587" s="206">
        <f>IF(N1587="základní",J1587,0)</f>
        <v>0</v>
      </c>
      <c r="BF1587" s="206">
        <f>IF(N1587="snížená",J1587,0)</f>
        <v>0</v>
      </c>
      <c r="BG1587" s="206">
        <f>IF(N1587="zákl. přenesená",J1587,0)</f>
        <v>0</v>
      </c>
      <c r="BH1587" s="206">
        <f>IF(N1587="sníž. přenesená",J1587,0)</f>
        <v>0</v>
      </c>
      <c r="BI1587" s="206">
        <f>IF(N1587="nulová",J1587,0)</f>
        <v>0</v>
      </c>
      <c r="BJ1587" s="18" t="s">
        <v>83</v>
      </c>
      <c r="BK1587" s="206">
        <f>ROUND(I1587*H1587,2)</f>
        <v>0</v>
      </c>
      <c r="BL1587" s="18" t="s">
        <v>380</v>
      </c>
      <c r="BM1587" s="205" t="s">
        <v>1799</v>
      </c>
    </row>
    <row r="1588" spans="1:65" s="13" customFormat="1" ht="10">
      <c r="B1588" s="207"/>
      <c r="C1588" s="208"/>
      <c r="D1588" s="209" t="s">
        <v>284</v>
      </c>
      <c r="E1588" s="210" t="s">
        <v>1</v>
      </c>
      <c r="F1588" s="211" t="s">
        <v>1783</v>
      </c>
      <c r="G1588" s="208"/>
      <c r="H1588" s="212">
        <v>1486.14</v>
      </c>
      <c r="I1588" s="213"/>
      <c r="J1588" s="208"/>
      <c r="K1588" s="208"/>
      <c r="L1588" s="214"/>
      <c r="M1588" s="215"/>
      <c r="N1588" s="216"/>
      <c r="O1588" s="216"/>
      <c r="P1588" s="216"/>
      <c r="Q1588" s="216"/>
      <c r="R1588" s="216"/>
      <c r="S1588" s="216"/>
      <c r="T1588" s="217"/>
      <c r="AT1588" s="218" t="s">
        <v>284</v>
      </c>
      <c r="AU1588" s="218" t="s">
        <v>85</v>
      </c>
      <c r="AV1588" s="13" t="s">
        <v>85</v>
      </c>
      <c r="AW1588" s="13" t="s">
        <v>32</v>
      </c>
      <c r="AX1588" s="13" t="s">
        <v>76</v>
      </c>
      <c r="AY1588" s="218" t="s">
        <v>275</v>
      </c>
    </row>
    <row r="1589" spans="1:65" s="14" customFormat="1" ht="10">
      <c r="B1589" s="219"/>
      <c r="C1589" s="220"/>
      <c r="D1589" s="209" t="s">
        <v>284</v>
      </c>
      <c r="E1589" s="221" t="s">
        <v>1</v>
      </c>
      <c r="F1589" s="222" t="s">
        <v>286</v>
      </c>
      <c r="G1589" s="220"/>
      <c r="H1589" s="223">
        <v>1486.14</v>
      </c>
      <c r="I1589" s="224"/>
      <c r="J1589" s="220"/>
      <c r="K1589" s="220"/>
      <c r="L1589" s="225"/>
      <c r="M1589" s="226"/>
      <c r="N1589" s="227"/>
      <c r="O1589" s="227"/>
      <c r="P1589" s="227"/>
      <c r="Q1589" s="227"/>
      <c r="R1589" s="227"/>
      <c r="S1589" s="227"/>
      <c r="T1589" s="228"/>
      <c r="AT1589" s="229" t="s">
        <v>284</v>
      </c>
      <c r="AU1589" s="229" t="s">
        <v>85</v>
      </c>
      <c r="AV1589" s="14" t="s">
        <v>106</v>
      </c>
      <c r="AW1589" s="14" t="s">
        <v>32</v>
      </c>
      <c r="AX1589" s="14" t="s">
        <v>76</v>
      </c>
      <c r="AY1589" s="229" t="s">
        <v>275</v>
      </c>
    </row>
    <row r="1590" spans="1:65" s="15" customFormat="1" ht="10">
      <c r="B1590" s="230"/>
      <c r="C1590" s="231"/>
      <c r="D1590" s="209" t="s">
        <v>284</v>
      </c>
      <c r="E1590" s="232" t="s">
        <v>1</v>
      </c>
      <c r="F1590" s="233" t="s">
        <v>287</v>
      </c>
      <c r="G1590" s="231"/>
      <c r="H1590" s="234">
        <v>1486.14</v>
      </c>
      <c r="I1590" s="235"/>
      <c r="J1590" s="231"/>
      <c r="K1590" s="231"/>
      <c r="L1590" s="236"/>
      <c r="M1590" s="237"/>
      <c r="N1590" s="238"/>
      <c r="O1590" s="238"/>
      <c r="P1590" s="238"/>
      <c r="Q1590" s="238"/>
      <c r="R1590" s="238"/>
      <c r="S1590" s="238"/>
      <c r="T1590" s="239"/>
      <c r="AT1590" s="240" t="s">
        <v>284</v>
      </c>
      <c r="AU1590" s="240" t="s">
        <v>85</v>
      </c>
      <c r="AV1590" s="15" t="s">
        <v>282</v>
      </c>
      <c r="AW1590" s="15" t="s">
        <v>32</v>
      </c>
      <c r="AX1590" s="15" t="s">
        <v>83</v>
      </c>
      <c r="AY1590" s="240" t="s">
        <v>275</v>
      </c>
    </row>
    <row r="1591" spans="1:65" s="2" customFormat="1" ht="16.5" customHeight="1">
      <c r="A1591" s="35"/>
      <c r="B1591" s="36"/>
      <c r="C1591" s="251" t="s">
        <v>1800</v>
      </c>
      <c r="D1591" s="251" t="s">
        <v>386</v>
      </c>
      <c r="E1591" s="252" t="s">
        <v>1801</v>
      </c>
      <c r="F1591" s="253" t="s">
        <v>1802</v>
      </c>
      <c r="G1591" s="254" t="s">
        <v>610</v>
      </c>
      <c r="H1591" s="255">
        <v>22292.1</v>
      </c>
      <c r="I1591" s="256"/>
      <c r="J1591" s="257">
        <f>ROUND(I1591*H1591,2)</f>
        <v>0</v>
      </c>
      <c r="K1591" s="253" t="s">
        <v>281</v>
      </c>
      <c r="L1591" s="258"/>
      <c r="M1591" s="259" t="s">
        <v>1</v>
      </c>
      <c r="N1591" s="260" t="s">
        <v>41</v>
      </c>
      <c r="O1591" s="72"/>
      <c r="P1591" s="203">
        <f>O1591*H1591</f>
        <v>0</v>
      </c>
      <c r="Q1591" s="203">
        <v>8.0000000000000007E-5</v>
      </c>
      <c r="R1591" s="203">
        <f>Q1591*H1591</f>
        <v>1.7833680000000001</v>
      </c>
      <c r="S1591" s="203">
        <v>0</v>
      </c>
      <c r="T1591" s="204">
        <f>S1591*H1591</f>
        <v>0</v>
      </c>
      <c r="U1591" s="35"/>
      <c r="V1591" s="35"/>
      <c r="W1591" s="35"/>
      <c r="X1591" s="35"/>
      <c r="Y1591" s="35"/>
      <c r="Z1591" s="35"/>
      <c r="AA1591" s="35"/>
      <c r="AB1591" s="35"/>
      <c r="AC1591" s="35"/>
      <c r="AD1591" s="35"/>
      <c r="AE1591" s="35"/>
      <c r="AR1591" s="205" t="s">
        <v>517</v>
      </c>
      <c r="AT1591" s="205" t="s">
        <v>386</v>
      </c>
      <c r="AU1591" s="205" t="s">
        <v>85</v>
      </c>
      <c r="AY1591" s="18" t="s">
        <v>275</v>
      </c>
      <c r="BE1591" s="206">
        <f>IF(N1591="základní",J1591,0)</f>
        <v>0</v>
      </c>
      <c r="BF1591" s="206">
        <f>IF(N1591="snížená",J1591,0)</f>
        <v>0</v>
      </c>
      <c r="BG1591" s="206">
        <f>IF(N1591="zákl. přenesená",J1591,0)</f>
        <v>0</v>
      </c>
      <c r="BH1591" s="206">
        <f>IF(N1591="sníž. přenesená",J1591,0)</f>
        <v>0</v>
      </c>
      <c r="BI1591" s="206">
        <f>IF(N1591="nulová",J1591,0)</f>
        <v>0</v>
      </c>
      <c r="BJ1591" s="18" t="s">
        <v>83</v>
      </c>
      <c r="BK1591" s="206">
        <f>ROUND(I1591*H1591,2)</f>
        <v>0</v>
      </c>
      <c r="BL1591" s="18" t="s">
        <v>380</v>
      </c>
      <c r="BM1591" s="205" t="s">
        <v>1803</v>
      </c>
    </row>
    <row r="1592" spans="1:65" s="13" customFormat="1" ht="10">
      <c r="B1592" s="207"/>
      <c r="C1592" s="208"/>
      <c r="D1592" s="209" t="s">
        <v>284</v>
      </c>
      <c r="E1592" s="208"/>
      <c r="F1592" s="211" t="s">
        <v>1804</v>
      </c>
      <c r="G1592" s="208"/>
      <c r="H1592" s="212">
        <v>22292.1</v>
      </c>
      <c r="I1592" s="213"/>
      <c r="J1592" s="208"/>
      <c r="K1592" s="208"/>
      <c r="L1592" s="214"/>
      <c r="M1592" s="215"/>
      <c r="N1592" s="216"/>
      <c r="O1592" s="216"/>
      <c r="P1592" s="216"/>
      <c r="Q1592" s="216"/>
      <c r="R1592" s="216"/>
      <c r="S1592" s="216"/>
      <c r="T1592" s="217"/>
      <c r="AT1592" s="218" t="s">
        <v>284</v>
      </c>
      <c r="AU1592" s="218" t="s">
        <v>85</v>
      </c>
      <c r="AV1592" s="13" t="s">
        <v>85</v>
      </c>
      <c r="AW1592" s="13" t="s">
        <v>4</v>
      </c>
      <c r="AX1592" s="13" t="s">
        <v>83</v>
      </c>
      <c r="AY1592" s="218" t="s">
        <v>275</v>
      </c>
    </row>
    <row r="1593" spans="1:65" s="2" customFormat="1" ht="24.15" customHeight="1">
      <c r="A1593" s="35"/>
      <c r="B1593" s="36"/>
      <c r="C1593" s="194" t="s">
        <v>1805</v>
      </c>
      <c r="D1593" s="194" t="s">
        <v>277</v>
      </c>
      <c r="E1593" s="195" t="s">
        <v>1806</v>
      </c>
      <c r="F1593" s="196" t="s">
        <v>1807</v>
      </c>
      <c r="G1593" s="197" t="s">
        <v>399</v>
      </c>
      <c r="H1593" s="198">
        <v>245.7</v>
      </c>
      <c r="I1593" s="199"/>
      <c r="J1593" s="200">
        <f>ROUND(I1593*H1593,2)</f>
        <v>0</v>
      </c>
      <c r="K1593" s="196" t="s">
        <v>281</v>
      </c>
      <c r="L1593" s="40"/>
      <c r="M1593" s="201" t="s">
        <v>1</v>
      </c>
      <c r="N1593" s="202" t="s">
        <v>41</v>
      </c>
      <c r="O1593" s="72"/>
      <c r="P1593" s="203">
        <f>O1593*H1593</f>
        <v>0</v>
      </c>
      <c r="Q1593" s="203">
        <v>2.0000000000000002E-5</v>
      </c>
      <c r="R1593" s="203">
        <f>Q1593*H1593</f>
        <v>4.914E-3</v>
      </c>
      <c r="S1593" s="203">
        <v>0</v>
      </c>
      <c r="T1593" s="204">
        <f>S1593*H1593</f>
        <v>0</v>
      </c>
      <c r="U1593" s="35"/>
      <c r="V1593" s="35"/>
      <c r="W1593" s="35"/>
      <c r="X1593" s="35"/>
      <c r="Y1593" s="35"/>
      <c r="Z1593" s="35"/>
      <c r="AA1593" s="35"/>
      <c r="AB1593" s="35"/>
      <c r="AC1593" s="35"/>
      <c r="AD1593" s="35"/>
      <c r="AE1593" s="35"/>
      <c r="AR1593" s="205" t="s">
        <v>380</v>
      </c>
      <c r="AT1593" s="205" t="s">
        <v>277</v>
      </c>
      <c r="AU1593" s="205" t="s">
        <v>85</v>
      </c>
      <c r="AY1593" s="18" t="s">
        <v>275</v>
      </c>
      <c r="BE1593" s="206">
        <f>IF(N1593="základní",J1593,0)</f>
        <v>0</v>
      </c>
      <c r="BF1593" s="206">
        <f>IF(N1593="snížená",J1593,0)</f>
        <v>0</v>
      </c>
      <c r="BG1593" s="206">
        <f>IF(N1593="zákl. přenesená",J1593,0)</f>
        <v>0</v>
      </c>
      <c r="BH1593" s="206">
        <f>IF(N1593="sníž. přenesená",J1593,0)</f>
        <v>0</v>
      </c>
      <c r="BI1593" s="206">
        <f>IF(N1593="nulová",J1593,0)</f>
        <v>0</v>
      </c>
      <c r="BJ1593" s="18" t="s">
        <v>83</v>
      </c>
      <c r="BK1593" s="206">
        <f>ROUND(I1593*H1593,2)</f>
        <v>0</v>
      </c>
      <c r="BL1593" s="18" t="s">
        <v>380</v>
      </c>
      <c r="BM1593" s="205" t="s">
        <v>1808</v>
      </c>
    </row>
    <row r="1594" spans="1:65" s="13" customFormat="1" ht="10">
      <c r="B1594" s="207"/>
      <c r="C1594" s="208"/>
      <c r="D1594" s="209" t="s">
        <v>284</v>
      </c>
      <c r="E1594" s="210" t="s">
        <v>1</v>
      </c>
      <c r="F1594" s="211" t="s">
        <v>1809</v>
      </c>
      <c r="G1594" s="208"/>
      <c r="H1594" s="212">
        <v>245.7</v>
      </c>
      <c r="I1594" s="213"/>
      <c r="J1594" s="208"/>
      <c r="K1594" s="208"/>
      <c r="L1594" s="214"/>
      <c r="M1594" s="215"/>
      <c r="N1594" s="216"/>
      <c r="O1594" s="216"/>
      <c r="P1594" s="216"/>
      <c r="Q1594" s="216"/>
      <c r="R1594" s="216"/>
      <c r="S1594" s="216"/>
      <c r="T1594" s="217"/>
      <c r="AT1594" s="218" t="s">
        <v>284</v>
      </c>
      <c r="AU1594" s="218" t="s">
        <v>85</v>
      </c>
      <c r="AV1594" s="13" t="s">
        <v>85</v>
      </c>
      <c r="AW1594" s="13" t="s">
        <v>32</v>
      </c>
      <c r="AX1594" s="13" t="s">
        <v>76</v>
      </c>
      <c r="AY1594" s="218" t="s">
        <v>275</v>
      </c>
    </row>
    <row r="1595" spans="1:65" s="14" customFormat="1" ht="10">
      <c r="B1595" s="219"/>
      <c r="C1595" s="220"/>
      <c r="D1595" s="209" t="s">
        <v>284</v>
      </c>
      <c r="E1595" s="221" t="s">
        <v>1</v>
      </c>
      <c r="F1595" s="222" t="s">
        <v>286</v>
      </c>
      <c r="G1595" s="220"/>
      <c r="H1595" s="223">
        <v>245.7</v>
      </c>
      <c r="I1595" s="224"/>
      <c r="J1595" s="220"/>
      <c r="K1595" s="220"/>
      <c r="L1595" s="225"/>
      <c r="M1595" s="226"/>
      <c r="N1595" s="227"/>
      <c r="O1595" s="227"/>
      <c r="P1595" s="227"/>
      <c r="Q1595" s="227"/>
      <c r="R1595" s="227"/>
      <c r="S1595" s="227"/>
      <c r="T1595" s="228"/>
      <c r="AT1595" s="229" t="s">
        <v>284</v>
      </c>
      <c r="AU1595" s="229" t="s">
        <v>85</v>
      </c>
      <c r="AV1595" s="14" t="s">
        <v>106</v>
      </c>
      <c r="AW1595" s="14" t="s">
        <v>32</v>
      </c>
      <c r="AX1595" s="14" t="s">
        <v>76</v>
      </c>
      <c r="AY1595" s="229" t="s">
        <v>275</v>
      </c>
    </row>
    <row r="1596" spans="1:65" s="15" customFormat="1" ht="10">
      <c r="B1596" s="230"/>
      <c r="C1596" s="231"/>
      <c r="D1596" s="209" t="s">
        <v>284</v>
      </c>
      <c r="E1596" s="232" t="s">
        <v>1</v>
      </c>
      <c r="F1596" s="233" t="s">
        <v>287</v>
      </c>
      <c r="G1596" s="231"/>
      <c r="H1596" s="234">
        <v>245.7</v>
      </c>
      <c r="I1596" s="235"/>
      <c r="J1596" s="231"/>
      <c r="K1596" s="231"/>
      <c r="L1596" s="236"/>
      <c r="M1596" s="237"/>
      <c r="N1596" s="238"/>
      <c r="O1596" s="238"/>
      <c r="P1596" s="238"/>
      <c r="Q1596" s="238"/>
      <c r="R1596" s="238"/>
      <c r="S1596" s="238"/>
      <c r="T1596" s="239"/>
      <c r="AT1596" s="240" t="s">
        <v>284</v>
      </c>
      <c r="AU1596" s="240" t="s">
        <v>85</v>
      </c>
      <c r="AV1596" s="15" t="s">
        <v>282</v>
      </c>
      <c r="AW1596" s="15" t="s">
        <v>32</v>
      </c>
      <c r="AX1596" s="15" t="s">
        <v>83</v>
      </c>
      <c r="AY1596" s="240" t="s">
        <v>275</v>
      </c>
    </row>
    <row r="1597" spans="1:65" s="2" customFormat="1" ht="16.5" customHeight="1">
      <c r="A1597" s="35"/>
      <c r="B1597" s="36"/>
      <c r="C1597" s="251" t="s">
        <v>1810</v>
      </c>
      <c r="D1597" s="251" t="s">
        <v>386</v>
      </c>
      <c r="E1597" s="252" t="s">
        <v>1811</v>
      </c>
      <c r="F1597" s="253" t="s">
        <v>1812</v>
      </c>
      <c r="G1597" s="254" t="s">
        <v>399</v>
      </c>
      <c r="H1597" s="255">
        <v>250.614</v>
      </c>
      <c r="I1597" s="256"/>
      <c r="J1597" s="257">
        <f>ROUND(I1597*H1597,2)</f>
        <v>0</v>
      </c>
      <c r="K1597" s="253" t="s">
        <v>281</v>
      </c>
      <c r="L1597" s="258"/>
      <c r="M1597" s="259" t="s">
        <v>1</v>
      </c>
      <c r="N1597" s="260" t="s">
        <v>41</v>
      </c>
      <c r="O1597" s="72"/>
      <c r="P1597" s="203">
        <f>O1597*H1597</f>
        <v>0</v>
      </c>
      <c r="Q1597" s="203">
        <v>2.0000000000000002E-5</v>
      </c>
      <c r="R1597" s="203">
        <f>Q1597*H1597</f>
        <v>5.0122800000000009E-3</v>
      </c>
      <c r="S1597" s="203">
        <v>0</v>
      </c>
      <c r="T1597" s="204">
        <f>S1597*H1597</f>
        <v>0</v>
      </c>
      <c r="U1597" s="35"/>
      <c r="V1597" s="35"/>
      <c r="W1597" s="35"/>
      <c r="X1597" s="35"/>
      <c r="Y1597" s="35"/>
      <c r="Z1597" s="35"/>
      <c r="AA1597" s="35"/>
      <c r="AB1597" s="35"/>
      <c r="AC1597" s="35"/>
      <c r="AD1597" s="35"/>
      <c r="AE1597" s="35"/>
      <c r="AR1597" s="205" t="s">
        <v>517</v>
      </c>
      <c r="AT1597" s="205" t="s">
        <v>386</v>
      </c>
      <c r="AU1597" s="205" t="s">
        <v>85</v>
      </c>
      <c r="AY1597" s="18" t="s">
        <v>275</v>
      </c>
      <c r="BE1597" s="206">
        <f>IF(N1597="základní",J1597,0)</f>
        <v>0</v>
      </c>
      <c r="BF1597" s="206">
        <f>IF(N1597="snížená",J1597,0)</f>
        <v>0</v>
      </c>
      <c r="BG1597" s="206">
        <f>IF(N1597="zákl. přenesená",J1597,0)</f>
        <v>0</v>
      </c>
      <c r="BH1597" s="206">
        <f>IF(N1597="sníž. přenesená",J1597,0)</f>
        <v>0</v>
      </c>
      <c r="BI1597" s="206">
        <f>IF(N1597="nulová",J1597,0)</f>
        <v>0</v>
      </c>
      <c r="BJ1597" s="18" t="s">
        <v>83</v>
      </c>
      <c r="BK1597" s="206">
        <f>ROUND(I1597*H1597,2)</f>
        <v>0</v>
      </c>
      <c r="BL1597" s="18" t="s">
        <v>380</v>
      </c>
      <c r="BM1597" s="205" t="s">
        <v>1813</v>
      </c>
    </row>
    <row r="1598" spans="1:65" s="13" customFormat="1" ht="10">
      <c r="B1598" s="207"/>
      <c r="C1598" s="208"/>
      <c r="D1598" s="209" t="s">
        <v>284</v>
      </c>
      <c r="E1598" s="208"/>
      <c r="F1598" s="211" t="s">
        <v>1814</v>
      </c>
      <c r="G1598" s="208"/>
      <c r="H1598" s="212">
        <v>250.614</v>
      </c>
      <c r="I1598" s="213"/>
      <c r="J1598" s="208"/>
      <c r="K1598" s="208"/>
      <c r="L1598" s="214"/>
      <c r="M1598" s="215"/>
      <c r="N1598" s="216"/>
      <c r="O1598" s="216"/>
      <c r="P1598" s="216"/>
      <c r="Q1598" s="216"/>
      <c r="R1598" s="216"/>
      <c r="S1598" s="216"/>
      <c r="T1598" s="217"/>
      <c r="AT1598" s="218" t="s">
        <v>284</v>
      </c>
      <c r="AU1598" s="218" t="s">
        <v>85</v>
      </c>
      <c r="AV1598" s="13" t="s">
        <v>85</v>
      </c>
      <c r="AW1598" s="13" t="s">
        <v>4</v>
      </c>
      <c r="AX1598" s="13" t="s">
        <v>83</v>
      </c>
      <c r="AY1598" s="218" t="s">
        <v>275</v>
      </c>
    </row>
    <row r="1599" spans="1:65" s="2" customFormat="1" ht="16.5" customHeight="1">
      <c r="A1599" s="35"/>
      <c r="B1599" s="36"/>
      <c r="C1599" s="194" t="s">
        <v>1815</v>
      </c>
      <c r="D1599" s="194" t="s">
        <v>277</v>
      </c>
      <c r="E1599" s="195" t="s">
        <v>1816</v>
      </c>
      <c r="F1599" s="196" t="s">
        <v>1817</v>
      </c>
      <c r="G1599" s="197" t="s">
        <v>399</v>
      </c>
      <c r="H1599" s="198">
        <v>245.7</v>
      </c>
      <c r="I1599" s="199"/>
      <c r="J1599" s="200">
        <f>ROUND(I1599*H1599,2)</f>
        <v>0</v>
      </c>
      <c r="K1599" s="196" t="s">
        <v>1</v>
      </c>
      <c r="L1599" s="40"/>
      <c r="M1599" s="201" t="s">
        <v>1</v>
      </c>
      <c r="N1599" s="202" t="s">
        <v>41</v>
      </c>
      <c r="O1599" s="72"/>
      <c r="P1599" s="203">
        <f>O1599*H1599</f>
        <v>0</v>
      </c>
      <c r="Q1599" s="203">
        <v>2.0000000000000002E-5</v>
      </c>
      <c r="R1599" s="203">
        <f>Q1599*H1599</f>
        <v>4.914E-3</v>
      </c>
      <c r="S1599" s="203">
        <v>0</v>
      </c>
      <c r="T1599" s="204">
        <f>S1599*H1599</f>
        <v>0</v>
      </c>
      <c r="U1599" s="35"/>
      <c r="V1599" s="35"/>
      <c r="W1599" s="35"/>
      <c r="X1599" s="35"/>
      <c r="Y1599" s="35"/>
      <c r="Z1599" s="35"/>
      <c r="AA1599" s="35"/>
      <c r="AB1599" s="35"/>
      <c r="AC1599" s="35"/>
      <c r="AD1599" s="35"/>
      <c r="AE1599" s="35"/>
      <c r="AR1599" s="205" t="s">
        <v>380</v>
      </c>
      <c r="AT1599" s="205" t="s">
        <v>277</v>
      </c>
      <c r="AU1599" s="205" t="s">
        <v>85</v>
      </c>
      <c r="AY1599" s="18" t="s">
        <v>275</v>
      </c>
      <c r="BE1599" s="206">
        <f>IF(N1599="základní",J1599,0)</f>
        <v>0</v>
      </c>
      <c r="BF1599" s="206">
        <f>IF(N1599="snížená",J1599,0)</f>
        <v>0</v>
      </c>
      <c r="BG1599" s="206">
        <f>IF(N1599="zákl. přenesená",J1599,0)</f>
        <v>0</v>
      </c>
      <c r="BH1599" s="206">
        <f>IF(N1599="sníž. přenesená",J1599,0)</f>
        <v>0</v>
      </c>
      <c r="BI1599" s="206">
        <f>IF(N1599="nulová",J1599,0)</f>
        <v>0</v>
      </c>
      <c r="BJ1599" s="18" t="s">
        <v>83</v>
      </c>
      <c r="BK1599" s="206">
        <f>ROUND(I1599*H1599,2)</f>
        <v>0</v>
      </c>
      <c r="BL1599" s="18" t="s">
        <v>380</v>
      </c>
      <c r="BM1599" s="205" t="s">
        <v>1818</v>
      </c>
    </row>
    <row r="1600" spans="1:65" s="13" customFormat="1" ht="10">
      <c r="B1600" s="207"/>
      <c r="C1600" s="208"/>
      <c r="D1600" s="209" t="s">
        <v>284</v>
      </c>
      <c r="E1600" s="210" t="s">
        <v>1</v>
      </c>
      <c r="F1600" s="211" t="s">
        <v>1809</v>
      </c>
      <c r="G1600" s="208"/>
      <c r="H1600" s="212">
        <v>245.7</v>
      </c>
      <c r="I1600" s="213"/>
      <c r="J1600" s="208"/>
      <c r="K1600" s="208"/>
      <c r="L1600" s="214"/>
      <c r="M1600" s="215"/>
      <c r="N1600" s="216"/>
      <c r="O1600" s="216"/>
      <c r="P1600" s="216"/>
      <c r="Q1600" s="216"/>
      <c r="R1600" s="216"/>
      <c r="S1600" s="216"/>
      <c r="T1600" s="217"/>
      <c r="AT1600" s="218" t="s">
        <v>284</v>
      </c>
      <c r="AU1600" s="218" t="s">
        <v>85</v>
      </c>
      <c r="AV1600" s="13" t="s">
        <v>85</v>
      </c>
      <c r="AW1600" s="13" t="s">
        <v>32</v>
      </c>
      <c r="AX1600" s="13" t="s">
        <v>76</v>
      </c>
      <c r="AY1600" s="218" t="s">
        <v>275</v>
      </c>
    </row>
    <row r="1601" spans="1:65" s="14" customFormat="1" ht="10">
      <c r="B1601" s="219"/>
      <c r="C1601" s="220"/>
      <c r="D1601" s="209" t="s">
        <v>284</v>
      </c>
      <c r="E1601" s="221" t="s">
        <v>1</v>
      </c>
      <c r="F1601" s="222" t="s">
        <v>286</v>
      </c>
      <c r="G1601" s="220"/>
      <c r="H1601" s="223">
        <v>245.7</v>
      </c>
      <c r="I1601" s="224"/>
      <c r="J1601" s="220"/>
      <c r="K1601" s="220"/>
      <c r="L1601" s="225"/>
      <c r="M1601" s="226"/>
      <c r="N1601" s="227"/>
      <c r="O1601" s="227"/>
      <c r="P1601" s="227"/>
      <c r="Q1601" s="227"/>
      <c r="R1601" s="227"/>
      <c r="S1601" s="227"/>
      <c r="T1601" s="228"/>
      <c r="AT1601" s="229" t="s">
        <v>284</v>
      </c>
      <c r="AU1601" s="229" t="s">
        <v>85</v>
      </c>
      <c r="AV1601" s="14" t="s">
        <v>106</v>
      </c>
      <c r="AW1601" s="14" t="s">
        <v>32</v>
      </c>
      <c r="AX1601" s="14" t="s">
        <v>76</v>
      </c>
      <c r="AY1601" s="229" t="s">
        <v>275</v>
      </c>
    </row>
    <row r="1602" spans="1:65" s="15" customFormat="1" ht="10">
      <c r="B1602" s="230"/>
      <c r="C1602" s="231"/>
      <c r="D1602" s="209" t="s">
        <v>284</v>
      </c>
      <c r="E1602" s="232" t="s">
        <v>1</v>
      </c>
      <c r="F1602" s="233" t="s">
        <v>287</v>
      </c>
      <c r="G1602" s="231"/>
      <c r="H1602" s="234">
        <v>245.7</v>
      </c>
      <c r="I1602" s="235"/>
      <c r="J1602" s="231"/>
      <c r="K1602" s="231"/>
      <c r="L1602" s="236"/>
      <c r="M1602" s="237"/>
      <c r="N1602" s="238"/>
      <c r="O1602" s="238"/>
      <c r="P1602" s="238"/>
      <c r="Q1602" s="238"/>
      <c r="R1602" s="238"/>
      <c r="S1602" s="238"/>
      <c r="T1602" s="239"/>
      <c r="AT1602" s="240" t="s">
        <v>284</v>
      </c>
      <c r="AU1602" s="240" t="s">
        <v>85</v>
      </c>
      <c r="AV1602" s="15" t="s">
        <v>282</v>
      </c>
      <c r="AW1602" s="15" t="s">
        <v>32</v>
      </c>
      <c r="AX1602" s="15" t="s">
        <v>83</v>
      </c>
      <c r="AY1602" s="240" t="s">
        <v>275</v>
      </c>
    </row>
    <row r="1603" spans="1:65" s="2" customFormat="1" ht="16.5" customHeight="1">
      <c r="A1603" s="35"/>
      <c r="B1603" s="36"/>
      <c r="C1603" s="251" t="s">
        <v>1819</v>
      </c>
      <c r="D1603" s="251" t="s">
        <v>386</v>
      </c>
      <c r="E1603" s="252" t="s">
        <v>1820</v>
      </c>
      <c r="F1603" s="253" t="s">
        <v>1821</v>
      </c>
      <c r="G1603" s="254" t="s">
        <v>399</v>
      </c>
      <c r="H1603" s="255">
        <v>245.7</v>
      </c>
      <c r="I1603" s="256"/>
      <c r="J1603" s="257">
        <f>ROUND(I1603*H1603,2)</f>
        <v>0</v>
      </c>
      <c r="K1603" s="253" t="s">
        <v>1</v>
      </c>
      <c r="L1603" s="258"/>
      <c r="M1603" s="259" t="s">
        <v>1</v>
      </c>
      <c r="N1603" s="260" t="s">
        <v>41</v>
      </c>
      <c r="O1603" s="72"/>
      <c r="P1603" s="203">
        <f>O1603*H1603</f>
        <v>0</v>
      </c>
      <c r="Q1603" s="203">
        <v>0</v>
      </c>
      <c r="R1603" s="203">
        <f>Q1603*H1603</f>
        <v>0</v>
      </c>
      <c r="S1603" s="203">
        <v>0</v>
      </c>
      <c r="T1603" s="204">
        <f>S1603*H1603</f>
        <v>0</v>
      </c>
      <c r="U1603" s="35"/>
      <c r="V1603" s="35"/>
      <c r="W1603" s="35"/>
      <c r="X1603" s="35"/>
      <c r="Y1603" s="35"/>
      <c r="Z1603" s="35"/>
      <c r="AA1603" s="35"/>
      <c r="AB1603" s="35"/>
      <c r="AC1603" s="35"/>
      <c r="AD1603" s="35"/>
      <c r="AE1603" s="35"/>
      <c r="AR1603" s="205" t="s">
        <v>517</v>
      </c>
      <c r="AT1603" s="205" t="s">
        <v>386</v>
      </c>
      <c r="AU1603" s="205" t="s">
        <v>85</v>
      </c>
      <c r="AY1603" s="18" t="s">
        <v>275</v>
      </c>
      <c r="BE1603" s="206">
        <f>IF(N1603="základní",J1603,0)</f>
        <v>0</v>
      </c>
      <c r="BF1603" s="206">
        <f>IF(N1603="snížená",J1603,0)</f>
        <v>0</v>
      </c>
      <c r="BG1603" s="206">
        <f>IF(N1603="zákl. přenesená",J1603,0)</f>
        <v>0</v>
      </c>
      <c r="BH1603" s="206">
        <f>IF(N1603="sníž. přenesená",J1603,0)</f>
        <v>0</v>
      </c>
      <c r="BI1603" s="206">
        <f>IF(N1603="nulová",J1603,0)</f>
        <v>0</v>
      </c>
      <c r="BJ1603" s="18" t="s">
        <v>83</v>
      </c>
      <c r="BK1603" s="206">
        <f>ROUND(I1603*H1603,2)</f>
        <v>0</v>
      </c>
      <c r="BL1603" s="18" t="s">
        <v>380</v>
      </c>
      <c r="BM1603" s="205" t="s">
        <v>1822</v>
      </c>
    </row>
    <row r="1604" spans="1:65" s="2" customFormat="1" ht="24.15" customHeight="1">
      <c r="A1604" s="35"/>
      <c r="B1604" s="36"/>
      <c r="C1604" s="194" t="s">
        <v>1823</v>
      </c>
      <c r="D1604" s="194" t="s">
        <v>277</v>
      </c>
      <c r="E1604" s="195" t="s">
        <v>1824</v>
      </c>
      <c r="F1604" s="196" t="s">
        <v>1825</v>
      </c>
      <c r="G1604" s="197" t="s">
        <v>1694</v>
      </c>
      <c r="H1604" s="261"/>
      <c r="I1604" s="199"/>
      <c r="J1604" s="200">
        <f>ROUND(I1604*H1604,2)</f>
        <v>0</v>
      </c>
      <c r="K1604" s="196" t="s">
        <v>281</v>
      </c>
      <c r="L1604" s="40"/>
      <c r="M1604" s="201" t="s">
        <v>1</v>
      </c>
      <c r="N1604" s="202" t="s">
        <v>41</v>
      </c>
      <c r="O1604" s="72"/>
      <c r="P1604" s="203">
        <f>O1604*H1604</f>
        <v>0</v>
      </c>
      <c r="Q1604" s="203">
        <v>0</v>
      </c>
      <c r="R1604" s="203">
        <f>Q1604*H1604</f>
        <v>0</v>
      </c>
      <c r="S1604" s="203">
        <v>0</v>
      </c>
      <c r="T1604" s="204">
        <f>S1604*H1604</f>
        <v>0</v>
      </c>
      <c r="U1604" s="35"/>
      <c r="V1604" s="35"/>
      <c r="W1604" s="35"/>
      <c r="X1604" s="35"/>
      <c r="Y1604" s="35"/>
      <c r="Z1604" s="35"/>
      <c r="AA1604" s="35"/>
      <c r="AB1604" s="35"/>
      <c r="AC1604" s="35"/>
      <c r="AD1604" s="35"/>
      <c r="AE1604" s="35"/>
      <c r="AR1604" s="205" t="s">
        <v>380</v>
      </c>
      <c r="AT1604" s="205" t="s">
        <v>277</v>
      </c>
      <c r="AU1604" s="205" t="s">
        <v>85</v>
      </c>
      <c r="AY1604" s="18" t="s">
        <v>275</v>
      </c>
      <c r="BE1604" s="206">
        <f>IF(N1604="základní",J1604,0)</f>
        <v>0</v>
      </c>
      <c r="BF1604" s="206">
        <f>IF(N1604="snížená",J1604,0)</f>
        <v>0</v>
      </c>
      <c r="BG1604" s="206">
        <f>IF(N1604="zákl. přenesená",J1604,0)</f>
        <v>0</v>
      </c>
      <c r="BH1604" s="206">
        <f>IF(N1604="sníž. přenesená",J1604,0)</f>
        <v>0</v>
      </c>
      <c r="BI1604" s="206">
        <f>IF(N1604="nulová",J1604,0)</f>
        <v>0</v>
      </c>
      <c r="BJ1604" s="18" t="s">
        <v>83</v>
      </c>
      <c r="BK1604" s="206">
        <f>ROUND(I1604*H1604,2)</f>
        <v>0</v>
      </c>
      <c r="BL1604" s="18" t="s">
        <v>380</v>
      </c>
      <c r="BM1604" s="205" t="s">
        <v>1826</v>
      </c>
    </row>
    <row r="1605" spans="1:65" s="12" customFormat="1" ht="22.75" customHeight="1">
      <c r="B1605" s="178"/>
      <c r="C1605" s="179"/>
      <c r="D1605" s="180" t="s">
        <v>75</v>
      </c>
      <c r="E1605" s="192" t="s">
        <v>1827</v>
      </c>
      <c r="F1605" s="192" t="s">
        <v>1828</v>
      </c>
      <c r="G1605" s="179"/>
      <c r="H1605" s="179"/>
      <c r="I1605" s="182"/>
      <c r="J1605" s="193">
        <f>BK1605</f>
        <v>0</v>
      </c>
      <c r="K1605" s="179"/>
      <c r="L1605" s="184"/>
      <c r="M1605" s="185"/>
      <c r="N1605" s="186"/>
      <c r="O1605" s="186"/>
      <c r="P1605" s="187">
        <f>SUM(P1606:P1734)</f>
        <v>0</v>
      </c>
      <c r="Q1605" s="186"/>
      <c r="R1605" s="187">
        <f>SUM(R1606:R1734)</f>
        <v>21.764411070000001</v>
      </c>
      <c r="S1605" s="186"/>
      <c r="T1605" s="188">
        <f>SUM(T1606:T1734)</f>
        <v>0</v>
      </c>
      <c r="AR1605" s="189" t="s">
        <v>85</v>
      </c>
      <c r="AT1605" s="190" t="s">
        <v>75</v>
      </c>
      <c r="AU1605" s="190" t="s">
        <v>83</v>
      </c>
      <c r="AY1605" s="189" t="s">
        <v>275</v>
      </c>
      <c r="BK1605" s="191">
        <f>SUM(BK1606:BK1734)</f>
        <v>0</v>
      </c>
    </row>
    <row r="1606" spans="1:65" s="2" customFormat="1" ht="24.15" customHeight="1">
      <c r="A1606" s="35"/>
      <c r="B1606" s="36"/>
      <c r="C1606" s="194" t="s">
        <v>1829</v>
      </c>
      <c r="D1606" s="194" t="s">
        <v>277</v>
      </c>
      <c r="E1606" s="195" t="s">
        <v>1830</v>
      </c>
      <c r="F1606" s="196" t="s">
        <v>1831</v>
      </c>
      <c r="G1606" s="197" t="s">
        <v>280</v>
      </c>
      <c r="H1606" s="198">
        <v>3113.38</v>
      </c>
      <c r="I1606" s="199"/>
      <c r="J1606" s="200">
        <f>ROUND(I1606*H1606,2)</f>
        <v>0</v>
      </c>
      <c r="K1606" s="196" t="s">
        <v>281</v>
      </c>
      <c r="L1606" s="40"/>
      <c r="M1606" s="201" t="s">
        <v>1</v>
      </c>
      <c r="N1606" s="202" t="s">
        <v>41</v>
      </c>
      <c r="O1606" s="72"/>
      <c r="P1606" s="203">
        <f>O1606*H1606</f>
        <v>0</v>
      </c>
      <c r="Q1606" s="203">
        <v>0</v>
      </c>
      <c r="R1606" s="203">
        <f>Q1606*H1606</f>
        <v>0</v>
      </c>
      <c r="S1606" s="203">
        <v>0</v>
      </c>
      <c r="T1606" s="204">
        <f>S1606*H1606</f>
        <v>0</v>
      </c>
      <c r="U1606" s="35"/>
      <c r="V1606" s="35"/>
      <c r="W1606" s="35"/>
      <c r="X1606" s="35"/>
      <c r="Y1606" s="35"/>
      <c r="Z1606" s="35"/>
      <c r="AA1606" s="35"/>
      <c r="AB1606" s="35"/>
      <c r="AC1606" s="35"/>
      <c r="AD1606" s="35"/>
      <c r="AE1606" s="35"/>
      <c r="AR1606" s="205" t="s">
        <v>282</v>
      </c>
      <c r="AT1606" s="205" t="s">
        <v>277</v>
      </c>
      <c r="AU1606" s="205" t="s">
        <v>85</v>
      </c>
      <c r="AY1606" s="18" t="s">
        <v>275</v>
      </c>
      <c r="BE1606" s="206">
        <f>IF(N1606="základní",J1606,0)</f>
        <v>0</v>
      </c>
      <c r="BF1606" s="206">
        <f>IF(N1606="snížená",J1606,0)</f>
        <v>0</v>
      </c>
      <c r="BG1606" s="206">
        <f>IF(N1606="zákl. přenesená",J1606,0)</f>
        <v>0</v>
      </c>
      <c r="BH1606" s="206">
        <f>IF(N1606="sníž. přenesená",J1606,0)</f>
        <v>0</v>
      </c>
      <c r="BI1606" s="206">
        <f>IF(N1606="nulová",J1606,0)</f>
        <v>0</v>
      </c>
      <c r="BJ1606" s="18" t="s">
        <v>83</v>
      </c>
      <c r="BK1606" s="206">
        <f>ROUND(I1606*H1606,2)</f>
        <v>0</v>
      </c>
      <c r="BL1606" s="18" t="s">
        <v>282</v>
      </c>
      <c r="BM1606" s="205" t="s">
        <v>1832</v>
      </c>
    </row>
    <row r="1607" spans="1:65" s="16" customFormat="1" ht="10">
      <c r="B1607" s="241"/>
      <c r="C1607" s="242"/>
      <c r="D1607" s="209" t="s">
        <v>284</v>
      </c>
      <c r="E1607" s="243" t="s">
        <v>1</v>
      </c>
      <c r="F1607" s="244" t="s">
        <v>1833</v>
      </c>
      <c r="G1607" s="242"/>
      <c r="H1607" s="243" t="s">
        <v>1</v>
      </c>
      <c r="I1607" s="245"/>
      <c r="J1607" s="242"/>
      <c r="K1607" s="242"/>
      <c r="L1607" s="246"/>
      <c r="M1607" s="247"/>
      <c r="N1607" s="248"/>
      <c r="O1607" s="248"/>
      <c r="P1607" s="248"/>
      <c r="Q1607" s="248"/>
      <c r="R1607" s="248"/>
      <c r="S1607" s="248"/>
      <c r="T1607" s="249"/>
      <c r="AT1607" s="250" t="s">
        <v>284</v>
      </c>
      <c r="AU1607" s="250" t="s">
        <v>85</v>
      </c>
      <c r="AV1607" s="16" t="s">
        <v>83</v>
      </c>
      <c r="AW1607" s="16" t="s">
        <v>32</v>
      </c>
      <c r="AX1607" s="16" t="s">
        <v>76</v>
      </c>
      <c r="AY1607" s="250" t="s">
        <v>275</v>
      </c>
    </row>
    <row r="1608" spans="1:65" s="13" customFormat="1" ht="10">
      <c r="B1608" s="207"/>
      <c r="C1608" s="208"/>
      <c r="D1608" s="209" t="s">
        <v>284</v>
      </c>
      <c r="E1608" s="210" t="s">
        <v>1</v>
      </c>
      <c r="F1608" s="211" t="s">
        <v>1834</v>
      </c>
      <c r="G1608" s="208"/>
      <c r="H1608" s="212">
        <v>386.5</v>
      </c>
      <c r="I1608" s="213"/>
      <c r="J1608" s="208"/>
      <c r="K1608" s="208"/>
      <c r="L1608" s="214"/>
      <c r="M1608" s="215"/>
      <c r="N1608" s="216"/>
      <c r="O1608" s="216"/>
      <c r="P1608" s="216"/>
      <c r="Q1608" s="216"/>
      <c r="R1608" s="216"/>
      <c r="S1608" s="216"/>
      <c r="T1608" s="217"/>
      <c r="AT1608" s="218" t="s">
        <v>284</v>
      </c>
      <c r="AU1608" s="218" t="s">
        <v>85</v>
      </c>
      <c r="AV1608" s="13" t="s">
        <v>85</v>
      </c>
      <c r="AW1608" s="13" t="s">
        <v>32</v>
      </c>
      <c r="AX1608" s="13" t="s">
        <v>76</v>
      </c>
      <c r="AY1608" s="218" t="s">
        <v>275</v>
      </c>
    </row>
    <row r="1609" spans="1:65" s="14" customFormat="1" ht="10">
      <c r="B1609" s="219"/>
      <c r="C1609" s="220"/>
      <c r="D1609" s="209" t="s">
        <v>284</v>
      </c>
      <c r="E1609" s="221" t="s">
        <v>1</v>
      </c>
      <c r="F1609" s="222" t="s">
        <v>286</v>
      </c>
      <c r="G1609" s="220"/>
      <c r="H1609" s="223">
        <v>386.5</v>
      </c>
      <c r="I1609" s="224"/>
      <c r="J1609" s="220"/>
      <c r="K1609" s="220"/>
      <c r="L1609" s="225"/>
      <c r="M1609" s="226"/>
      <c r="N1609" s="227"/>
      <c r="O1609" s="227"/>
      <c r="P1609" s="227"/>
      <c r="Q1609" s="227"/>
      <c r="R1609" s="227"/>
      <c r="S1609" s="227"/>
      <c r="T1609" s="228"/>
      <c r="AT1609" s="229" t="s">
        <v>284</v>
      </c>
      <c r="AU1609" s="229" t="s">
        <v>85</v>
      </c>
      <c r="AV1609" s="14" t="s">
        <v>106</v>
      </c>
      <c r="AW1609" s="14" t="s">
        <v>32</v>
      </c>
      <c r="AX1609" s="14" t="s">
        <v>76</v>
      </c>
      <c r="AY1609" s="229" t="s">
        <v>275</v>
      </c>
    </row>
    <row r="1610" spans="1:65" s="16" customFormat="1" ht="10">
      <c r="B1610" s="241"/>
      <c r="C1610" s="242"/>
      <c r="D1610" s="209" t="s">
        <v>284</v>
      </c>
      <c r="E1610" s="243" t="s">
        <v>1</v>
      </c>
      <c r="F1610" s="244" t="s">
        <v>1835</v>
      </c>
      <c r="G1610" s="242"/>
      <c r="H1610" s="243" t="s">
        <v>1</v>
      </c>
      <c r="I1610" s="245"/>
      <c r="J1610" s="242"/>
      <c r="K1610" s="242"/>
      <c r="L1610" s="246"/>
      <c r="M1610" s="247"/>
      <c r="N1610" s="248"/>
      <c r="O1610" s="248"/>
      <c r="P1610" s="248"/>
      <c r="Q1610" s="248"/>
      <c r="R1610" s="248"/>
      <c r="S1610" s="248"/>
      <c r="T1610" s="249"/>
      <c r="AT1610" s="250" t="s">
        <v>284</v>
      </c>
      <c r="AU1610" s="250" t="s">
        <v>85</v>
      </c>
      <c r="AV1610" s="16" t="s">
        <v>83</v>
      </c>
      <c r="AW1610" s="16" t="s">
        <v>32</v>
      </c>
      <c r="AX1610" s="16" t="s">
        <v>76</v>
      </c>
      <c r="AY1610" s="250" t="s">
        <v>275</v>
      </c>
    </row>
    <row r="1611" spans="1:65" s="13" customFormat="1" ht="10">
      <c r="B1611" s="207"/>
      <c r="C1611" s="208"/>
      <c r="D1611" s="209" t="s">
        <v>284</v>
      </c>
      <c r="E1611" s="210" t="s">
        <v>1</v>
      </c>
      <c r="F1611" s="211" t="s">
        <v>1836</v>
      </c>
      <c r="G1611" s="208"/>
      <c r="H1611" s="212">
        <v>302.7</v>
      </c>
      <c r="I1611" s="213"/>
      <c r="J1611" s="208"/>
      <c r="K1611" s="208"/>
      <c r="L1611" s="214"/>
      <c r="M1611" s="215"/>
      <c r="N1611" s="216"/>
      <c r="O1611" s="216"/>
      <c r="P1611" s="216"/>
      <c r="Q1611" s="216"/>
      <c r="R1611" s="216"/>
      <c r="S1611" s="216"/>
      <c r="T1611" s="217"/>
      <c r="AT1611" s="218" t="s">
        <v>284</v>
      </c>
      <c r="AU1611" s="218" t="s">
        <v>85</v>
      </c>
      <c r="AV1611" s="13" t="s">
        <v>85</v>
      </c>
      <c r="AW1611" s="13" t="s">
        <v>32</v>
      </c>
      <c r="AX1611" s="13" t="s">
        <v>76</v>
      </c>
      <c r="AY1611" s="218" t="s">
        <v>275</v>
      </c>
    </row>
    <row r="1612" spans="1:65" s="13" customFormat="1" ht="10">
      <c r="B1612" s="207"/>
      <c r="C1612" s="208"/>
      <c r="D1612" s="209" t="s">
        <v>284</v>
      </c>
      <c r="E1612" s="210" t="s">
        <v>1</v>
      </c>
      <c r="F1612" s="211" t="s">
        <v>1837</v>
      </c>
      <c r="G1612" s="208"/>
      <c r="H1612" s="212">
        <v>4.08</v>
      </c>
      <c r="I1612" s="213"/>
      <c r="J1612" s="208"/>
      <c r="K1612" s="208"/>
      <c r="L1612" s="214"/>
      <c r="M1612" s="215"/>
      <c r="N1612" s="216"/>
      <c r="O1612" s="216"/>
      <c r="P1612" s="216"/>
      <c r="Q1612" s="216"/>
      <c r="R1612" s="216"/>
      <c r="S1612" s="216"/>
      <c r="T1612" s="217"/>
      <c r="AT1612" s="218" t="s">
        <v>284</v>
      </c>
      <c r="AU1612" s="218" t="s">
        <v>85</v>
      </c>
      <c r="AV1612" s="13" t="s">
        <v>85</v>
      </c>
      <c r="AW1612" s="13" t="s">
        <v>32</v>
      </c>
      <c r="AX1612" s="13" t="s">
        <v>76</v>
      </c>
      <c r="AY1612" s="218" t="s">
        <v>275</v>
      </c>
    </row>
    <row r="1613" spans="1:65" s="14" customFormat="1" ht="10">
      <c r="B1613" s="219"/>
      <c r="C1613" s="220"/>
      <c r="D1613" s="209" t="s">
        <v>284</v>
      </c>
      <c r="E1613" s="221" t="s">
        <v>1</v>
      </c>
      <c r="F1613" s="222" t="s">
        <v>286</v>
      </c>
      <c r="G1613" s="220"/>
      <c r="H1613" s="223">
        <v>306.77999999999997</v>
      </c>
      <c r="I1613" s="224"/>
      <c r="J1613" s="220"/>
      <c r="K1613" s="220"/>
      <c r="L1613" s="225"/>
      <c r="M1613" s="226"/>
      <c r="N1613" s="227"/>
      <c r="O1613" s="227"/>
      <c r="P1613" s="227"/>
      <c r="Q1613" s="227"/>
      <c r="R1613" s="227"/>
      <c r="S1613" s="227"/>
      <c r="T1613" s="228"/>
      <c r="AT1613" s="229" t="s">
        <v>284</v>
      </c>
      <c r="AU1613" s="229" t="s">
        <v>85</v>
      </c>
      <c r="AV1613" s="14" t="s">
        <v>106</v>
      </c>
      <c r="AW1613" s="14" t="s">
        <v>32</v>
      </c>
      <c r="AX1613" s="14" t="s">
        <v>76</v>
      </c>
      <c r="AY1613" s="229" t="s">
        <v>275</v>
      </c>
    </row>
    <row r="1614" spans="1:65" s="16" customFormat="1" ht="10">
      <c r="B1614" s="241"/>
      <c r="C1614" s="242"/>
      <c r="D1614" s="209" t="s">
        <v>284</v>
      </c>
      <c r="E1614" s="243" t="s">
        <v>1</v>
      </c>
      <c r="F1614" s="244" t="s">
        <v>1838</v>
      </c>
      <c r="G1614" s="242"/>
      <c r="H1614" s="243" t="s">
        <v>1</v>
      </c>
      <c r="I1614" s="245"/>
      <c r="J1614" s="242"/>
      <c r="K1614" s="242"/>
      <c r="L1614" s="246"/>
      <c r="M1614" s="247"/>
      <c r="N1614" s="248"/>
      <c r="O1614" s="248"/>
      <c r="P1614" s="248"/>
      <c r="Q1614" s="248"/>
      <c r="R1614" s="248"/>
      <c r="S1614" s="248"/>
      <c r="T1614" s="249"/>
      <c r="AT1614" s="250" t="s">
        <v>284</v>
      </c>
      <c r="AU1614" s="250" t="s">
        <v>85</v>
      </c>
      <c r="AV1614" s="16" t="s">
        <v>83</v>
      </c>
      <c r="AW1614" s="16" t="s">
        <v>32</v>
      </c>
      <c r="AX1614" s="16" t="s">
        <v>76</v>
      </c>
      <c r="AY1614" s="250" t="s">
        <v>275</v>
      </c>
    </row>
    <row r="1615" spans="1:65" s="13" customFormat="1" ht="10">
      <c r="B1615" s="207"/>
      <c r="C1615" s="208"/>
      <c r="D1615" s="209" t="s">
        <v>284</v>
      </c>
      <c r="E1615" s="210" t="s">
        <v>1</v>
      </c>
      <c r="F1615" s="211" t="s">
        <v>1839</v>
      </c>
      <c r="G1615" s="208"/>
      <c r="H1615" s="212">
        <v>980.2</v>
      </c>
      <c r="I1615" s="213"/>
      <c r="J1615" s="208"/>
      <c r="K1615" s="208"/>
      <c r="L1615" s="214"/>
      <c r="M1615" s="215"/>
      <c r="N1615" s="216"/>
      <c r="O1615" s="216"/>
      <c r="P1615" s="216"/>
      <c r="Q1615" s="216"/>
      <c r="R1615" s="216"/>
      <c r="S1615" s="216"/>
      <c r="T1615" s="217"/>
      <c r="AT1615" s="218" t="s">
        <v>284</v>
      </c>
      <c r="AU1615" s="218" t="s">
        <v>85</v>
      </c>
      <c r="AV1615" s="13" t="s">
        <v>85</v>
      </c>
      <c r="AW1615" s="13" t="s">
        <v>32</v>
      </c>
      <c r="AX1615" s="13" t="s">
        <v>76</v>
      </c>
      <c r="AY1615" s="218" t="s">
        <v>275</v>
      </c>
    </row>
    <row r="1616" spans="1:65" s="14" customFormat="1" ht="10">
      <c r="B1616" s="219"/>
      <c r="C1616" s="220"/>
      <c r="D1616" s="209" t="s">
        <v>284</v>
      </c>
      <c r="E1616" s="221" t="s">
        <v>1</v>
      </c>
      <c r="F1616" s="222" t="s">
        <v>286</v>
      </c>
      <c r="G1616" s="220"/>
      <c r="H1616" s="223">
        <v>980.2</v>
      </c>
      <c r="I1616" s="224"/>
      <c r="J1616" s="220"/>
      <c r="K1616" s="220"/>
      <c r="L1616" s="225"/>
      <c r="M1616" s="226"/>
      <c r="N1616" s="227"/>
      <c r="O1616" s="227"/>
      <c r="P1616" s="227"/>
      <c r="Q1616" s="227"/>
      <c r="R1616" s="227"/>
      <c r="S1616" s="227"/>
      <c r="T1616" s="228"/>
      <c r="AT1616" s="229" t="s">
        <v>284</v>
      </c>
      <c r="AU1616" s="229" t="s">
        <v>85</v>
      </c>
      <c r="AV1616" s="14" t="s">
        <v>106</v>
      </c>
      <c r="AW1616" s="14" t="s">
        <v>32</v>
      </c>
      <c r="AX1616" s="14" t="s">
        <v>76</v>
      </c>
      <c r="AY1616" s="229" t="s">
        <v>275</v>
      </c>
    </row>
    <row r="1617" spans="1:65" s="16" customFormat="1" ht="10">
      <c r="B1617" s="241"/>
      <c r="C1617" s="242"/>
      <c r="D1617" s="209" t="s">
        <v>284</v>
      </c>
      <c r="E1617" s="243" t="s">
        <v>1</v>
      </c>
      <c r="F1617" s="244" t="s">
        <v>1840</v>
      </c>
      <c r="G1617" s="242"/>
      <c r="H1617" s="243" t="s">
        <v>1</v>
      </c>
      <c r="I1617" s="245"/>
      <c r="J1617" s="242"/>
      <c r="K1617" s="242"/>
      <c r="L1617" s="246"/>
      <c r="M1617" s="247"/>
      <c r="N1617" s="248"/>
      <c r="O1617" s="248"/>
      <c r="P1617" s="248"/>
      <c r="Q1617" s="248"/>
      <c r="R1617" s="248"/>
      <c r="S1617" s="248"/>
      <c r="T1617" s="249"/>
      <c r="AT1617" s="250" t="s">
        <v>284</v>
      </c>
      <c r="AU1617" s="250" t="s">
        <v>85</v>
      </c>
      <c r="AV1617" s="16" t="s">
        <v>83</v>
      </c>
      <c r="AW1617" s="16" t="s">
        <v>32</v>
      </c>
      <c r="AX1617" s="16" t="s">
        <v>76</v>
      </c>
      <c r="AY1617" s="250" t="s">
        <v>275</v>
      </c>
    </row>
    <row r="1618" spans="1:65" s="13" customFormat="1" ht="10">
      <c r="B1618" s="207"/>
      <c r="C1618" s="208"/>
      <c r="D1618" s="209" t="s">
        <v>284</v>
      </c>
      <c r="E1618" s="210" t="s">
        <v>1</v>
      </c>
      <c r="F1618" s="211" t="s">
        <v>1841</v>
      </c>
      <c r="G1618" s="208"/>
      <c r="H1618" s="212">
        <v>381.2</v>
      </c>
      <c r="I1618" s="213"/>
      <c r="J1618" s="208"/>
      <c r="K1618" s="208"/>
      <c r="L1618" s="214"/>
      <c r="M1618" s="215"/>
      <c r="N1618" s="216"/>
      <c r="O1618" s="216"/>
      <c r="P1618" s="216"/>
      <c r="Q1618" s="216"/>
      <c r="R1618" s="216"/>
      <c r="S1618" s="216"/>
      <c r="T1618" s="217"/>
      <c r="AT1618" s="218" t="s">
        <v>284</v>
      </c>
      <c r="AU1618" s="218" t="s">
        <v>85</v>
      </c>
      <c r="AV1618" s="13" t="s">
        <v>85</v>
      </c>
      <c r="AW1618" s="13" t="s">
        <v>32</v>
      </c>
      <c r="AX1618" s="13" t="s">
        <v>76</v>
      </c>
      <c r="AY1618" s="218" t="s">
        <v>275</v>
      </c>
    </row>
    <row r="1619" spans="1:65" s="14" customFormat="1" ht="10">
      <c r="B1619" s="219"/>
      <c r="C1619" s="220"/>
      <c r="D1619" s="209" t="s">
        <v>284</v>
      </c>
      <c r="E1619" s="221" t="s">
        <v>1</v>
      </c>
      <c r="F1619" s="222" t="s">
        <v>286</v>
      </c>
      <c r="G1619" s="220"/>
      <c r="H1619" s="223">
        <v>381.2</v>
      </c>
      <c r="I1619" s="224"/>
      <c r="J1619" s="220"/>
      <c r="K1619" s="220"/>
      <c r="L1619" s="225"/>
      <c r="M1619" s="226"/>
      <c r="N1619" s="227"/>
      <c r="O1619" s="227"/>
      <c r="P1619" s="227"/>
      <c r="Q1619" s="227"/>
      <c r="R1619" s="227"/>
      <c r="S1619" s="227"/>
      <c r="T1619" s="228"/>
      <c r="AT1619" s="229" t="s">
        <v>284</v>
      </c>
      <c r="AU1619" s="229" t="s">
        <v>85</v>
      </c>
      <c r="AV1619" s="14" t="s">
        <v>106</v>
      </c>
      <c r="AW1619" s="14" t="s">
        <v>32</v>
      </c>
      <c r="AX1619" s="14" t="s">
        <v>76</v>
      </c>
      <c r="AY1619" s="229" t="s">
        <v>275</v>
      </c>
    </row>
    <row r="1620" spans="1:65" s="16" customFormat="1" ht="10">
      <c r="B1620" s="241"/>
      <c r="C1620" s="242"/>
      <c r="D1620" s="209" t="s">
        <v>284</v>
      </c>
      <c r="E1620" s="243" t="s">
        <v>1</v>
      </c>
      <c r="F1620" s="244" t="s">
        <v>1842</v>
      </c>
      <c r="G1620" s="242"/>
      <c r="H1620" s="243" t="s">
        <v>1</v>
      </c>
      <c r="I1620" s="245"/>
      <c r="J1620" s="242"/>
      <c r="K1620" s="242"/>
      <c r="L1620" s="246"/>
      <c r="M1620" s="247"/>
      <c r="N1620" s="248"/>
      <c r="O1620" s="248"/>
      <c r="P1620" s="248"/>
      <c r="Q1620" s="248"/>
      <c r="R1620" s="248"/>
      <c r="S1620" s="248"/>
      <c r="T1620" s="249"/>
      <c r="AT1620" s="250" t="s">
        <v>284</v>
      </c>
      <c r="AU1620" s="250" t="s">
        <v>85</v>
      </c>
      <c r="AV1620" s="16" t="s">
        <v>83</v>
      </c>
      <c r="AW1620" s="16" t="s">
        <v>32</v>
      </c>
      <c r="AX1620" s="16" t="s">
        <v>76</v>
      </c>
      <c r="AY1620" s="250" t="s">
        <v>275</v>
      </c>
    </row>
    <row r="1621" spans="1:65" s="13" customFormat="1" ht="10">
      <c r="B1621" s="207"/>
      <c r="C1621" s="208"/>
      <c r="D1621" s="209" t="s">
        <v>284</v>
      </c>
      <c r="E1621" s="210" t="s">
        <v>1</v>
      </c>
      <c r="F1621" s="211" t="s">
        <v>1843</v>
      </c>
      <c r="G1621" s="208"/>
      <c r="H1621" s="212">
        <v>78.5</v>
      </c>
      <c r="I1621" s="213"/>
      <c r="J1621" s="208"/>
      <c r="K1621" s="208"/>
      <c r="L1621" s="214"/>
      <c r="M1621" s="215"/>
      <c r="N1621" s="216"/>
      <c r="O1621" s="216"/>
      <c r="P1621" s="216"/>
      <c r="Q1621" s="216"/>
      <c r="R1621" s="216"/>
      <c r="S1621" s="216"/>
      <c r="T1621" s="217"/>
      <c r="AT1621" s="218" t="s">
        <v>284</v>
      </c>
      <c r="AU1621" s="218" t="s">
        <v>85</v>
      </c>
      <c r="AV1621" s="13" t="s">
        <v>85</v>
      </c>
      <c r="AW1621" s="13" t="s">
        <v>32</v>
      </c>
      <c r="AX1621" s="13" t="s">
        <v>76</v>
      </c>
      <c r="AY1621" s="218" t="s">
        <v>275</v>
      </c>
    </row>
    <row r="1622" spans="1:65" s="13" customFormat="1" ht="10">
      <c r="B1622" s="207"/>
      <c r="C1622" s="208"/>
      <c r="D1622" s="209" t="s">
        <v>284</v>
      </c>
      <c r="E1622" s="210" t="s">
        <v>1</v>
      </c>
      <c r="F1622" s="211" t="s">
        <v>1839</v>
      </c>
      <c r="G1622" s="208"/>
      <c r="H1622" s="212">
        <v>980.2</v>
      </c>
      <c r="I1622" s="213"/>
      <c r="J1622" s="208"/>
      <c r="K1622" s="208"/>
      <c r="L1622" s="214"/>
      <c r="M1622" s="215"/>
      <c r="N1622" s="216"/>
      <c r="O1622" s="216"/>
      <c r="P1622" s="216"/>
      <c r="Q1622" s="216"/>
      <c r="R1622" s="216"/>
      <c r="S1622" s="216"/>
      <c r="T1622" s="217"/>
      <c r="AT1622" s="218" t="s">
        <v>284</v>
      </c>
      <c r="AU1622" s="218" t="s">
        <v>85</v>
      </c>
      <c r="AV1622" s="13" t="s">
        <v>85</v>
      </c>
      <c r="AW1622" s="13" t="s">
        <v>32</v>
      </c>
      <c r="AX1622" s="13" t="s">
        <v>76</v>
      </c>
      <c r="AY1622" s="218" t="s">
        <v>275</v>
      </c>
    </row>
    <row r="1623" spans="1:65" s="14" customFormat="1" ht="10">
      <c r="B1623" s="219"/>
      <c r="C1623" s="220"/>
      <c r="D1623" s="209" t="s">
        <v>284</v>
      </c>
      <c r="E1623" s="221" t="s">
        <v>1</v>
      </c>
      <c r="F1623" s="222" t="s">
        <v>286</v>
      </c>
      <c r="G1623" s="220"/>
      <c r="H1623" s="223">
        <v>1058.7</v>
      </c>
      <c r="I1623" s="224"/>
      <c r="J1623" s="220"/>
      <c r="K1623" s="220"/>
      <c r="L1623" s="225"/>
      <c r="M1623" s="226"/>
      <c r="N1623" s="227"/>
      <c r="O1623" s="227"/>
      <c r="P1623" s="227"/>
      <c r="Q1623" s="227"/>
      <c r="R1623" s="227"/>
      <c r="S1623" s="227"/>
      <c r="T1623" s="228"/>
      <c r="AT1623" s="229" t="s">
        <v>284</v>
      </c>
      <c r="AU1623" s="229" t="s">
        <v>85</v>
      </c>
      <c r="AV1623" s="14" t="s">
        <v>106</v>
      </c>
      <c r="AW1623" s="14" t="s">
        <v>32</v>
      </c>
      <c r="AX1623" s="14" t="s">
        <v>76</v>
      </c>
      <c r="AY1623" s="229" t="s">
        <v>275</v>
      </c>
    </row>
    <row r="1624" spans="1:65" s="15" customFormat="1" ht="10">
      <c r="B1624" s="230"/>
      <c r="C1624" s="231"/>
      <c r="D1624" s="209" t="s">
        <v>284</v>
      </c>
      <c r="E1624" s="232" t="s">
        <v>1</v>
      </c>
      <c r="F1624" s="233" t="s">
        <v>287</v>
      </c>
      <c r="G1624" s="231"/>
      <c r="H1624" s="234">
        <v>3113.38</v>
      </c>
      <c r="I1624" s="235"/>
      <c r="J1624" s="231"/>
      <c r="K1624" s="231"/>
      <c r="L1624" s="236"/>
      <c r="M1624" s="237"/>
      <c r="N1624" s="238"/>
      <c r="O1624" s="238"/>
      <c r="P1624" s="238"/>
      <c r="Q1624" s="238"/>
      <c r="R1624" s="238"/>
      <c r="S1624" s="238"/>
      <c r="T1624" s="239"/>
      <c r="AT1624" s="240" t="s">
        <v>284</v>
      </c>
      <c r="AU1624" s="240" t="s">
        <v>85</v>
      </c>
      <c r="AV1624" s="15" t="s">
        <v>282</v>
      </c>
      <c r="AW1624" s="15" t="s">
        <v>32</v>
      </c>
      <c r="AX1624" s="15" t="s">
        <v>83</v>
      </c>
      <c r="AY1624" s="240" t="s">
        <v>275</v>
      </c>
    </row>
    <row r="1625" spans="1:65" s="2" customFormat="1" ht="24.15" customHeight="1">
      <c r="A1625" s="35"/>
      <c r="B1625" s="36"/>
      <c r="C1625" s="251" t="s">
        <v>1844</v>
      </c>
      <c r="D1625" s="251" t="s">
        <v>386</v>
      </c>
      <c r="E1625" s="252" t="s">
        <v>1845</v>
      </c>
      <c r="F1625" s="253" t="s">
        <v>1846</v>
      </c>
      <c r="G1625" s="254" t="s">
        <v>280</v>
      </c>
      <c r="H1625" s="255">
        <v>394.23</v>
      </c>
      <c r="I1625" s="256"/>
      <c r="J1625" s="257">
        <f>ROUND(I1625*H1625,2)</f>
        <v>0</v>
      </c>
      <c r="K1625" s="253" t="s">
        <v>281</v>
      </c>
      <c r="L1625" s="258"/>
      <c r="M1625" s="259" t="s">
        <v>1</v>
      </c>
      <c r="N1625" s="260" t="s">
        <v>41</v>
      </c>
      <c r="O1625" s="72"/>
      <c r="P1625" s="203">
        <f>O1625*H1625</f>
        <v>0</v>
      </c>
      <c r="Q1625" s="203">
        <v>1.1999999999999999E-3</v>
      </c>
      <c r="R1625" s="203">
        <f>Q1625*H1625</f>
        <v>0.473076</v>
      </c>
      <c r="S1625" s="203">
        <v>0</v>
      </c>
      <c r="T1625" s="204">
        <f>S1625*H1625</f>
        <v>0</v>
      </c>
      <c r="U1625" s="35"/>
      <c r="V1625" s="35"/>
      <c r="W1625" s="35"/>
      <c r="X1625" s="35"/>
      <c r="Y1625" s="35"/>
      <c r="Z1625" s="35"/>
      <c r="AA1625" s="35"/>
      <c r="AB1625" s="35"/>
      <c r="AC1625" s="35"/>
      <c r="AD1625" s="35"/>
      <c r="AE1625" s="35"/>
      <c r="AR1625" s="205" t="s">
        <v>334</v>
      </c>
      <c r="AT1625" s="205" t="s">
        <v>386</v>
      </c>
      <c r="AU1625" s="205" t="s">
        <v>85</v>
      </c>
      <c r="AY1625" s="18" t="s">
        <v>275</v>
      </c>
      <c r="BE1625" s="206">
        <f>IF(N1625="základní",J1625,0)</f>
        <v>0</v>
      </c>
      <c r="BF1625" s="206">
        <f>IF(N1625="snížená",J1625,0)</f>
        <v>0</v>
      </c>
      <c r="BG1625" s="206">
        <f>IF(N1625="zákl. přenesená",J1625,0)</f>
        <v>0</v>
      </c>
      <c r="BH1625" s="206">
        <f>IF(N1625="sníž. přenesená",J1625,0)</f>
        <v>0</v>
      </c>
      <c r="BI1625" s="206">
        <f>IF(N1625="nulová",J1625,0)</f>
        <v>0</v>
      </c>
      <c r="BJ1625" s="18" t="s">
        <v>83</v>
      </c>
      <c r="BK1625" s="206">
        <f>ROUND(I1625*H1625,2)</f>
        <v>0</v>
      </c>
      <c r="BL1625" s="18" t="s">
        <v>282</v>
      </c>
      <c r="BM1625" s="205" t="s">
        <v>1847</v>
      </c>
    </row>
    <row r="1626" spans="1:65" s="16" customFormat="1" ht="10">
      <c r="B1626" s="241"/>
      <c r="C1626" s="242"/>
      <c r="D1626" s="209" t="s">
        <v>284</v>
      </c>
      <c r="E1626" s="243" t="s">
        <v>1</v>
      </c>
      <c r="F1626" s="244" t="s">
        <v>1833</v>
      </c>
      <c r="G1626" s="242"/>
      <c r="H1626" s="243" t="s">
        <v>1</v>
      </c>
      <c r="I1626" s="245"/>
      <c r="J1626" s="242"/>
      <c r="K1626" s="242"/>
      <c r="L1626" s="246"/>
      <c r="M1626" s="247"/>
      <c r="N1626" s="248"/>
      <c r="O1626" s="248"/>
      <c r="P1626" s="248"/>
      <c r="Q1626" s="248"/>
      <c r="R1626" s="248"/>
      <c r="S1626" s="248"/>
      <c r="T1626" s="249"/>
      <c r="AT1626" s="250" t="s">
        <v>284</v>
      </c>
      <c r="AU1626" s="250" t="s">
        <v>85</v>
      </c>
      <c r="AV1626" s="16" t="s">
        <v>83</v>
      </c>
      <c r="AW1626" s="16" t="s">
        <v>32</v>
      </c>
      <c r="AX1626" s="16" t="s">
        <v>76</v>
      </c>
      <c r="AY1626" s="250" t="s">
        <v>275</v>
      </c>
    </row>
    <row r="1627" spans="1:65" s="13" customFormat="1" ht="10">
      <c r="B1627" s="207"/>
      <c r="C1627" s="208"/>
      <c r="D1627" s="209" t="s">
        <v>284</v>
      </c>
      <c r="E1627" s="210" t="s">
        <v>1</v>
      </c>
      <c r="F1627" s="211" t="s">
        <v>1834</v>
      </c>
      <c r="G1627" s="208"/>
      <c r="H1627" s="212">
        <v>386.5</v>
      </c>
      <c r="I1627" s="213"/>
      <c r="J1627" s="208"/>
      <c r="K1627" s="208"/>
      <c r="L1627" s="214"/>
      <c r="M1627" s="215"/>
      <c r="N1627" s="216"/>
      <c r="O1627" s="216"/>
      <c r="P1627" s="216"/>
      <c r="Q1627" s="216"/>
      <c r="R1627" s="216"/>
      <c r="S1627" s="216"/>
      <c r="T1627" s="217"/>
      <c r="AT1627" s="218" t="s">
        <v>284</v>
      </c>
      <c r="AU1627" s="218" t="s">
        <v>85</v>
      </c>
      <c r="AV1627" s="13" t="s">
        <v>85</v>
      </c>
      <c r="AW1627" s="13" t="s">
        <v>32</v>
      </c>
      <c r="AX1627" s="13" t="s">
        <v>76</v>
      </c>
      <c r="AY1627" s="218" t="s">
        <v>275</v>
      </c>
    </row>
    <row r="1628" spans="1:65" s="14" customFormat="1" ht="10">
      <c r="B1628" s="219"/>
      <c r="C1628" s="220"/>
      <c r="D1628" s="209" t="s">
        <v>284</v>
      </c>
      <c r="E1628" s="221" t="s">
        <v>1</v>
      </c>
      <c r="F1628" s="222" t="s">
        <v>286</v>
      </c>
      <c r="G1628" s="220"/>
      <c r="H1628" s="223">
        <v>386.5</v>
      </c>
      <c r="I1628" s="224"/>
      <c r="J1628" s="220"/>
      <c r="K1628" s="220"/>
      <c r="L1628" s="225"/>
      <c r="M1628" s="226"/>
      <c r="N1628" s="227"/>
      <c r="O1628" s="227"/>
      <c r="P1628" s="227"/>
      <c r="Q1628" s="227"/>
      <c r="R1628" s="227"/>
      <c r="S1628" s="227"/>
      <c r="T1628" s="228"/>
      <c r="AT1628" s="229" t="s">
        <v>284</v>
      </c>
      <c r="AU1628" s="229" t="s">
        <v>85</v>
      </c>
      <c r="AV1628" s="14" t="s">
        <v>106</v>
      </c>
      <c r="AW1628" s="14" t="s">
        <v>32</v>
      </c>
      <c r="AX1628" s="14" t="s">
        <v>76</v>
      </c>
      <c r="AY1628" s="229" t="s">
        <v>275</v>
      </c>
    </row>
    <row r="1629" spans="1:65" s="15" customFormat="1" ht="10">
      <c r="B1629" s="230"/>
      <c r="C1629" s="231"/>
      <c r="D1629" s="209" t="s">
        <v>284</v>
      </c>
      <c r="E1629" s="232" t="s">
        <v>1</v>
      </c>
      <c r="F1629" s="233" t="s">
        <v>287</v>
      </c>
      <c r="G1629" s="231"/>
      <c r="H1629" s="234">
        <v>386.5</v>
      </c>
      <c r="I1629" s="235"/>
      <c r="J1629" s="231"/>
      <c r="K1629" s="231"/>
      <c r="L1629" s="236"/>
      <c r="M1629" s="237"/>
      <c r="N1629" s="238"/>
      <c r="O1629" s="238"/>
      <c r="P1629" s="238"/>
      <c r="Q1629" s="238"/>
      <c r="R1629" s="238"/>
      <c r="S1629" s="238"/>
      <c r="T1629" s="239"/>
      <c r="AT1629" s="240" t="s">
        <v>284</v>
      </c>
      <c r="AU1629" s="240" t="s">
        <v>85</v>
      </c>
      <c r="AV1629" s="15" t="s">
        <v>282</v>
      </c>
      <c r="AW1629" s="15" t="s">
        <v>32</v>
      </c>
      <c r="AX1629" s="15" t="s">
        <v>83</v>
      </c>
      <c r="AY1629" s="240" t="s">
        <v>275</v>
      </c>
    </row>
    <row r="1630" spans="1:65" s="13" customFormat="1" ht="10">
      <c r="B1630" s="207"/>
      <c r="C1630" s="208"/>
      <c r="D1630" s="209" t="s">
        <v>284</v>
      </c>
      <c r="E1630" s="208"/>
      <c r="F1630" s="211" t="s">
        <v>1848</v>
      </c>
      <c r="G1630" s="208"/>
      <c r="H1630" s="212">
        <v>394.23</v>
      </c>
      <c r="I1630" s="213"/>
      <c r="J1630" s="208"/>
      <c r="K1630" s="208"/>
      <c r="L1630" s="214"/>
      <c r="M1630" s="215"/>
      <c r="N1630" s="216"/>
      <c r="O1630" s="216"/>
      <c r="P1630" s="216"/>
      <c r="Q1630" s="216"/>
      <c r="R1630" s="216"/>
      <c r="S1630" s="216"/>
      <c r="T1630" s="217"/>
      <c r="AT1630" s="218" t="s">
        <v>284</v>
      </c>
      <c r="AU1630" s="218" t="s">
        <v>85</v>
      </c>
      <c r="AV1630" s="13" t="s">
        <v>85</v>
      </c>
      <c r="AW1630" s="13" t="s">
        <v>4</v>
      </c>
      <c r="AX1630" s="13" t="s">
        <v>83</v>
      </c>
      <c r="AY1630" s="218" t="s">
        <v>275</v>
      </c>
    </row>
    <row r="1631" spans="1:65" s="2" customFormat="1" ht="24.15" customHeight="1">
      <c r="A1631" s="35"/>
      <c r="B1631" s="36"/>
      <c r="C1631" s="251" t="s">
        <v>1849</v>
      </c>
      <c r="D1631" s="251" t="s">
        <v>386</v>
      </c>
      <c r="E1631" s="252" t="s">
        <v>1850</v>
      </c>
      <c r="F1631" s="253" t="s">
        <v>1851</v>
      </c>
      <c r="G1631" s="254" t="s">
        <v>280</v>
      </c>
      <c r="H1631" s="255">
        <v>312.916</v>
      </c>
      <c r="I1631" s="256"/>
      <c r="J1631" s="257">
        <f>ROUND(I1631*H1631,2)</f>
        <v>0</v>
      </c>
      <c r="K1631" s="253" t="s">
        <v>281</v>
      </c>
      <c r="L1631" s="258"/>
      <c r="M1631" s="259" t="s">
        <v>1</v>
      </c>
      <c r="N1631" s="260" t="s">
        <v>41</v>
      </c>
      <c r="O1631" s="72"/>
      <c r="P1631" s="203">
        <f>O1631*H1631</f>
        <v>0</v>
      </c>
      <c r="Q1631" s="203">
        <v>1.5E-3</v>
      </c>
      <c r="R1631" s="203">
        <f>Q1631*H1631</f>
        <v>0.46937400000000001</v>
      </c>
      <c r="S1631" s="203">
        <v>0</v>
      </c>
      <c r="T1631" s="204">
        <f>S1631*H1631</f>
        <v>0</v>
      </c>
      <c r="U1631" s="35"/>
      <c r="V1631" s="35"/>
      <c r="W1631" s="35"/>
      <c r="X1631" s="35"/>
      <c r="Y1631" s="35"/>
      <c r="Z1631" s="35"/>
      <c r="AA1631" s="35"/>
      <c r="AB1631" s="35"/>
      <c r="AC1631" s="35"/>
      <c r="AD1631" s="35"/>
      <c r="AE1631" s="35"/>
      <c r="AR1631" s="205" t="s">
        <v>334</v>
      </c>
      <c r="AT1631" s="205" t="s">
        <v>386</v>
      </c>
      <c r="AU1631" s="205" t="s">
        <v>85</v>
      </c>
      <c r="AY1631" s="18" t="s">
        <v>275</v>
      </c>
      <c r="BE1631" s="206">
        <f>IF(N1631="základní",J1631,0)</f>
        <v>0</v>
      </c>
      <c r="BF1631" s="206">
        <f>IF(N1631="snížená",J1631,0)</f>
        <v>0</v>
      </c>
      <c r="BG1631" s="206">
        <f>IF(N1631="zákl. přenesená",J1631,0)</f>
        <v>0</v>
      </c>
      <c r="BH1631" s="206">
        <f>IF(N1631="sníž. přenesená",J1631,0)</f>
        <v>0</v>
      </c>
      <c r="BI1631" s="206">
        <f>IF(N1631="nulová",J1631,0)</f>
        <v>0</v>
      </c>
      <c r="BJ1631" s="18" t="s">
        <v>83</v>
      </c>
      <c r="BK1631" s="206">
        <f>ROUND(I1631*H1631,2)</f>
        <v>0</v>
      </c>
      <c r="BL1631" s="18" t="s">
        <v>282</v>
      </c>
      <c r="BM1631" s="205" t="s">
        <v>1852</v>
      </c>
    </row>
    <row r="1632" spans="1:65" s="16" customFormat="1" ht="10">
      <c r="B1632" s="241"/>
      <c r="C1632" s="242"/>
      <c r="D1632" s="209" t="s">
        <v>284</v>
      </c>
      <c r="E1632" s="243" t="s">
        <v>1</v>
      </c>
      <c r="F1632" s="244" t="s">
        <v>1835</v>
      </c>
      <c r="G1632" s="242"/>
      <c r="H1632" s="243" t="s">
        <v>1</v>
      </c>
      <c r="I1632" s="245"/>
      <c r="J1632" s="242"/>
      <c r="K1632" s="242"/>
      <c r="L1632" s="246"/>
      <c r="M1632" s="247"/>
      <c r="N1632" s="248"/>
      <c r="O1632" s="248"/>
      <c r="P1632" s="248"/>
      <c r="Q1632" s="248"/>
      <c r="R1632" s="248"/>
      <c r="S1632" s="248"/>
      <c r="T1632" s="249"/>
      <c r="AT1632" s="250" t="s">
        <v>284</v>
      </c>
      <c r="AU1632" s="250" t="s">
        <v>85</v>
      </c>
      <c r="AV1632" s="16" t="s">
        <v>83</v>
      </c>
      <c r="AW1632" s="16" t="s">
        <v>32</v>
      </c>
      <c r="AX1632" s="16" t="s">
        <v>76</v>
      </c>
      <c r="AY1632" s="250" t="s">
        <v>275</v>
      </c>
    </row>
    <row r="1633" spans="1:65" s="13" customFormat="1" ht="10">
      <c r="B1633" s="207"/>
      <c r="C1633" s="208"/>
      <c r="D1633" s="209" t="s">
        <v>284</v>
      </c>
      <c r="E1633" s="210" t="s">
        <v>1</v>
      </c>
      <c r="F1633" s="211" t="s">
        <v>1836</v>
      </c>
      <c r="G1633" s="208"/>
      <c r="H1633" s="212">
        <v>302.7</v>
      </c>
      <c r="I1633" s="213"/>
      <c r="J1633" s="208"/>
      <c r="K1633" s="208"/>
      <c r="L1633" s="214"/>
      <c r="M1633" s="215"/>
      <c r="N1633" s="216"/>
      <c r="O1633" s="216"/>
      <c r="P1633" s="216"/>
      <c r="Q1633" s="216"/>
      <c r="R1633" s="216"/>
      <c r="S1633" s="216"/>
      <c r="T1633" s="217"/>
      <c r="AT1633" s="218" t="s">
        <v>284</v>
      </c>
      <c r="AU1633" s="218" t="s">
        <v>85</v>
      </c>
      <c r="AV1633" s="13" t="s">
        <v>85</v>
      </c>
      <c r="AW1633" s="13" t="s">
        <v>32</v>
      </c>
      <c r="AX1633" s="13" t="s">
        <v>76</v>
      </c>
      <c r="AY1633" s="218" t="s">
        <v>275</v>
      </c>
    </row>
    <row r="1634" spans="1:65" s="13" customFormat="1" ht="10">
      <c r="B1634" s="207"/>
      <c r="C1634" s="208"/>
      <c r="D1634" s="209" t="s">
        <v>284</v>
      </c>
      <c r="E1634" s="210" t="s">
        <v>1</v>
      </c>
      <c r="F1634" s="211" t="s">
        <v>1837</v>
      </c>
      <c r="G1634" s="208"/>
      <c r="H1634" s="212">
        <v>4.08</v>
      </c>
      <c r="I1634" s="213"/>
      <c r="J1634" s="208"/>
      <c r="K1634" s="208"/>
      <c r="L1634" s="214"/>
      <c r="M1634" s="215"/>
      <c r="N1634" s="216"/>
      <c r="O1634" s="216"/>
      <c r="P1634" s="216"/>
      <c r="Q1634" s="216"/>
      <c r="R1634" s="216"/>
      <c r="S1634" s="216"/>
      <c r="T1634" s="217"/>
      <c r="AT1634" s="218" t="s">
        <v>284</v>
      </c>
      <c r="AU1634" s="218" t="s">
        <v>85</v>
      </c>
      <c r="AV1634" s="13" t="s">
        <v>85</v>
      </c>
      <c r="AW1634" s="13" t="s">
        <v>32</v>
      </c>
      <c r="AX1634" s="13" t="s">
        <v>76</v>
      </c>
      <c r="AY1634" s="218" t="s">
        <v>275</v>
      </c>
    </row>
    <row r="1635" spans="1:65" s="14" customFormat="1" ht="10">
      <c r="B1635" s="219"/>
      <c r="C1635" s="220"/>
      <c r="D1635" s="209" t="s">
        <v>284</v>
      </c>
      <c r="E1635" s="221" t="s">
        <v>1</v>
      </c>
      <c r="F1635" s="222" t="s">
        <v>286</v>
      </c>
      <c r="G1635" s="220"/>
      <c r="H1635" s="223">
        <v>306.77999999999997</v>
      </c>
      <c r="I1635" s="224"/>
      <c r="J1635" s="220"/>
      <c r="K1635" s="220"/>
      <c r="L1635" s="225"/>
      <c r="M1635" s="226"/>
      <c r="N1635" s="227"/>
      <c r="O1635" s="227"/>
      <c r="P1635" s="227"/>
      <c r="Q1635" s="227"/>
      <c r="R1635" s="227"/>
      <c r="S1635" s="227"/>
      <c r="T1635" s="228"/>
      <c r="AT1635" s="229" t="s">
        <v>284</v>
      </c>
      <c r="AU1635" s="229" t="s">
        <v>85</v>
      </c>
      <c r="AV1635" s="14" t="s">
        <v>106</v>
      </c>
      <c r="AW1635" s="14" t="s">
        <v>32</v>
      </c>
      <c r="AX1635" s="14" t="s">
        <v>76</v>
      </c>
      <c r="AY1635" s="229" t="s">
        <v>275</v>
      </c>
    </row>
    <row r="1636" spans="1:65" s="15" customFormat="1" ht="10">
      <c r="B1636" s="230"/>
      <c r="C1636" s="231"/>
      <c r="D1636" s="209" t="s">
        <v>284</v>
      </c>
      <c r="E1636" s="232" t="s">
        <v>1</v>
      </c>
      <c r="F1636" s="233" t="s">
        <v>287</v>
      </c>
      <c r="G1636" s="231"/>
      <c r="H1636" s="234">
        <v>306.77999999999997</v>
      </c>
      <c r="I1636" s="235"/>
      <c r="J1636" s="231"/>
      <c r="K1636" s="231"/>
      <c r="L1636" s="236"/>
      <c r="M1636" s="237"/>
      <c r="N1636" s="238"/>
      <c r="O1636" s="238"/>
      <c r="P1636" s="238"/>
      <c r="Q1636" s="238"/>
      <c r="R1636" s="238"/>
      <c r="S1636" s="238"/>
      <c r="T1636" s="239"/>
      <c r="AT1636" s="240" t="s">
        <v>284</v>
      </c>
      <c r="AU1636" s="240" t="s">
        <v>85</v>
      </c>
      <c r="AV1636" s="15" t="s">
        <v>282</v>
      </c>
      <c r="AW1636" s="15" t="s">
        <v>32</v>
      </c>
      <c r="AX1636" s="15" t="s">
        <v>83</v>
      </c>
      <c r="AY1636" s="240" t="s">
        <v>275</v>
      </c>
    </row>
    <row r="1637" spans="1:65" s="13" customFormat="1" ht="10">
      <c r="B1637" s="207"/>
      <c r="C1637" s="208"/>
      <c r="D1637" s="209" t="s">
        <v>284</v>
      </c>
      <c r="E1637" s="208"/>
      <c r="F1637" s="211" t="s">
        <v>1853</v>
      </c>
      <c r="G1637" s="208"/>
      <c r="H1637" s="212">
        <v>312.916</v>
      </c>
      <c r="I1637" s="213"/>
      <c r="J1637" s="208"/>
      <c r="K1637" s="208"/>
      <c r="L1637" s="214"/>
      <c r="M1637" s="215"/>
      <c r="N1637" s="216"/>
      <c r="O1637" s="216"/>
      <c r="P1637" s="216"/>
      <c r="Q1637" s="216"/>
      <c r="R1637" s="216"/>
      <c r="S1637" s="216"/>
      <c r="T1637" s="217"/>
      <c r="AT1637" s="218" t="s">
        <v>284</v>
      </c>
      <c r="AU1637" s="218" t="s">
        <v>85</v>
      </c>
      <c r="AV1637" s="13" t="s">
        <v>85</v>
      </c>
      <c r="AW1637" s="13" t="s">
        <v>4</v>
      </c>
      <c r="AX1637" s="13" t="s">
        <v>83</v>
      </c>
      <c r="AY1637" s="218" t="s">
        <v>275</v>
      </c>
    </row>
    <row r="1638" spans="1:65" s="2" customFormat="1" ht="24.15" customHeight="1">
      <c r="A1638" s="35"/>
      <c r="B1638" s="36"/>
      <c r="C1638" s="251" t="s">
        <v>1854</v>
      </c>
      <c r="D1638" s="251" t="s">
        <v>386</v>
      </c>
      <c r="E1638" s="252" t="s">
        <v>1855</v>
      </c>
      <c r="F1638" s="253" t="s">
        <v>1856</v>
      </c>
      <c r="G1638" s="254" t="s">
        <v>280</v>
      </c>
      <c r="H1638" s="255">
        <v>999.80399999999997</v>
      </c>
      <c r="I1638" s="256"/>
      <c r="J1638" s="257">
        <f>ROUND(I1638*H1638,2)</f>
        <v>0</v>
      </c>
      <c r="K1638" s="253" t="s">
        <v>281</v>
      </c>
      <c r="L1638" s="258"/>
      <c r="M1638" s="259" t="s">
        <v>1</v>
      </c>
      <c r="N1638" s="260" t="s">
        <v>41</v>
      </c>
      <c r="O1638" s="72"/>
      <c r="P1638" s="203">
        <f>O1638*H1638</f>
        <v>0</v>
      </c>
      <c r="Q1638" s="203">
        <v>2.0999999999999999E-3</v>
      </c>
      <c r="R1638" s="203">
        <f>Q1638*H1638</f>
        <v>2.0995884</v>
      </c>
      <c r="S1638" s="203">
        <v>0</v>
      </c>
      <c r="T1638" s="204">
        <f>S1638*H1638</f>
        <v>0</v>
      </c>
      <c r="U1638" s="35"/>
      <c r="V1638" s="35"/>
      <c r="W1638" s="35"/>
      <c r="X1638" s="35"/>
      <c r="Y1638" s="35"/>
      <c r="Z1638" s="35"/>
      <c r="AA1638" s="35"/>
      <c r="AB1638" s="35"/>
      <c r="AC1638" s="35"/>
      <c r="AD1638" s="35"/>
      <c r="AE1638" s="35"/>
      <c r="AR1638" s="205" t="s">
        <v>334</v>
      </c>
      <c r="AT1638" s="205" t="s">
        <v>386</v>
      </c>
      <c r="AU1638" s="205" t="s">
        <v>85</v>
      </c>
      <c r="AY1638" s="18" t="s">
        <v>275</v>
      </c>
      <c r="BE1638" s="206">
        <f>IF(N1638="základní",J1638,0)</f>
        <v>0</v>
      </c>
      <c r="BF1638" s="206">
        <f>IF(N1638="snížená",J1638,0)</f>
        <v>0</v>
      </c>
      <c r="BG1638" s="206">
        <f>IF(N1638="zákl. přenesená",J1638,0)</f>
        <v>0</v>
      </c>
      <c r="BH1638" s="206">
        <f>IF(N1638="sníž. přenesená",J1638,0)</f>
        <v>0</v>
      </c>
      <c r="BI1638" s="206">
        <f>IF(N1638="nulová",J1638,0)</f>
        <v>0</v>
      </c>
      <c r="BJ1638" s="18" t="s">
        <v>83</v>
      </c>
      <c r="BK1638" s="206">
        <f>ROUND(I1638*H1638,2)</f>
        <v>0</v>
      </c>
      <c r="BL1638" s="18" t="s">
        <v>282</v>
      </c>
      <c r="BM1638" s="205" t="s">
        <v>1857</v>
      </c>
    </row>
    <row r="1639" spans="1:65" s="16" customFormat="1" ht="10">
      <c r="B1639" s="241"/>
      <c r="C1639" s="242"/>
      <c r="D1639" s="209" t="s">
        <v>284</v>
      </c>
      <c r="E1639" s="243" t="s">
        <v>1</v>
      </c>
      <c r="F1639" s="244" t="s">
        <v>1838</v>
      </c>
      <c r="G1639" s="242"/>
      <c r="H1639" s="243" t="s">
        <v>1</v>
      </c>
      <c r="I1639" s="245"/>
      <c r="J1639" s="242"/>
      <c r="K1639" s="242"/>
      <c r="L1639" s="246"/>
      <c r="M1639" s="247"/>
      <c r="N1639" s="248"/>
      <c r="O1639" s="248"/>
      <c r="P1639" s="248"/>
      <c r="Q1639" s="248"/>
      <c r="R1639" s="248"/>
      <c r="S1639" s="248"/>
      <c r="T1639" s="249"/>
      <c r="AT1639" s="250" t="s">
        <v>284</v>
      </c>
      <c r="AU1639" s="250" t="s">
        <v>85</v>
      </c>
      <c r="AV1639" s="16" t="s">
        <v>83</v>
      </c>
      <c r="AW1639" s="16" t="s">
        <v>32</v>
      </c>
      <c r="AX1639" s="16" t="s">
        <v>76</v>
      </c>
      <c r="AY1639" s="250" t="s">
        <v>275</v>
      </c>
    </row>
    <row r="1640" spans="1:65" s="13" customFormat="1" ht="10">
      <c r="B1640" s="207"/>
      <c r="C1640" s="208"/>
      <c r="D1640" s="209" t="s">
        <v>284</v>
      </c>
      <c r="E1640" s="210" t="s">
        <v>1</v>
      </c>
      <c r="F1640" s="211" t="s">
        <v>1839</v>
      </c>
      <c r="G1640" s="208"/>
      <c r="H1640" s="212">
        <v>980.2</v>
      </c>
      <c r="I1640" s="213"/>
      <c r="J1640" s="208"/>
      <c r="K1640" s="208"/>
      <c r="L1640" s="214"/>
      <c r="M1640" s="215"/>
      <c r="N1640" s="216"/>
      <c r="O1640" s="216"/>
      <c r="P1640" s="216"/>
      <c r="Q1640" s="216"/>
      <c r="R1640" s="216"/>
      <c r="S1640" s="216"/>
      <c r="T1640" s="217"/>
      <c r="AT1640" s="218" t="s">
        <v>284</v>
      </c>
      <c r="AU1640" s="218" t="s">
        <v>85</v>
      </c>
      <c r="AV1640" s="13" t="s">
        <v>85</v>
      </c>
      <c r="AW1640" s="13" t="s">
        <v>32</v>
      </c>
      <c r="AX1640" s="13" t="s">
        <v>76</v>
      </c>
      <c r="AY1640" s="218" t="s">
        <v>275</v>
      </c>
    </row>
    <row r="1641" spans="1:65" s="14" customFormat="1" ht="10">
      <c r="B1641" s="219"/>
      <c r="C1641" s="220"/>
      <c r="D1641" s="209" t="s">
        <v>284</v>
      </c>
      <c r="E1641" s="221" t="s">
        <v>1</v>
      </c>
      <c r="F1641" s="222" t="s">
        <v>286</v>
      </c>
      <c r="G1641" s="220"/>
      <c r="H1641" s="223">
        <v>980.2</v>
      </c>
      <c r="I1641" s="224"/>
      <c r="J1641" s="220"/>
      <c r="K1641" s="220"/>
      <c r="L1641" s="225"/>
      <c r="M1641" s="226"/>
      <c r="N1641" s="227"/>
      <c r="O1641" s="227"/>
      <c r="P1641" s="227"/>
      <c r="Q1641" s="227"/>
      <c r="R1641" s="227"/>
      <c r="S1641" s="227"/>
      <c r="T1641" s="228"/>
      <c r="AT1641" s="229" t="s">
        <v>284</v>
      </c>
      <c r="AU1641" s="229" t="s">
        <v>85</v>
      </c>
      <c r="AV1641" s="14" t="s">
        <v>106</v>
      </c>
      <c r="AW1641" s="14" t="s">
        <v>32</v>
      </c>
      <c r="AX1641" s="14" t="s">
        <v>76</v>
      </c>
      <c r="AY1641" s="229" t="s">
        <v>275</v>
      </c>
    </row>
    <row r="1642" spans="1:65" s="15" customFormat="1" ht="10">
      <c r="B1642" s="230"/>
      <c r="C1642" s="231"/>
      <c r="D1642" s="209" t="s">
        <v>284</v>
      </c>
      <c r="E1642" s="232" t="s">
        <v>1</v>
      </c>
      <c r="F1642" s="233" t="s">
        <v>287</v>
      </c>
      <c r="G1642" s="231"/>
      <c r="H1642" s="234">
        <v>980.2</v>
      </c>
      <c r="I1642" s="235"/>
      <c r="J1642" s="231"/>
      <c r="K1642" s="231"/>
      <c r="L1642" s="236"/>
      <c r="M1642" s="237"/>
      <c r="N1642" s="238"/>
      <c r="O1642" s="238"/>
      <c r="P1642" s="238"/>
      <c r="Q1642" s="238"/>
      <c r="R1642" s="238"/>
      <c r="S1642" s="238"/>
      <c r="T1642" s="239"/>
      <c r="AT1642" s="240" t="s">
        <v>284</v>
      </c>
      <c r="AU1642" s="240" t="s">
        <v>85</v>
      </c>
      <c r="AV1642" s="15" t="s">
        <v>282</v>
      </c>
      <c r="AW1642" s="15" t="s">
        <v>32</v>
      </c>
      <c r="AX1642" s="15" t="s">
        <v>83</v>
      </c>
      <c r="AY1642" s="240" t="s">
        <v>275</v>
      </c>
    </row>
    <row r="1643" spans="1:65" s="13" customFormat="1" ht="10">
      <c r="B1643" s="207"/>
      <c r="C1643" s="208"/>
      <c r="D1643" s="209" t="s">
        <v>284</v>
      </c>
      <c r="E1643" s="208"/>
      <c r="F1643" s="211" t="s">
        <v>1858</v>
      </c>
      <c r="G1643" s="208"/>
      <c r="H1643" s="212">
        <v>999.80399999999997</v>
      </c>
      <c r="I1643" s="213"/>
      <c r="J1643" s="208"/>
      <c r="K1643" s="208"/>
      <c r="L1643" s="214"/>
      <c r="M1643" s="215"/>
      <c r="N1643" s="216"/>
      <c r="O1643" s="216"/>
      <c r="P1643" s="216"/>
      <c r="Q1643" s="216"/>
      <c r="R1643" s="216"/>
      <c r="S1643" s="216"/>
      <c r="T1643" s="217"/>
      <c r="AT1643" s="218" t="s">
        <v>284</v>
      </c>
      <c r="AU1643" s="218" t="s">
        <v>85</v>
      </c>
      <c r="AV1643" s="13" t="s">
        <v>85</v>
      </c>
      <c r="AW1643" s="13" t="s">
        <v>4</v>
      </c>
      <c r="AX1643" s="13" t="s">
        <v>83</v>
      </c>
      <c r="AY1643" s="218" t="s">
        <v>275</v>
      </c>
    </row>
    <row r="1644" spans="1:65" s="2" customFormat="1" ht="24.15" customHeight="1">
      <c r="A1644" s="35"/>
      <c r="B1644" s="36"/>
      <c r="C1644" s="251" t="s">
        <v>1859</v>
      </c>
      <c r="D1644" s="251" t="s">
        <v>386</v>
      </c>
      <c r="E1644" s="252" t="s">
        <v>1860</v>
      </c>
      <c r="F1644" s="253" t="s">
        <v>1861</v>
      </c>
      <c r="G1644" s="254" t="s">
        <v>280</v>
      </c>
      <c r="H1644" s="255">
        <v>388.82400000000001</v>
      </c>
      <c r="I1644" s="256"/>
      <c r="J1644" s="257">
        <f>ROUND(I1644*H1644,2)</f>
        <v>0</v>
      </c>
      <c r="K1644" s="253" t="s">
        <v>281</v>
      </c>
      <c r="L1644" s="258"/>
      <c r="M1644" s="259" t="s">
        <v>1</v>
      </c>
      <c r="N1644" s="260" t="s">
        <v>41</v>
      </c>
      <c r="O1644" s="72"/>
      <c r="P1644" s="203">
        <f>O1644*H1644</f>
        <v>0</v>
      </c>
      <c r="Q1644" s="203">
        <v>2.3999999999999998E-3</v>
      </c>
      <c r="R1644" s="203">
        <f>Q1644*H1644</f>
        <v>0.93317759999999994</v>
      </c>
      <c r="S1644" s="203">
        <v>0</v>
      </c>
      <c r="T1644" s="204">
        <f>S1644*H1644</f>
        <v>0</v>
      </c>
      <c r="U1644" s="35"/>
      <c r="V1644" s="35"/>
      <c r="W1644" s="35"/>
      <c r="X1644" s="35"/>
      <c r="Y1644" s="35"/>
      <c r="Z1644" s="35"/>
      <c r="AA1644" s="35"/>
      <c r="AB1644" s="35"/>
      <c r="AC1644" s="35"/>
      <c r="AD1644" s="35"/>
      <c r="AE1644" s="35"/>
      <c r="AR1644" s="205" t="s">
        <v>334</v>
      </c>
      <c r="AT1644" s="205" t="s">
        <v>386</v>
      </c>
      <c r="AU1644" s="205" t="s">
        <v>85</v>
      </c>
      <c r="AY1644" s="18" t="s">
        <v>275</v>
      </c>
      <c r="BE1644" s="206">
        <f>IF(N1644="základní",J1644,0)</f>
        <v>0</v>
      </c>
      <c r="BF1644" s="206">
        <f>IF(N1644="snížená",J1644,0)</f>
        <v>0</v>
      </c>
      <c r="BG1644" s="206">
        <f>IF(N1644="zákl. přenesená",J1644,0)</f>
        <v>0</v>
      </c>
      <c r="BH1644" s="206">
        <f>IF(N1644="sníž. přenesená",J1644,0)</f>
        <v>0</v>
      </c>
      <c r="BI1644" s="206">
        <f>IF(N1644="nulová",J1644,0)</f>
        <v>0</v>
      </c>
      <c r="BJ1644" s="18" t="s">
        <v>83</v>
      </c>
      <c r="BK1644" s="206">
        <f>ROUND(I1644*H1644,2)</f>
        <v>0</v>
      </c>
      <c r="BL1644" s="18" t="s">
        <v>282</v>
      </c>
      <c r="BM1644" s="205" t="s">
        <v>1862</v>
      </c>
    </row>
    <row r="1645" spans="1:65" s="16" customFormat="1" ht="10">
      <c r="B1645" s="241"/>
      <c r="C1645" s="242"/>
      <c r="D1645" s="209" t="s">
        <v>284</v>
      </c>
      <c r="E1645" s="243" t="s">
        <v>1</v>
      </c>
      <c r="F1645" s="244" t="s">
        <v>1840</v>
      </c>
      <c r="G1645" s="242"/>
      <c r="H1645" s="243" t="s">
        <v>1</v>
      </c>
      <c r="I1645" s="245"/>
      <c r="J1645" s="242"/>
      <c r="K1645" s="242"/>
      <c r="L1645" s="246"/>
      <c r="M1645" s="247"/>
      <c r="N1645" s="248"/>
      <c r="O1645" s="248"/>
      <c r="P1645" s="248"/>
      <c r="Q1645" s="248"/>
      <c r="R1645" s="248"/>
      <c r="S1645" s="248"/>
      <c r="T1645" s="249"/>
      <c r="AT1645" s="250" t="s">
        <v>284</v>
      </c>
      <c r="AU1645" s="250" t="s">
        <v>85</v>
      </c>
      <c r="AV1645" s="16" t="s">
        <v>83</v>
      </c>
      <c r="AW1645" s="16" t="s">
        <v>32</v>
      </c>
      <c r="AX1645" s="16" t="s">
        <v>76</v>
      </c>
      <c r="AY1645" s="250" t="s">
        <v>275</v>
      </c>
    </row>
    <row r="1646" spans="1:65" s="13" customFormat="1" ht="10">
      <c r="B1646" s="207"/>
      <c r="C1646" s="208"/>
      <c r="D1646" s="209" t="s">
        <v>284</v>
      </c>
      <c r="E1646" s="210" t="s">
        <v>1</v>
      </c>
      <c r="F1646" s="211" t="s">
        <v>1841</v>
      </c>
      <c r="G1646" s="208"/>
      <c r="H1646" s="212">
        <v>381.2</v>
      </c>
      <c r="I1646" s="213"/>
      <c r="J1646" s="208"/>
      <c r="K1646" s="208"/>
      <c r="L1646" s="214"/>
      <c r="M1646" s="215"/>
      <c r="N1646" s="216"/>
      <c r="O1646" s="216"/>
      <c r="P1646" s="216"/>
      <c r="Q1646" s="216"/>
      <c r="R1646" s="216"/>
      <c r="S1646" s="216"/>
      <c r="T1646" s="217"/>
      <c r="AT1646" s="218" t="s">
        <v>284</v>
      </c>
      <c r="AU1646" s="218" t="s">
        <v>85</v>
      </c>
      <c r="AV1646" s="13" t="s">
        <v>85</v>
      </c>
      <c r="AW1646" s="13" t="s">
        <v>32</v>
      </c>
      <c r="AX1646" s="13" t="s">
        <v>76</v>
      </c>
      <c r="AY1646" s="218" t="s">
        <v>275</v>
      </c>
    </row>
    <row r="1647" spans="1:65" s="14" customFormat="1" ht="10">
      <c r="B1647" s="219"/>
      <c r="C1647" s="220"/>
      <c r="D1647" s="209" t="s">
        <v>284</v>
      </c>
      <c r="E1647" s="221" t="s">
        <v>1</v>
      </c>
      <c r="F1647" s="222" t="s">
        <v>286</v>
      </c>
      <c r="G1647" s="220"/>
      <c r="H1647" s="223">
        <v>381.2</v>
      </c>
      <c r="I1647" s="224"/>
      <c r="J1647" s="220"/>
      <c r="K1647" s="220"/>
      <c r="L1647" s="225"/>
      <c r="M1647" s="226"/>
      <c r="N1647" s="227"/>
      <c r="O1647" s="227"/>
      <c r="P1647" s="227"/>
      <c r="Q1647" s="227"/>
      <c r="R1647" s="227"/>
      <c r="S1647" s="227"/>
      <c r="T1647" s="228"/>
      <c r="AT1647" s="229" t="s">
        <v>284</v>
      </c>
      <c r="AU1647" s="229" t="s">
        <v>85</v>
      </c>
      <c r="AV1647" s="14" t="s">
        <v>106</v>
      </c>
      <c r="AW1647" s="14" t="s">
        <v>32</v>
      </c>
      <c r="AX1647" s="14" t="s">
        <v>76</v>
      </c>
      <c r="AY1647" s="229" t="s">
        <v>275</v>
      </c>
    </row>
    <row r="1648" spans="1:65" s="15" customFormat="1" ht="10">
      <c r="B1648" s="230"/>
      <c r="C1648" s="231"/>
      <c r="D1648" s="209" t="s">
        <v>284</v>
      </c>
      <c r="E1648" s="232" t="s">
        <v>1</v>
      </c>
      <c r="F1648" s="233" t="s">
        <v>287</v>
      </c>
      <c r="G1648" s="231"/>
      <c r="H1648" s="234">
        <v>381.2</v>
      </c>
      <c r="I1648" s="235"/>
      <c r="J1648" s="231"/>
      <c r="K1648" s="231"/>
      <c r="L1648" s="236"/>
      <c r="M1648" s="237"/>
      <c r="N1648" s="238"/>
      <c r="O1648" s="238"/>
      <c r="P1648" s="238"/>
      <c r="Q1648" s="238"/>
      <c r="R1648" s="238"/>
      <c r="S1648" s="238"/>
      <c r="T1648" s="239"/>
      <c r="AT1648" s="240" t="s">
        <v>284</v>
      </c>
      <c r="AU1648" s="240" t="s">
        <v>85</v>
      </c>
      <c r="AV1648" s="15" t="s">
        <v>282</v>
      </c>
      <c r="AW1648" s="15" t="s">
        <v>32</v>
      </c>
      <c r="AX1648" s="15" t="s">
        <v>83</v>
      </c>
      <c r="AY1648" s="240" t="s">
        <v>275</v>
      </c>
    </row>
    <row r="1649" spans="1:65" s="13" customFormat="1" ht="10">
      <c r="B1649" s="207"/>
      <c r="C1649" s="208"/>
      <c r="D1649" s="209" t="s">
        <v>284</v>
      </c>
      <c r="E1649" s="208"/>
      <c r="F1649" s="211" t="s">
        <v>1863</v>
      </c>
      <c r="G1649" s="208"/>
      <c r="H1649" s="212">
        <v>388.82400000000001</v>
      </c>
      <c r="I1649" s="213"/>
      <c r="J1649" s="208"/>
      <c r="K1649" s="208"/>
      <c r="L1649" s="214"/>
      <c r="M1649" s="215"/>
      <c r="N1649" s="216"/>
      <c r="O1649" s="216"/>
      <c r="P1649" s="216"/>
      <c r="Q1649" s="216"/>
      <c r="R1649" s="216"/>
      <c r="S1649" s="216"/>
      <c r="T1649" s="217"/>
      <c r="AT1649" s="218" t="s">
        <v>284</v>
      </c>
      <c r="AU1649" s="218" t="s">
        <v>85</v>
      </c>
      <c r="AV1649" s="13" t="s">
        <v>85</v>
      </c>
      <c r="AW1649" s="13" t="s">
        <v>4</v>
      </c>
      <c r="AX1649" s="13" t="s">
        <v>83</v>
      </c>
      <c r="AY1649" s="218" t="s">
        <v>275</v>
      </c>
    </row>
    <row r="1650" spans="1:65" s="2" customFormat="1" ht="24.15" customHeight="1">
      <c r="A1650" s="35"/>
      <c r="B1650" s="36"/>
      <c r="C1650" s="251" t="s">
        <v>1864</v>
      </c>
      <c r="D1650" s="251" t="s">
        <v>386</v>
      </c>
      <c r="E1650" s="252" t="s">
        <v>1865</v>
      </c>
      <c r="F1650" s="253" t="s">
        <v>1866</v>
      </c>
      <c r="G1650" s="254" t="s">
        <v>280</v>
      </c>
      <c r="H1650" s="255">
        <v>1079.874</v>
      </c>
      <c r="I1650" s="256"/>
      <c r="J1650" s="257">
        <f>ROUND(I1650*H1650,2)</f>
        <v>0</v>
      </c>
      <c r="K1650" s="253" t="s">
        <v>281</v>
      </c>
      <c r="L1650" s="258"/>
      <c r="M1650" s="259" t="s">
        <v>1</v>
      </c>
      <c r="N1650" s="260" t="s">
        <v>41</v>
      </c>
      <c r="O1650" s="72"/>
      <c r="P1650" s="203">
        <f>O1650*H1650</f>
        <v>0</v>
      </c>
      <c r="Q1650" s="203">
        <v>2.8999999999999998E-3</v>
      </c>
      <c r="R1650" s="203">
        <f>Q1650*H1650</f>
        <v>3.1316345999999999</v>
      </c>
      <c r="S1650" s="203">
        <v>0</v>
      </c>
      <c r="T1650" s="204">
        <f>S1650*H1650</f>
        <v>0</v>
      </c>
      <c r="U1650" s="35"/>
      <c r="V1650" s="35"/>
      <c r="W1650" s="35"/>
      <c r="X1650" s="35"/>
      <c r="Y1650" s="35"/>
      <c r="Z1650" s="35"/>
      <c r="AA1650" s="35"/>
      <c r="AB1650" s="35"/>
      <c r="AC1650" s="35"/>
      <c r="AD1650" s="35"/>
      <c r="AE1650" s="35"/>
      <c r="AR1650" s="205" t="s">
        <v>334</v>
      </c>
      <c r="AT1650" s="205" t="s">
        <v>386</v>
      </c>
      <c r="AU1650" s="205" t="s">
        <v>85</v>
      </c>
      <c r="AY1650" s="18" t="s">
        <v>275</v>
      </c>
      <c r="BE1650" s="206">
        <f>IF(N1650="základní",J1650,0)</f>
        <v>0</v>
      </c>
      <c r="BF1650" s="206">
        <f>IF(N1650="snížená",J1650,0)</f>
        <v>0</v>
      </c>
      <c r="BG1650" s="206">
        <f>IF(N1650="zákl. přenesená",J1650,0)</f>
        <v>0</v>
      </c>
      <c r="BH1650" s="206">
        <f>IF(N1650="sníž. přenesená",J1650,0)</f>
        <v>0</v>
      </c>
      <c r="BI1650" s="206">
        <f>IF(N1650="nulová",J1650,0)</f>
        <v>0</v>
      </c>
      <c r="BJ1650" s="18" t="s">
        <v>83</v>
      </c>
      <c r="BK1650" s="206">
        <f>ROUND(I1650*H1650,2)</f>
        <v>0</v>
      </c>
      <c r="BL1650" s="18" t="s">
        <v>282</v>
      </c>
      <c r="BM1650" s="205" t="s">
        <v>1867</v>
      </c>
    </row>
    <row r="1651" spans="1:65" s="16" customFormat="1" ht="10">
      <c r="B1651" s="241"/>
      <c r="C1651" s="242"/>
      <c r="D1651" s="209" t="s">
        <v>284</v>
      </c>
      <c r="E1651" s="243" t="s">
        <v>1</v>
      </c>
      <c r="F1651" s="244" t="s">
        <v>1842</v>
      </c>
      <c r="G1651" s="242"/>
      <c r="H1651" s="243" t="s">
        <v>1</v>
      </c>
      <c r="I1651" s="245"/>
      <c r="J1651" s="242"/>
      <c r="K1651" s="242"/>
      <c r="L1651" s="246"/>
      <c r="M1651" s="247"/>
      <c r="N1651" s="248"/>
      <c r="O1651" s="248"/>
      <c r="P1651" s="248"/>
      <c r="Q1651" s="248"/>
      <c r="R1651" s="248"/>
      <c r="S1651" s="248"/>
      <c r="T1651" s="249"/>
      <c r="AT1651" s="250" t="s">
        <v>284</v>
      </c>
      <c r="AU1651" s="250" t="s">
        <v>85</v>
      </c>
      <c r="AV1651" s="16" t="s">
        <v>83</v>
      </c>
      <c r="AW1651" s="16" t="s">
        <v>32</v>
      </c>
      <c r="AX1651" s="16" t="s">
        <v>76</v>
      </c>
      <c r="AY1651" s="250" t="s">
        <v>275</v>
      </c>
    </row>
    <row r="1652" spans="1:65" s="13" customFormat="1" ht="10">
      <c r="B1652" s="207"/>
      <c r="C1652" s="208"/>
      <c r="D1652" s="209" t="s">
        <v>284</v>
      </c>
      <c r="E1652" s="210" t="s">
        <v>1</v>
      </c>
      <c r="F1652" s="211" t="s">
        <v>1843</v>
      </c>
      <c r="G1652" s="208"/>
      <c r="H1652" s="212">
        <v>78.5</v>
      </c>
      <c r="I1652" s="213"/>
      <c r="J1652" s="208"/>
      <c r="K1652" s="208"/>
      <c r="L1652" s="214"/>
      <c r="M1652" s="215"/>
      <c r="N1652" s="216"/>
      <c r="O1652" s="216"/>
      <c r="P1652" s="216"/>
      <c r="Q1652" s="216"/>
      <c r="R1652" s="216"/>
      <c r="S1652" s="216"/>
      <c r="T1652" s="217"/>
      <c r="AT1652" s="218" t="s">
        <v>284</v>
      </c>
      <c r="AU1652" s="218" t="s">
        <v>85</v>
      </c>
      <c r="AV1652" s="13" t="s">
        <v>85</v>
      </c>
      <c r="AW1652" s="13" t="s">
        <v>32</v>
      </c>
      <c r="AX1652" s="13" t="s">
        <v>76</v>
      </c>
      <c r="AY1652" s="218" t="s">
        <v>275</v>
      </c>
    </row>
    <row r="1653" spans="1:65" s="13" customFormat="1" ht="10">
      <c r="B1653" s="207"/>
      <c r="C1653" s="208"/>
      <c r="D1653" s="209" t="s">
        <v>284</v>
      </c>
      <c r="E1653" s="210" t="s">
        <v>1</v>
      </c>
      <c r="F1653" s="211" t="s">
        <v>1839</v>
      </c>
      <c r="G1653" s="208"/>
      <c r="H1653" s="212">
        <v>980.2</v>
      </c>
      <c r="I1653" s="213"/>
      <c r="J1653" s="208"/>
      <c r="K1653" s="208"/>
      <c r="L1653" s="214"/>
      <c r="M1653" s="215"/>
      <c r="N1653" s="216"/>
      <c r="O1653" s="216"/>
      <c r="P1653" s="216"/>
      <c r="Q1653" s="216"/>
      <c r="R1653" s="216"/>
      <c r="S1653" s="216"/>
      <c r="T1653" s="217"/>
      <c r="AT1653" s="218" t="s">
        <v>284</v>
      </c>
      <c r="AU1653" s="218" t="s">
        <v>85</v>
      </c>
      <c r="AV1653" s="13" t="s">
        <v>85</v>
      </c>
      <c r="AW1653" s="13" t="s">
        <v>32</v>
      </c>
      <c r="AX1653" s="13" t="s">
        <v>76</v>
      </c>
      <c r="AY1653" s="218" t="s">
        <v>275</v>
      </c>
    </row>
    <row r="1654" spans="1:65" s="14" customFormat="1" ht="10">
      <c r="B1654" s="219"/>
      <c r="C1654" s="220"/>
      <c r="D1654" s="209" t="s">
        <v>284</v>
      </c>
      <c r="E1654" s="221" t="s">
        <v>1</v>
      </c>
      <c r="F1654" s="222" t="s">
        <v>286</v>
      </c>
      <c r="G1654" s="220"/>
      <c r="H1654" s="223">
        <v>1058.7</v>
      </c>
      <c r="I1654" s="224"/>
      <c r="J1654" s="220"/>
      <c r="K1654" s="220"/>
      <c r="L1654" s="225"/>
      <c r="M1654" s="226"/>
      <c r="N1654" s="227"/>
      <c r="O1654" s="227"/>
      <c r="P1654" s="227"/>
      <c r="Q1654" s="227"/>
      <c r="R1654" s="227"/>
      <c r="S1654" s="227"/>
      <c r="T1654" s="228"/>
      <c r="AT1654" s="229" t="s">
        <v>284</v>
      </c>
      <c r="AU1654" s="229" t="s">
        <v>85</v>
      </c>
      <c r="AV1654" s="14" t="s">
        <v>106</v>
      </c>
      <c r="AW1654" s="14" t="s">
        <v>32</v>
      </c>
      <c r="AX1654" s="14" t="s">
        <v>76</v>
      </c>
      <c r="AY1654" s="229" t="s">
        <v>275</v>
      </c>
    </row>
    <row r="1655" spans="1:65" s="15" customFormat="1" ht="10">
      <c r="B1655" s="230"/>
      <c r="C1655" s="231"/>
      <c r="D1655" s="209" t="s">
        <v>284</v>
      </c>
      <c r="E1655" s="232" t="s">
        <v>1</v>
      </c>
      <c r="F1655" s="233" t="s">
        <v>287</v>
      </c>
      <c r="G1655" s="231"/>
      <c r="H1655" s="234">
        <v>1058.7</v>
      </c>
      <c r="I1655" s="235"/>
      <c r="J1655" s="231"/>
      <c r="K1655" s="231"/>
      <c r="L1655" s="236"/>
      <c r="M1655" s="237"/>
      <c r="N1655" s="238"/>
      <c r="O1655" s="238"/>
      <c r="P1655" s="238"/>
      <c r="Q1655" s="238"/>
      <c r="R1655" s="238"/>
      <c r="S1655" s="238"/>
      <c r="T1655" s="239"/>
      <c r="AT1655" s="240" t="s">
        <v>284</v>
      </c>
      <c r="AU1655" s="240" t="s">
        <v>85</v>
      </c>
      <c r="AV1655" s="15" t="s">
        <v>282</v>
      </c>
      <c r="AW1655" s="15" t="s">
        <v>32</v>
      </c>
      <c r="AX1655" s="15" t="s">
        <v>83</v>
      </c>
      <c r="AY1655" s="240" t="s">
        <v>275</v>
      </c>
    </row>
    <row r="1656" spans="1:65" s="13" customFormat="1" ht="10">
      <c r="B1656" s="207"/>
      <c r="C1656" s="208"/>
      <c r="D1656" s="209" t="s">
        <v>284</v>
      </c>
      <c r="E1656" s="208"/>
      <c r="F1656" s="211" t="s">
        <v>1868</v>
      </c>
      <c r="G1656" s="208"/>
      <c r="H1656" s="212">
        <v>1079.874</v>
      </c>
      <c r="I1656" s="213"/>
      <c r="J1656" s="208"/>
      <c r="K1656" s="208"/>
      <c r="L1656" s="214"/>
      <c r="M1656" s="215"/>
      <c r="N1656" s="216"/>
      <c r="O1656" s="216"/>
      <c r="P1656" s="216"/>
      <c r="Q1656" s="216"/>
      <c r="R1656" s="216"/>
      <c r="S1656" s="216"/>
      <c r="T1656" s="217"/>
      <c r="AT1656" s="218" t="s">
        <v>284</v>
      </c>
      <c r="AU1656" s="218" t="s">
        <v>85</v>
      </c>
      <c r="AV1656" s="13" t="s">
        <v>85</v>
      </c>
      <c r="AW1656" s="13" t="s">
        <v>4</v>
      </c>
      <c r="AX1656" s="13" t="s">
        <v>83</v>
      </c>
      <c r="AY1656" s="218" t="s">
        <v>275</v>
      </c>
    </row>
    <row r="1657" spans="1:65" s="2" customFormat="1" ht="24.15" customHeight="1">
      <c r="A1657" s="35"/>
      <c r="B1657" s="36"/>
      <c r="C1657" s="194" t="s">
        <v>1869</v>
      </c>
      <c r="D1657" s="194" t="s">
        <v>277</v>
      </c>
      <c r="E1657" s="195" t="s">
        <v>1870</v>
      </c>
      <c r="F1657" s="196" t="s">
        <v>1871</v>
      </c>
      <c r="G1657" s="197" t="s">
        <v>280</v>
      </c>
      <c r="H1657" s="198">
        <v>88</v>
      </c>
      <c r="I1657" s="199"/>
      <c r="J1657" s="200">
        <f>ROUND(I1657*H1657,2)</f>
        <v>0</v>
      </c>
      <c r="K1657" s="196" t="s">
        <v>281</v>
      </c>
      <c r="L1657" s="40"/>
      <c r="M1657" s="201" t="s">
        <v>1</v>
      </c>
      <c r="N1657" s="202" t="s">
        <v>41</v>
      </c>
      <c r="O1657" s="72"/>
      <c r="P1657" s="203">
        <f>O1657*H1657</f>
        <v>0</v>
      </c>
      <c r="Q1657" s="203">
        <v>3.0000000000000001E-3</v>
      </c>
      <c r="R1657" s="203">
        <f>Q1657*H1657</f>
        <v>0.26400000000000001</v>
      </c>
      <c r="S1657" s="203">
        <v>0</v>
      </c>
      <c r="T1657" s="204">
        <f>S1657*H1657</f>
        <v>0</v>
      </c>
      <c r="U1657" s="35"/>
      <c r="V1657" s="35"/>
      <c r="W1657" s="35"/>
      <c r="X1657" s="35"/>
      <c r="Y1657" s="35"/>
      <c r="Z1657" s="35"/>
      <c r="AA1657" s="35"/>
      <c r="AB1657" s="35"/>
      <c r="AC1657" s="35"/>
      <c r="AD1657" s="35"/>
      <c r="AE1657" s="35"/>
      <c r="AR1657" s="205" t="s">
        <v>380</v>
      </c>
      <c r="AT1657" s="205" t="s">
        <v>277</v>
      </c>
      <c r="AU1657" s="205" t="s">
        <v>85</v>
      </c>
      <c r="AY1657" s="18" t="s">
        <v>275</v>
      </c>
      <c r="BE1657" s="206">
        <f>IF(N1657="základní",J1657,0)</f>
        <v>0</v>
      </c>
      <c r="BF1657" s="206">
        <f>IF(N1657="snížená",J1657,0)</f>
        <v>0</v>
      </c>
      <c r="BG1657" s="206">
        <f>IF(N1657="zákl. přenesená",J1657,0)</f>
        <v>0</v>
      </c>
      <c r="BH1657" s="206">
        <f>IF(N1657="sníž. přenesená",J1657,0)</f>
        <v>0</v>
      </c>
      <c r="BI1657" s="206">
        <f>IF(N1657="nulová",J1657,0)</f>
        <v>0</v>
      </c>
      <c r="BJ1657" s="18" t="s">
        <v>83</v>
      </c>
      <c r="BK1657" s="206">
        <f>ROUND(I1657*H1657,2)</f>
        <v>0</v>
      </c>
      <c r="BL1657" s="18" t="s">
        <v>380</v>
      </c>
      <c r="BM1657" s="205" t="s">
        <v>1872</v>
      </c>
    </row>
    <row r="1658" spans="1:65" s="16" customFormat="1" ht="10">
      <c r="B1658" s="241"/>
      <c r="C1658" s="242"/>
      <c r="D1658" s="209" t="s">
        <v>284</v>
      </c>
      <c r="E1658" s="243" t="s">
        <v>1</v>
      </c>
      <c r="F1658" s="244" t="s">
        <v>413</v>
      </c>
      <c r="G1658" s="242"/>
      <c r="H1658" s="243" t="s">
        <v>1</v>
      </c>
      <c r="I1658" s="245"/>
      <c r="J1658" s="242"/>
      <c r="K1658" s="242"/>
      <c r="L1658" s="246"/>
      <c r="M1658" s="247"/>
      <c r="N1658" s="248"/>
      <c r="O1658" s="248"/>
      <c r="P1658" s="248"/>
      <c r="Q1658" s="248"/>
      <c r="R1658" s="248"/>
      <c r="S1658" s="248"/>
      <c r="T1658" s="249"/>
      <c r="AT1658" s="250" t="s">
        <v>284</v>
      </c>
      <c r="AU1658" s="250" t="s">
        <v>85</v>
      </c>
      <c r="AV1658" s="16" t="s">
        <v>83</v>
      </c>
      <c r="AW1658" s="16" t="s">
        <v>32</v>
      </c>
      <c r="AX1658" s="16" t="s">
        <v>76</v>
      </c>
      <c r="AY1658" s="250" t="s">
        <v>275</v>
      </c>
    </row>
    <row r="1659" spans="1:65" s="13" customFormat="1" ht="10">
      <c r="B1659" s="207"/>
      <c r="C1659" s="208"/>
      <c r="D1659" s="209" t="s">
        <v>284</v>
      </c>
      <c r="E1659" s="210" t="s">
        <v>1</v>
      </c>
      <c r="F1659" s="211" t="s">
        <v>1873</v>
      </c>
      <c r="G1659" s="208"/>
      <c r="H1659" s="212">
        <v>18.28</v>
      </c>
      <c r="I1659" s="213"/>
      <c r="J1659" s="208"/>
      <c r="K1659" s="208"/>
      <c r="L1659" s="214"/>
      <c r="M1659" s="215"/>
      <c r="N1659" s="216"/>
      <c r="O1659" s="216"/>
      <c r="P1659" s="216"/>
      <c r="Q1659" s="216"/>
      <c r="R1659" s="216"/>
      <c r="S1659" s="216"/>
      <c r="T1659" s="217"/>
      <c r="AT1659" s="218" t="s">
        <v>284</v>
      </c>
      <c r="AU1659" s="218" t="s">
        <v>85</v>
      </c>
      <c r="AV1659" s="13" t="s">
        <v>85</v>
      </c>
      <c r="AW1659" s="13" t="s">
        <v>32</v>
      </c>
      <c r="AX1659" s="13" t="s">
        <v>76</v>
      </c>
      <c r="AY1659" s="218" t="s">
        <v>275</v>
      </c>
    </row>
    <row r="1660" spans="1:65" s="14" customFormat="1" ht="10">
      <c r="B1660" s="219"/>
      <c r="C1660" s="220"/>
      <c r="D1660" s="209" t="s">
        <v>284</v>
      </c>
      <c r="E1660" s="221" t="s">
        <v>1</v>
      </c>
      <c r="F1660" s="222" t="s">
        <v>286</v>
      </c>
      <c r="G1660" s="220"/>
      <c r="H1660" s="223">
        <v>18.28</v>
      </c>
      <c r="I1660" s="224"/>
      <c r="J1660" s="220"/>
      <c r="K1660" s="220"/>
      <c r="L1660" s="225"/>
      <c r="M1660" s="226"/>
      <c r="N1660" s="227"/>
      <c r="O1660" s="227"/>
      <c r="P1660" s="227"/>
      <c r="Q1660" s="227"/>
      <c r="R1660" s="227"/>
      <c r="S1660" s="227"/>
      <c r="T1660" s="228"/>
      <c r="AT1660" s="229" t="s">
        <v>284</v>
      </c>
      <c r="AU1660" s="229" t="s">
        <v>85</v>
      </c>
      <c r="AV1660" s="14" t="s">
        <v>106</v>
      </c>
      <c r="AW1660" s="14" t="s">
        <v>32</v>
      </c>
      <c r="AX1660" s="14" t="s">
        <v>76</v>
      </c>
      <c r="AY1660" s="229" t="s">
        <v>275</v>
      </c>
    </row>
    <row r="1661" spans="1:65" s="16" customFormat="1" ht="10">
      <c r="B1661" s="241"/>
      <c r="C1661" s="242"/>
      <c r="D1661" s="209" t="s">
        <v>284</v>
      </c>
      <c r="E1661" s="243" t="s">
        <v>1</v>
      </c>
      <c r="F1661" s="244" t="s">
        <v>416</v>
      </c>
      <c r="G1661" s="242"/>
      <c r="H1661" s="243" t="s">
        <v>1</v>
      </c>
      <c r="I1661" s="245"/>
      <c r="J1661" s="242"/>
      <c r="K1661" s="242"/>
      <c r="L1661" s="246"/>
      <c r="M1661" s="247"/>
      <c r="N1661" s="248"/>
      <c r="O1661" s="248"/>
      <c r="P1661" s="248"/>
      <c r="Q1661" s="248"/>
      <c r="R1661" s="248"/>
      <c r="S1661" s="248"/>
      <c r="T1661" s="249"/>
      <c r="AT1661" s="250" t="s">
        <v>284</v>
      </c>
      <c r="AU1661" s="250" t="s">
        <v>85</v>
      </c>
      <c r="AV1661" s="16" t="s">
        <v>83</v>
      </c>
      <c r="AW1661" s="16" t="s">
        <v>32</v>
      </c>
      <c r="AX1661" s="16" t="s">
        <v>76</v>
      </c>
      <c r="AY1661" s="250" t="s">
        <v>275</v>
      </c>
    </row>
    <row r="1662" spans="1:65" s="13" customFormat="1" ht="10">
      <c r="B1662" s="207"/>
      <c r="C1662" s="208"/>
      <c r="D1662" s="209" t="s">
        <v>284</v>
      </c>
      <c r="E1662" s="210" t="s">
        <v>1</v>
      </c>
      <c r="F1662" s="211" t="s">
        <v>1874</v>
      </c>
      <c r="G1662" s="208"/>
      <c r="H1662" s="212">
        <v>20.96</v>
      </c>
      <c r="I1662" s="213"/>
      <c r="J1662" s="208"/>
      <c r="K1662" s="208"/>
      <c r="L1662" s="214"/>
      <c r="M1662" s="215"/>
      <c r="N1662" s="216"/>
      <c r="O1662" s="216"/>
      <c r="P1662" s="216"/>
      <c r="Q1662" s="216"/>
      <c r="R1662" s="216"/>
      <c r="S1662" s="216"/>
      <c r="T1662" s="217"/>
      <c r="AT1662" s="218" t="s">
        <v>284</v>
      </c>
      <c r="AU1662" s="218" t="s">
        <v>85</v>
      </c>
      <c r="AV1662" s="13" t="s">
        <v>85</v>
      </c>
      <c r="AW1662" s="13" t="s">
        <v>32</v>
      </c>
      <c r="AX1662" s="13" t="s">
        <v>76</v>
      </c>
      <c r="AY1662" s="218" t="s">
        <v>275</v>
      </c>
    </row>
    <row r="1663" spans="1:65" s="13" customFormat="1" ht="10">
      <c r="B1663" s="207"/>
      <c r="C1663" s="208"/>
      <c r="D1663" s="209" t="s">
        <v>284</v>
      </c>
      <c r="E1663" s="210" t="s">
        <v>1</v>
      </c>
      <c r="F1663" s="211" t="s">
        <v>1875</v>
      </c>
      <c r="G1663" s="208"/>
      <c r="H1663" s="212">
        <v>48.76</v>
      </c>
      <c r="I1663" s="213"/>
      <c r="J1663" s="208"/>
      <c r="K1663" s="208"/>
      <c r="L1663" s="214"/>
      <c r="M1663" s="215"/>
      <c r="N1663" s="216"/>
      <c r="O1663" s="216"/>
      <c r="P1663" s="216"/>
      <c r="Q1663" s="216"/>
      <c r="R1663" s="216"/>
      <c r="S1663" s="216"/>
      <c r="T1663" s="217"/>
      <c r="AT1663" s="218" t="s">
        <v>284</v>
      </c>
      <c r="AU1663" s="218" t="s">
        <v>85</v>
      </c>
      <c r="AV1663" s="13" t="s">
        <v>85</v>
      </c>
      <c r="AW1663" s="13" t="s">
        <v>32</v>
      </c>
      <c r="AX1663" s="13" t="s">
        <v>76</v>
      </c>
      <c r="AY1663" s="218" t="s">
        <v>275</v>
      </c>
    </row>
    <row r="1664" spans="1:65" s="14" customFormat="1" ht="10">
      <c r="B1664" s="219"/>
      <c r="C1664" s="220"/>
      <c r="D1664" s="209" t="s">
        <v>284</v>
      </c>
      <c r="E1664" s="221" t="s">
        <v>1</v>
      </c>
      <c r="F1664" s="222" t="s">
        <v>286</v>
      </c>
      <c r="G1664" s="220"/>
      <c r="H1664" s="223">
        <v>69.72</v>
      </c>
      <c r="I1664" s="224"/>
      <c r="J1664" s="220"/>
      <c r="K1664" s="220"/>
      <c r="L1664" s="225"/>
      <c r="M1664" s="226"/>
      <c r="N1664" s="227"/>
      <c r="O1664" s="227"/>
      <c r="P1664" s="227"/>
      <c r="Q1664" s="227"/>
      <c r="R1664" s="227"/>
      <c r="S1664" s="227"/>
      <c r="T1664" s="228"/>
      <c r="AT1664" s="229" t="s">
        <v>284</v>
      </c>
      <c r="AU1664" s="229" t="s">
        <v>85</v>
      </c>
      <c r="AV1664" s="14" t="s">
        <v>106</v>
      </c>
      <c r="AW1664" s="14" t="s">
        <v>32</v>
      </c>
      <c r="AX1664" s="14" t="s">
        <v>76</v>
      </c>
      <c r="AY1664" s="229" t="s">
        <v>275</v>
      </c>
    </row>
    <row r="1665" spans="1:65" s="15" customFormat="1" ht="10">
      <c r="B1665" s="230"/>
      <c r="C1665" s="231"/>
      <c r="D1665" s="209" t="s">
        <v>284</v>
      </c>
      <c r="E1665" s="232" t="s">
        <v>1</v>
      </c>
      <c r="F1665" s="233" t="s">
        <v>287</v>
      </c>
      <c r="G1665" s="231"/>
      <c r="H1665" s="234">
        <v>88</v>
      </c>
      <c r="I1665" s="235"/>
      <c r="J1665" s="231"/>
      <c r="K1665" s="231"/>
      <c r="L1665" s="236"/>
      <c r="M1665" s="237"/>
      <c r="N1665" s="238"/>
      <c r="O1665" s="238"/>
      <c r="P1665" s="238"/>
      <c r="Q1665" s="238"/>
      <c r="R1665" s="238"/>
      <c r="S1665" s="238"/>
      <c r="T1665" s="239"/>
      <c r="AT1665" s="240" t="s">
        <v>284</v>
      </c>
      <c r="AU1665" s="240" t="s">
        <v>85</v>
      </c>
      <c r="AV1665" s="15" t="s">
        <v>282</v>
      </c>
      <c r="AW1665" s="15" t="s">
        <v>32</v>
      </c>
      <c r="AX1665" s="15" t="s">
        <v>83</v>
      </c>
      <c r="AY1665" s="240" t="s">
        <v>275</v>
      </c>
    </row>
    <row r="1666" spans="1:65" s="2" customFormat="1" ht="24.15" customHeight="1">
      <c r="A1666" s="35"/>
      <c r="B1666" s="36"/>
      <c r="C1666" s="251" t="s">
        <v>1876</v>
      </c>
      <c r="D1666" s="251" t="s">
        <v>386</v>
      </c>
      <c r="E1666" s="252" t="s">
        <v>1353</v>
      </c>
      <c r="F1666" s="253" t="s">
        <v>1354</v>
      </c>
      <c r="G1666" s="254" t="s">
        <v>280</v>
      </c>
      <c r="H1666" s="255">
        <v>92.4</v>
      </c>
      <c r="I1666" s="256"/>
      <c r="J1666" s="257">
        <f>ROUND(I1666*H1666,2)</f>
        <v>0</v>
      </c>
      <c r="K1666" s="253" t="s">
        <v>281</v>
      </c>
      <c r="L1666" s="258"/>
      <c r="M1666" s="259" t="s">
        <v>1</v>
      </c>
      <c r="N1666" s="260" t="s">
        <v>41</v>
      </c>
      <c r="O1666" s="72"/>
      <c r="P1666" s="203">
        <f>O1666*H1666</f>
        <v>0</v>
      </c>
      <c r="Q1666" s="203">
        <v>1.5E-3</v>
      </c>
      <c r="R1666" s="203">
        <f>Q1666*H1666</f>
        <v>0.1386</v>
      </c>
      <c r="S1666" s="203">
        <v>0</v>
      </c>
      <c r="T1666" s="204">
        <f>S1666*H1666</f>
        <v>0</v>
      </c>
      <c r="U1666" s="35"/>
      <c r="V1666" s="35"/>
      <c r="W1666" s="35"/>
      <c r="X1666" s="35"/>
      <c r="Y1666" s="35"/>
      <c r="Z1666" s="35"/>
      <c r="AA1666" s="35"/>
      <c r="AB1666" s="35"/>
      <c r="AC1666" s="35"/>
      <c r="AD1666" s="35"/>
      <c r="AE1666" s="35"/>
      <c r="AR1666" s="205" t="s">
        <v>517</v>
      </c>
      <c r="AT1666" s="205" t="s">
        <v>386</v>
      </c>
      <c r="AU1666" s="205" t="s">
        <v>85</v>
      </c>
      <c r="AY1666" s="18" t="s">
        <v>275</v>
      </c>
      <c r="BE1666" s="206">
        <f>IF(N1666="základní",J1666,0)</f>
        <v>0</v>
      </c>
      <c r="BF1666" s="206">
        <f>IF(N1666="snížená",J1666,0)</f>
        <v>0</v>
      </c>
      <c r="BG1666" s="206">
        <f>IF(N1666="zákl. přenesená",J1666,0)</f>
        <v>0</v>
      </c>
      <c r="BH1666" s="206">
        <f>IF(N1666="sníž. přenesená",J1666,0)</f>
        <v>0</v>
      </c>
      <c r="BI1666" s="206">
        <f>IF(N1666="nulová",J1666,0)</f>
        <v>0</v>
      </c>
      <c r="BJ1666" s="18" t="s">
        <v>83</v>
      </c>
      <c r="BK1666" s="206">
        <f>ROUND(I1666*H1666,2)</f>
        <v>0</v>
      </c>
      <c r="BL1666" s="18" t="s">
        <v>380</v>
      </c>
      <c r="BM1666" s="205" t="s">
        <v>1877</v>
      </c>
    </row>
    <row r="1667" spans="1:65" s="13" customFormat="1" ht="10">
      <c r="B1667" s="207"/>
      <c r="C1667" s="208"/>
      <c r="D1667" s="209" t="s">
        <v>284</v>
      </c>
      <c r="E1667" s="208"/>
      <c r="F1667" s="211" t="s">
        <v>1878</v>
      </c>
      <c r="G1667" s="208"/>
      <c r="H1667" s="212">
        <v>92.4</v>
      </c>
      <c r="I1667" s="213"/>
      <c r="J1667" s="208"/>
      <c r="K1667" s="208"/>
      <c r="L1667" s="214"/>
      <c r="M1667" s="215"/>
      <c r="N1667" s="216"/>
      <c r="O1667" s="216"/>
      <c r="P1667" s="216"/>
      <c r="Q1667" s="216"/>
      <c r="R1667" s="216"/>
      <c r="S1667" s="216"/>
      <c r="T1667" s="217"/>
      <c r="AT1667" s="218" t="s">
        <v>284</v>
      </c>
      <c r="AU1667" s="218" t="s">
        <v>85</v>
      </c>
      <c r="AV1667" s="13" t="s">
        <v>85</v>
      </c>
      <c r="AW1667" s="13" t="s">
        <v>4</v>
      </c>
      <c r="AX1667" s="13" t="s">
        <v>83</v>
      </c>
      <c r="AY1667" s="218" t="s">
        <v>275</v>
      </c>
    </row>
    <row r="1668" spans="1:65" s="2" customFormat="1" ht="24.15" customHeight="1">
      <c r="A1668" s="35"/>
      <c r="B1668" s="36"/>
      <c r="C1668" s="194" t="s">
        <v>1879</v>
      </c>
      <c r="D1668" s="194" t="s">
        <v>277</v>
      </c>
      <c r="E1668" s="195" t="s">
        <v>1880</v>
      </c>
      <c r="F1668" s="196" t="s">
        <v>1881</v>
      </c>
      <c r="G1668" s="197" t="s">
        <v>280</v>
      </c>
      <c r="H1668" s="198">
        <v>156.37299999999999</v>
      </c>
      <c r="I1668" s="199"/>
      <c r="J1668" s="200">
        <f>ROUND(I1668*H1668,2)</f>
        <v>0</v>
      </c>
      <c r="K1668" s="196" t="s">
        <v>281</v>
      </c>
      <c r="L1668" s="40"/>
      <c r="M1668" s="201" t="s">
        <v>1</v>
      </c>
      <c r="N1668" s="202" t="s">
        <v>41</v>
      </c>
      <c r="O1668" s="72"/>
      <c r="P1668" s="203">
        <f>O1668*H1668</f>
        <v>0</v>
      </c>
      <c r="Q1668" s="203">
        <v>0</v>
      </c>
      <c r="R1668" s="203">
        <f>Q1668*H1668</f>
        <v>0</v>
      </c>
      <c r="S1668" s="203">
        <v>0</v>
      </c>
      <c r="T1668" s="204">
        <f>S1668*H1668</f>
        <v>0</v>
      </c>
      <c r="U1668" s="35"/>
      <c r="V1668" s="35"/>
      <c r="W1668" s="35"/>
      <c r="X1668" s="35"/>
      <c r="Y1668" s="35"/>
      <c r="Z1668" s="35"/>
      <c r="AA1668" s="35"/>
      <c r="AB1668" s="35"/>
      <c r="AC1668" s="35"/>
      <c r="AD1668" s="35"/>
      <c r="AE1668" s="35"/>
      <c r="AR1668" s="205" t="s">
        <v>380</v>
      </c>
      <c r="AT1668" s="205" t="s">
        <v>277</v>
      </c>
      <c r="AU1668" s="205" t="s">
        <v>85</v>
      </c>
      <c r="AY1668" s="18" t="s">
        <v>275</v>
      </c>
      <c r="BE1668" s="206">
        <f>IF(N1668="základní",J1668,0)</f>
        <v>0</v>
      </c>
      <c r="BF1668" s="206">
        <f>IF(N1668="snížená",J1668,0)</f>
        <v>0</v>
      </c>
      <c r="BG1668" s="206">
        <f>IF(N1668="zákl. přenesená",J1668,0)</f>
        <v>0</v>
      </c>
      <c r="BH1668" s="206">
        <f>IF(N1668="sníž. přenesená",J1668,0)</f>
        <v>0</v>
      </c>
      <c r="BI1668" s="206">
        <f>IF(N1668="nulová",J1668,0)</f>
        <v>0</v>
      </c>
      <c r="BJ1668" s="18" t="s">
        <v>83</v>
      </c>
      <c r="BK1668" s="206">
        <f>ROUND(I1668*H1668,2)</f>
        <v>0</v>
      </c>
      <c r="BL1668" s="18" t="s">
        <v>380</v>
      </c>
      <c r="BM1668" s="205" t="s">
        <v>1882</v>
      </c>
    </row>
    <row r="1669" spans="1:65" s="16" customFormat="1" ht="10">
      <c r="B1669" s="241"/>
      <c r="C1669" s="242"/>
      <c r="D1669" s="209" t="s">
        <v>284</v>
      </c>
      <c r="E1669" s="243" t="s">
        <v>1</v>
      </c>
      <c r="F1669" s="244" t="s">
        <v>1883</v>
      </c>
      <c r="G1669" s="242"/>
      <c r="H1669" s="243" t="s">
        <v>1</v>
      </c>
      <c r="I1669" s="245"/>
      <c r="J1669" s="242"/>
      <c r="K1669" s="242"/>
      <c r="L1669" s="246"/>
      <c r="M1669" s="247"/>
      <c r="N1669" s="248"/>
      <c r="O1669" s="248"/>
      <c r="P1669" s="248"/>
      <c r="Q1669" s="248"/>
      <c r="R1669" s="248"/>
      <c r="S1669" s="248"/>
      <c r="T1669" s="249"/>
      <c r="AT1669" s="250" t="s">
        <v>284</v>
      </c>
      <c r="AU1669" s="250" t="s">
        <v>85</v>
      </c>
      <c r="AV1669" s="16" t="s">
        <v>83</v>
      </c>
      <c r="AW1669" s="16" t="s">
        <v>32</v>
      </c>
      <c r="AX1669" s="16" t="s">
        <v>76</v>
      </c>
      <c r="AY1669" s="250" t="s">
        <v>275</v>
      </c>
    </row>
    <row r="1670" spans="1:65" s="13" customFormat="1" ht="10">
      <c r="B1670" s="207"/>
      <c r="C1670" s="208"/>
      <c r="D1670" s="209" t="s">
        <v>284</v>
      </c>
      <c r="E1670" s="210" t="s">
        <v>1</v>
      </c>
      <c r="F1670" s="211" t="s">
        <v>1884</v>
      </c>
      <c r="G1670" s="208"/>
      <c r="H1670" s="212">
        <v>52.5</v>
      </c>
      <c r="I1670" s="213"/>
      <c r="J1670" s="208"/>
      <c r="K1670" s="208"/>
      <c r="L1670" s="214"/>
      <c r="M1670" s="215"/>
      <c r="N1670" s="216"/>
      <c r="O1670" s="216"/>
      <c r="P1670" s="216"/>
      <c r="Q1670" s="216"/>
      <c r="R1670" s="216"/>
      <c r="S1670" s="216"/>
      <c r="T1670" s="217"/>
      <c r="AT1670" s="218" t="s">
        <v>284</v>
      </c>
      <c r="AU1670" s="218" t="s">
        <v>85</v>
      </c>
      <c r="AV1670" s="13" t="s">
        <v>85</v>
      </c>
      <c r="AW1670" s="13" t="s">
        <v>32</v>
      </c>
      <c r="AX1670" s="13" t="s">
        <v>76</v>
      </c>
      <c r="AY1670" s="218" t="s">
        <v>275</v>
      </c>
    </row>
    <row r="1671" spans="1:65" s="13" customFormat="1" ht="10">
      <c r="B1671" s="207"/>
      <c r="C1671" s="208"/>
      <c r="D1671" s="209" t="s">
        <v>284</v>
      </c>
      <c r="E1671" s="210" t="s">
        <v>1</v>
      </c>
      <c r="F1671" s="211" t="s">
        <v>1885</v>
      </c>
      <c r="G1671" s="208"/>
      <c r="H1671" s="212">
        <v>0.123</v>
      </c>
      <c r="I1671" s="213"/>
      <c r="J1671" s="208"/>
      <c r="K1671" s="208"/>
      <c r="L1671" s="214"/>
      <c r="M1671" s="215"/>
      <c r="N1671" s="216"/>
      <c r="O1671" s="216"/>
      <c r="P1671" s="216"/>
      <c r="Q1671" s="216"/>
      <c r="R1671" s="216"/>
      <c r="S1671" s="216"/>
      <c r="T1671" s="217"/>
      <c r="AT1671" s="218" t="s">
        <v>284</v>
      </c>
      <c r="AU1671" s="218" t="s">
        <v>85</v>
      </c>
      <c r="AV1671" s="13" t="s">
        <v>85</v>
      </c>
      <c r="AW1671" s="13" t="s">
        <v>32</v>
      </c>
      <c r="AX1671" s="13" t="s">
        <v>76</v>
      </c>
      <c r="AY1671" s="218" t="s">
        <v>275</v>
      </c>
    </row>
    <row r="1672" spans="1:65" s="13" customFormat="1" ht="10">
      <c r="B1672" s="207"/>
      <c r="C1672" s="208"/>
      <c r="D1672" s="209" t="s">
        <v>284</v>
      </c>
      <c r="E1672" s="210" t="s">
        <v>1</v>
      </c>
      <c r="F1672" s="211" t="s">
        <v>1175</v>
      </c>
      <c r="G1672" s="208"/>
      <c r="H1672" s="212">
        <v>11.324999999999999</v>
      </c>
      <c r="I1672" s="213"/>
      <c r="J1672" s="208"/>
      <c r="K1672" s="208"/>
      <c r="L1672" s="214"/>
      <c r="M1672" s="215"/>
      <c r="N1672" s="216"/>
      <c r="O1672" s="216"/>
      <c r="P1672" s="216"/>
      <c r="Q1672" s="216"/>
      <c r="R1672" s="216"/>
      <c r="S1672" s="216"/>
      <c r="T1672" s="217"/>
      <c r="AT1672" s="218" t="s">
        <v>284</v>
      </c>
      <c r="AU1672" s="218" t="s">
        <v>85</v>
      </c>
      <c r="AV1672" s="13" t="s">
        <v>85</v>
      </c>
      <c r="AW1672" s="13" t="s">
        <v>32</v>
      </c>
      <c r="AX1672" s="13" t="s">
        <v>76</v>
      </c>
      <c r="AY1672" s="218" t="s">
        <v>275</v>
      </c>
    </row>
    <row r="1673" spans="1:65" s="13" customFormat="1" ht="10">
      <c r="B1673" s="207"/>
      <c r="C1673" s="208"/>
      <c r="D1673" s="209" t="s">
        <v>284</v>
      </c>
      <c r="E1673" s="210" t="s">
        <v>1</v>
      </c>
      <c r="F1673" s="211" t="s">
        <v>1176</v>
      </c>
      <c r="G1673" s="208"/>
      <c r="H1673" s="212">
        <v>6.25</v>
      </c>
      <c r="I1673" s="213"/>
      <c r="J1673" s="208"/>
      <c r="K1673" s="208"/>
      <c r="L1673" s="214"/>
      <c r="M1673" s="215"/>
      <c r="N1673" s="216"/>
      <c r="O1673" s="216"/>
      <c r="P1673" s="216"/>
      <c r="Q1673" s="216"/>
      <c r="R1673" s="216"/>
      <c r="S1673" s="216"/>
      <c r="T1673" s="217"/>
      <c r="AT1673" s="218" t="s">
        <v>284</v>
      </c>
      <c r="AU1673" s="218" t="s">
        <v>85</v>
      </c>
      <c r="AV1673" s="13" t="s">
        <v>85</v>
      </c>
      <c r="AW1673" s="13" t="s">
        <v>32</v>
      </c>
      <c r="AX1673" s="13" t="s">
        <v>76</v>
      </c>
      <c r="AY1673" s="218" t="s">
        <v>275</v>
      </c>
    </row>
    <row r="1674" spans="1:65" s="13" customFormat="1" ht="10">
      <c r="B1674" s="207"/>
      <c r="C1674" s="208"/>
      <c r="D1674" s="209" t="s">
        <v>284</v>
      </c>
      <c r="E1674" s="210" t="s">
        <v>1</v>
      </c>
      <c r="F1674" s="211" t="s">
        <v>1886</v>
      </c>
      <c r="G1674" s="208"/>
      <c r="H1674" s="212">
        <v>18.3</v>
      </c>
      <c r="I1674" s="213"/>
      <c r="J1674" s="208"/>
      <c r="K1674" s="208"/>
      <c r="L1674" s="214"/>
      <c r="M1674" s="215"/>
      <c r="N1674" s="216"/>
      <c r="O1674" s="216"/>
      <c r="P1674" s="216"/>
      <c r="Q1674" s="216"/>
      <c r="R1674" s="216"/>
      <c r="S1674" s="216"/>
      <c r="T1674" s="217"/>
      <c r="AT1674" s="218" t="s">
        <v>284</v>
      </c>
      <c r="AU1674" s="218" t="s">
        <v>85</v>
      </c>
      <c r="AV1674" s="13" t="s">
        <v>85</v>
      </c>
      <c r="AW1674" s="13" t="s">
        <v>32</v>
      </c>
      <c r="AX1674" s="13" t="s">
        <v>76</v>
      </c>
      <c r="AY1674" s="218" t="s">
        <v>275</v>
      </c>
    </row>
    <row r="1675" spans="1:65" s="13" customFormat="1" ht="10">
      <c r="B1675" s="207"/>
      <c r="C1675" s="208"/>
      <c r="D1675" s="209" t="s">
        <v>284</v>
      </c>
      <c r="E1675" s="210" t="s">
        <v>1</v>
      </c>
      <c r="F1675" s="211" t="s">
        <v>1887</v>
      </c>
      <c r="G1675" s="208"/>
      <c r="H1675" s="212">
        <v>29.3</v>
      </c>
      <c r="I1675" s="213"/>
      <c r="J1675" s="208"/>
      <c r="K1675" s="208"/>
      <c r="L1675" s="214"/>
      <c r="M1675" s="215"/>
      <c r="N1675" s="216"/>
      <c r="O1675" s="216"/>
      <c r="P1675" s="216"/>
      <c r="Q1675" s="216"/>
      <c r="R1675" s="216"/>
      <c r="S1675" s="216"/>
      <c r="T1675" s="217"/>
      <c r="AT1675" s="218" t="s">
        <v>284</v>
      </c>
      <c r="AU1675" s="218" t="s">
        <v>85</v>
      </c>
      <c r="AV1675" s="13" t="s">
        <v>85</v>
      </c>
      <c r="AW1675" s="13" t="s">
        <v>32</v>
      </c>
      <c r="AX1675" s="13" t="s">
        <v>76</v>
      </c>
      <c r="AY1675" s="218" t="s">
        <v>275</v>
      </c>
    </row>
    <row r="1676" spans="1:65" s="13" customFormat="1" ht="10">
      <c r="B1676" s="207"/>
      <c r="C1676" s="208"/>
      <c r="D1676" s="209" t="s">
        <v>284</v>
      </c>
      <c r="E1676" s="210" t="s">
        <v>1</v>
      </c>
      <c r="F1676" s="211" t="s">
        <v>1888</v>
      </c>
      <c r="G1676" s="208"/>
      <c r="H1676" s="212">
        <v>25.7</v>
      </c>
      <c r="I1676" s="213"/>
      <c r="J1676" s="208"/>
      <c r="K1676" s="208"/>
      <c r="L1676" s="214"/>
      <c r="M1676" s="215"/>
      <c r="N1676" s="216"/>
      <c r="O1676" s="216"/>
      <c r="P1676" s="216"/>
      <c r="Q1676" s="216"/>
      <c r="R1676" s="216"/>
      <c r="S1676" s="216"/>
      <c r="T1676" s="217"/>
      <c r="AT1676" s="218" t="s">
        <v>284</v>
      </c>
      <c r="AU1676" s="218" t="s">
        <v>85</v>
      </c>
      <c r="AV1676" s="13" t="s">
        <v>85</v>
      </c>
      <c r="AW1676" s="13" t="s">
        <v>32</v>
      </c>
      <c r="AX1676" s="13" t="s">
        <v>76</v>
      </c>
      <c r="AY1676" s="218" t="s">
        <v>275</v>
      </c>
    </row>
    <row r="1677" spans="1:65" s="14" customFormat="1" ht="10">
      <c r="B1677" s="219"/>
      <c r="C1677" s="220"/>
      <c r="D1677" s="209" t="s">
        <v>284</v>
      </c>
      <c r="E1677" s="221" t="s">
        <v>1</v>
      </c>
      <c r="F1677" s="222" t="s">
        <v>286</v>
      </c>
      <c r="G1677" s="220"/>
      <c r="H1677" s="223">
        <v>143.49799999999999</v>
      </c>
      <c r="I1677" s="224"/>
      <c r="J1677" s="220"/>
      <c r="K1677" s="220"/>
      <c r="L1677" s="225"/>
      <c r="M1677" s="226"/>
      <c r="N1677" s="227"/>
      <c r="O1677" s="227"/>
      <c r="P1677" s="227"/>
      <c r="Q1677" s="227"/>
      <c r="R1677" s="227"/>
      <c r="S1677" s="227"/>
      <c r="T1677" s="228"/>
      <c r="AT1677" s="229" t="s">
        <v>284</v>
      </c>
      <c r="AU1677" s="229" t="s">
        <v>85</v>
      </c>
      <c r="AV1677" s="14" t="s">
        <v>106</v>
      </c>
      <c r="AW1677" s="14" t="s">
        <v>32</v>
      </c>
      <c r="AX1677" s="14" t="s">
        <v>76</v>
      </c>
      <c r="AY1677" s="229" t="s">
        <v>275</v>
      </c>
    </row>
    <row r="1678" spans="1:65" s="16" customFormat="1" ht="10">
      <c r="B1678" s="241"/>
      <c r="C1678" s="242"/>
      <c r="D1678" s="209" t="s">
        <v>284</v>
      </c>
      <c r="E1678" s="243" t="s">
        <v>1</v>
      </c>
      <c r="F1678" s="244" t="s">
        <v>1889</v>
      </c>
      <c r="G1678" s="242"/>
      <c r="H1678" s="243" t="s">
        <v>1</v>
      </c>
      <c r="I1678" s="245"/>
      <c r="J1678" s="242"/>
      <c r="K1678" s="242"/>
      <c r="L1678" s="246"/>
      <c r="M1678" s="247"/>
      <c r="N1678" s="248"/>
      <c r="O1678" s="248"/>
      <c r="P1678" s="248"/>
      <c r="Q1678" s="248"/>
      <c r="R1678" s="248"/>
      <c r="S1678" s="248"/>
      <c r="T1678" s="249"/>
      <c r="AT1678" s="250" t="s">
        <v>284</v>
      </c>
      <c r="AU1678" s="250" t="s">
        <v>85</v>
      </c>
      <c r="AV1678" s="16" t="s">
        <v>83</v>
      </c>
      <c r="AW1678" s="16" t="s">
        <v>32</v>
      </c>
      <c r="AX1678" s="16" t="s">
        <v>76</v>
      </c>
      <c r="AY1678" s="250" t="s">
        <v>275</v>
      </c>
    </row>
    <row r="1679" spans="1:65" s="13" customFormat="1" ht="10">
      <c r="B1679" s="207"/>
      <c r="C1679" s="208"/>
      <c r="D1679" s="209" t="s">
        <v>284</v>
      </c>
      <c r="E1679" s="210" t="s">
        <v>1</v>
      </c>
      <c r="F1679" s="211" t="s">
        <v>1174</v>
      </c>
      <c r="G1679" s="208"/>
      <c r="H1679" s="212">
        <v>1.7749999999999999</v>
      </c>
      <c r="I1679" s="213"/>
      <c r="J1679" s="208"/>
      <c r="K1679" s="208"/>
      <c r="L1679" s="214"/>
      <c r="M1679" s="215"/>
      <c r="N1679" s="216"/>
      <c r="O1679" s="216"/>
      <c r="P1679" s="216"/>
      <c r="Q1679" s="216"/>
      <c r="R1679" s="216"/>
      <c r="S1679" s="216"/>
      <c r="T1679" s="217"/>
      <c r="AT1679" s="218" t="s">
        <v>284</v>
      </c>
      <c r="AU1679" s="218" t="s">
        <v>85</v>
      </c>
      <c r="AV1679" s="13" t="s">
        <v>85</v>
      </c>
      <c r="AW1679" s="13" t="s">
        <v>32</v>
      </c>
      <c r="AX1679" s="13" t="s">
        <v>76</v>
      </c>
      <c r="AY1679" s="218" t="s">
        <v>275</v>
      </c>
    </row>
    <row r="1680" spans="1:65" s="13" customFormat="1" ht="10">
      <c r="B1680" s="207"/>
      <c r="C1680" s="208"/>
      <c r="D1680" s="209" t="s">
        <v>284</v>
      </c>
      <c r="E1680" s="210" t="s">
        <v>1</v>
      </c>
      <c r="F1680" s="211" t="s">
        <v>1890</v>
      </c>
      <c r="G1680" s="208"/>
      <c r="H1680" s="212">
        <v>5.5</v>
      </c>
      <c r="I1680" s="213"/>
      <c r="J1680" s="208"/>
      <c r="K1680" s="208"/>
      <c r="L1680" s="214"/>
      <c r="M1680" s="215"/>
      <c r="N1680" s="216"/>
      <c r="O1680" s="216"/>
      <c r="P1680" s="216"/>
      <c r="Q1680" s="216"/>
      <c r="R1680" s="216"/>
      <c r="S1680" s="216"/>
      <c r="T1680" s="217"/>
      <c r="AT1680" s="218" t="s">
        <v>284</v>
      </c>
      <c r="AU1680" s="218" t="s">
        <v>85</v>
      </c>
      <c r="AV1680" s="13" t="s">
        <v>85</v>
      </c>
      <c r="AW1680" s="13" t="s">
        <v>32</v>
      </c>
      <c r="AX1680" s="13" t="s">
        <v>76</v>
      </c>
      <c r="AY1680" s="218" t="s">
        <v>275</v>
      </c>
    </row>
    <row r="1681" spans="1:65" s="13" customFormat="1" ht="10">
      <c r="B1681" s="207"/>
      <c r="C1681" s="208"/>
      <c r="D1681" s="209" t="s">
        <v>284</v>
      </c>
      <c r="E1681" s="210" t="s">
        <v>1</v>
      </c>
      <c r="F1681" s="211" t="s">
        <v>1891</v>
      </c>
      <c r="G1681" s="208"/>
      <c r="H1681" s="212">
        <v>5.6</v>
      </c>
      <c r="I1681" s="213"/>
      <c r="J1681" s="208"/>
      <c r="K1681" s="208"/>
      <c r="L1681" s="214"/>
      <c r="M1681" s="215"/>
      <c r="N1681" s="216"/>
      <c r="O1681" s="216"/>
      <c r="P1681" s="216"/>
      <c r="Q1681" s="216"/>
      <c r="R1681" s="216"/>
      <c r="S1681" s="216"/>
      <c r="T1681" s="217"/>
      <c r="AT1681" s="218" t="s">
        <v>284</v>
      </c>
      <c r="AU1681" s="218" t="s">
        <v>85</v>
      </c>
      <c r="AV1681" s="13" t="s">
        <v>85</v>
      </c>
      <c r="AW1681" s="13" t="s">
        <v>32</v>
      </c>
      <c r="AX1681" s="13" t="s">
        <v>76</v>
      </c>
      <c r="AY1681" s="218" t="s">
        <v>275</v>
      </c>
    </row>
    <row r="1682" spans="1:65" s="14" customFormat="1" ht="10">
      <c r="B1682" s="219"/>
      <c r="C1682" s="220"/>
      <c r="D1682" s="209" t="s">
        <v>284</v>
      </c>
      <c r="E1682" s="221" t="s">
        <v>1</v>
      </c>
      <c r="F1682" s="222" t="s">
        <v>286</v>
      </c>
      <c r="G1682" s="220"/>
      <c r="H1682" s="223">
        <v>12.875</v>
      </c>
      <c r="I1682" s="224"/>
      <c r="J1682" s="220"/>
      <c r="K1682" s="220"/>
      <c r="L1682" s="225"/>
      <c r="M1682" s="226"/>
      <c r="N1682" s="227"/>
      <c r="O1682" s="227"/>
      <c r="P1682" s="227"/>
      <c r="Q1682" s="227"/>
      <c r="R1682" s="227"/>
      <c r="S1682" s="227"/>
      <c r="T1682" s="228"/>
      <c r="AT1682" s="229" t="s">
        <v>284</v>
      </c>
      <c r="AU1682" s="229" t="s">
        <v>85</v>
      </c>
      <c r="AV1682" s="14" t="s">
        <v>106</v>
      </c>
      <c r="AW1682" s="14" t="s">
        <v>32</v>
      </c>
      <c r="AX1682" s="14" t="s">
        <v>76</v>
      </c>
      <c r="AY1682" s="229" t="s">
        <v>275</v>
      </c>
    </row>
    <row r="1683" spans="1:65" s="15" customFormat="1" ht="10">
      <c r="B1683" s="230"/>
      <c r="C1683" s="231"/>
      <c r="D1683" s="209" t="s">
        <v>284</v>
      </c>
      <c r="E1683" s="232" t="s">
        <v>1</v>
      </c>
      <c r="F1683" s="233" t="s">
        <v>287</v>
      </c>
      <c r="G1683" s="231"/>
      <c r="H1683" s="234">
        <v>156.37299999999999</v>
      </c>
      <c r="I1683" s="235"/>
      <c r="J1683" s="231"/>
      <c r="K1683" s="231"/>
      <c r="L1683" s="236"/>
      <c r="M1683" s="237"/>
      <c r="N1683" s="238"/>
      <c r="O1683" s="238"/>
      <c r="P1683" s="238"/>
      <c r="Q1683" s="238"/>
      <c r="R1683" s="238"/>
      <c r="S1683" s="238"/>
      <c r="T1683" s="239"/>
      <c r="AT1683" s="240" t="s">
        <v>284</v>
      </c>
      <c r="AU1683" s="240" t="s">
        <v>85</v>
      </c>
      <c r="AV1683" s="15" t="s">
        <v>282</v>
      </c>
      <c r="AW1683" s="15" t="s">
        <v>32</v>
      </c>
      <c r="AX1683" s="15" t="s">
        <v>83</v>
      </c>
      <c r="AY1683" s="240" t="s">
        <v>275</v>
      </c>
    </row>
    <row r="1684" spans="1:65" s="2" customFormat="1" ht="16.5" customHeight="1">
      <c r="A1684" s="35"/>
      <c r="B1684" s="36"/>
      <c r="C1684" s="251" t="s">
        <v>1892</v>
      </c>
      <c r="D1684" s="251" t="s">
        <v>386</v>
      </c>
      <c r="E1684" s="252" t="s">
        <v>1893</v>
      </c>
      <c r="F1684" s="253" t="s">
        <v>1894</v>
      </c>
      <c r="G1684" s="254" t="s">
        <v>280</v>
      </c>
      <c r="H1684" s="255">
        <v>150.673</v>
      </c>
      <c r="I1684" s="256"/>
      <c r="J1684" s="257">
        <f>ROUND(I1684*H1684,2)</f>
        <v>0</v>
      </c>
      <c r="K1684" s="253" t="s">
        <v>281</v>
      </c>
      <c r="L1684" s="258"/>
      <c r="M1684" s="259" t="s">
        <v>1</v>
      </c>
      <c r="N1684" s="260" t="s">
        <v>41</v>
      </c>
      <c r="O1684" s="72"/>
      <c r="P1684" s="203">
        <f>O1684*H1684</f>
        <v>0</v>
      </c>
      <c r="Q1684" s="203">
        <v>1.1999999999999999E-3</v>
      </c>
      <c r="R1684" s="203">
        <f>Q1684*H1684</f>
        <v>0.18080759999999998</v>
      </c>
      <c r="S1684" s="203">
        <v>0</v>
      </c>
      <c r="T1684" s="204">
        <f>S1684*H1684</f>
        <v>0</v>
      </c>
      <c r="U1684" s="35"/>
      <c r="V1684" s="35"/>
      <c r="W1684" s="35"/>
      <c r="X1684" s="35"/>
      <c r="Y1684" s="35"/>
      <c r="Z1684" s="35"/>
      <c r="AA1684" s="35"/>
      <c r="AB1684" s="35"/>
      <c r="AC1684" s="35"/>
      <c r="AD1684" s="35"/>
      <c r="AE1684" s="35"/>
      <c r="AR1684" s="205" t="s">
        <v>517</v>
      </c>
      <c r="AT1684" s="205" t="s">
        <v>386</v>
      </c>
      <c r="AU1684" s="205" t="s">
        <v>85</v>
      </c>
      <c r="AY1684" s="18" t="s">
        <v>275</v>
      </c>
      <c r="BE1684" s="206">
        <f>IF(N1684="základní",J1684,0)</f>
        <v>0</v>
      </c>
      <c r="BF1684" s="206">
        <f>IF(N1684="snížená",J1684,0)</f>
        <v>0</v>
      </c>
      <c r="BG1684" s="206">
        <f>IF(N1684="zákl. přenesená",J1684,0)</f>
        <v>0</v>
      </c>
      <c r="BH1684" s="206">
        <f>IF(N1684="sníž. přenesená",J1684,0)</f>
        <v>0</v>
      </c>
      <c r="BI1684" s="206">
        <f>IF(N1684="nulová",J1684,0)</f>
        <v>0</v>
      </c>
      <c r="BJ1684" s="18" t="s">
        <v>83</v>
      </c>
      <c r="BK1684" s="206">
        <f>ROUND(I1684*H1684,2)</f>
        <v>0</v>
      </c>
      <c r="BL1684" s="18" t="s">
        <v>380</v>
      </c>
      <c r="BM1684" s="205" t="s">
        <v>1895</v>
      </c>
    </row>
    <row r="1685" spans="1:65" s="16" customFormat="1" ht="10">
      <c r="B1685" s="241"/>
      <c r="C1685" s="242"/>
      <c r="D1685" s="209" t="s">
        <v>284</v>
      </c>
      <c r="E1685" s="243" t="s">
        <v>1</v>
      </c>
      <c r="F1685" s="244" t="s">
        <v>1883</v>
      </c>
      <c r="G1685" s="242"/>
      <c r="H1685" s="243" t="s">
        <v>1</v>
      </c>
      <c r="I1685" s="245"/>
      <c r="J1685" s="242"/>
      <c r="K1685" s="242"/>
      <c r="L1685" s="246"/>
      <c r="M1685" s="247"/>
      <c r="N1685" s="248"/>
      <c r="O1685" s="248"/>
      <c r="P1685" s="248"/>
      <c r="Q1685" s="248"/>
      <c r="R1685" s="248"/>
      <c r="S1685" s="248"/>
      <c r="T1685" s="249"/>
      <c r="AT1685" s="250" t="s">
        <v>284</v>
      </c>
      <c r="AU1685" s="250" t="s">
        <v>85</v>
      </c>
      <c r="AV1685" s="16" t="s">
        <v>83</v>
      </c>
      <c r="AW1685" s="16" t="s">
        <v>32</v>
      </c>
      <c r="AX1685" s="16" t="s">
        <v>76</v>
      </c>
      <c r="AY1685" s="250" t="s">
        <v>275</v>
      </c>
    </row>
    <row r="1686" spans="1:65" s="13" customFormat="1" ht="10">
      <c r="B1686" s="207"/>
      <c r="C1686" s="208"/>
      <c r="D1686" s="209" t="s">
        <v>284</v>
      </c>
      <c r="E1686" s="210" t="s">
        <v>1</v>
      </c>
      <c r="F1686" s="211" t="s">
        <v>1884</v>
      </c>
      <c r="G1686" s="208"/>
      <c r="H1686" s="212">
        <v>52.5</v>
      </c>
      <c r="I1686" s="213"/>
      <c r="J1686" s="208"/>
      <c r="K1686" s="208"/>
      <c r="L1686" s="214"/>
      <c r="M1686" s="215"/>
      <c r="N1686" s="216"/>
      <c r="O1686" s="216"/>
      <c r="P1686" s="216"/>
      <c r="Q1686" s="216"/>
      <c r="R1686" s="216"/>
      <c r="S1686" s="216"/>
      <c r="T1686" s="217"/>
      <c r="AT1686" s="218" t="s">
        <v>284</v>
      </c>
      <c r="AU1686" s="218" t="s">
        <v>85</v>
      </c>
      <c r="AV1686" s="13" t="s">
        <v>85</v>
      </c>
      <c r="AW1686" s="13" t="s">
        <v>32</v>
      </c>
      <c r="AX1686" s="13" t="s">
        <v>76</v>
      </c>
      <c r="AY1686" s="218" t="s">
        <v>275</v>
      </c>
    </row>
    <row r="1687" spans="1:65" s="13" customFormat="1" ht="10">
      <c r="B1687" s="207"/>
      <c r="C1687" s="208"/>
      <c r="D1687" s="209" t="s">
        <v>284</v>
      </c>
      <c r="E1687" s="210" t="s">
        <v>1</v>
      </c>
      <c r="F1687" s="211" t="s">
        <v>1885</v>
      </c>
      <c r="G1687" s="208"/>
      <c r="H1687" s="212">
        <v>0.123</v>
      </c>
      <c r="I1687" s="213"/>
      <c r="J1687" s="208"/>
      <c r="K1687" s="208"/>
      <c r="L1687" s="214"/>
      <c r="M1687" s="215"/>
      <c r="N1687" s="216"/>
      <c r="O1687" s="216"/>
      <c r="P1687" s="216"/>
      <c r="Q1687" s="216"/>
      <c r="R1687" s="216"/>
      <c r="S1687" s="216"/>
      <c r="T1687" s="217"/>
      <c r="AT1687" s="218" t="s">
        <v>284</v>
      </c>
      <c r="AU1687" s="218" t="s">
        <v>85</v>
      </c>
      <c r="AV1687" s="13" t="s">
        <v>85</v>
      </c>
      <c r="AW1687" s="13" t="s">
        <v>32</v>
      </c>
      <c r="AX1687" s="13" t="s">
        <v>76</v>
      </c>
      <c r="AY1687" s="218" t="s">
        <v>275</v>
      </c>
    </row>
    <row r="1688" spans="1:65" s="13" customFormat="1" ht="10">
      <c r="B1688" s="207"/>
      <c r="C1688" s="208"/>
      <c r="D1688" s="209" t="s">
        <v>284</v>
      </c>
      <c r="E1688" s="210" t="s">
        <v>1</v>
      </c>
      <c r="F1688" s="211" t="s">
        <v>1175</v>
      </c>
      <c r="G1688" s="208"/>
      <c r="H1688" s="212">
        <v>11.324999999999999</v>
      </c>
      <c r="I1688" s="213"/>
      <c r="J1688" s="208"/>
      <c r="K1688" s="208"/>
      <c r="L1688" s="214"/>
      <c r="M1688" s="215"/>
      <c r="N1688" s="216"/>
      <c r="O1688" s="216"/>
      <c r="P1688" s="216"/>
      <c r="Q1688" s="216"/>
      <c r="R1688" s="216"/>
      <c r="S1688" s="216"/>
      <c r="T1688" s="217"/>
      <c r="AT1688" s="218" t="s">
        <v>284</v>
      </c>
      <c r="AU1688" s="218" t="s">
        <v>85</v>
      </c>
      <c r="AV1688" s="13" t="s">
        <v>85</v>
      </c>
      <c r="AW1688" s="13" t="s">
        <v>32</v>
      </c>
      <c r="AX1688" s="13" t="s">
        <v>76</v>
      </c>
      <c r="AY1688" s="218" t="s">
        <v>275</v>
      </c>
    </row>
    <row r="1689" spans="1:65" s="13" customFormat="1" ht="10">
      <c r="B1689" s="207"/>
      <c r="C1689" s="208"/>
      <c r="D1689" s="209" t="s">
        <v>284</v>
      </c>
      <c r="E1689" s="210" t="s">
        <v>1</v>
      </c>
      <c r="F1689" s="211" t="s">
        <v>1176</v>
      </c>
      <c r="G1689" s="208"/>
      <c r="H1689" s="212">
        <v>6.25</v>
      </c>
      <c r="I1689" s="213"/>
      <c r="J1689" s="208"/>
      <c r="K1689" s="208"/>
      <c r="L1689" s="214"/>
      <c r="M1689" s="215"/>
      <c r="N1689" s="216"/>
      <c r="O1689" s="216"/>
      <c r="P1689" s="216"/>
      <c r="Q1689" s="216"/>
      <c r="R1689" s="216"/>
      <c r="S1689" s="216"/>
      <c r="T1689" s="217"/>
      <c r="AT1689" s="218" t="s">
        <v>284</v>
      </c>
      <c r="AU1689" s="218" t="s">
        <v>85</v>
      </c>
      <c r="AV1689" s="13" t="s">
        <v>85</v>
      </c>
      <c r="AW1689" s="13" t="s">
        <v>32</v>
      </c>
      <c r="AX1689" s="13" t="s">
        <v>76</v>
      </c>
      <c r="AY1689" s="218" t="s">
        <v>275</v>
      </c>
    </row>
    <row r="1690" spans="1:65" s="13" customFormat="1" ht="10">
      <c r="B1690" s="207"/>
      <c r="C1690" s="208"/>
      <c r="D1690" s="209" t="s">
        <v>284</v>
      </c>
      <c r="E1690" s="210" t="s">
        <v>1</v>
      </c>
      <c r="F1690" s="211" t="s">
        <v>1886</v>
      </c>
      <c r="G1690" s="208"/>
      <c r="H1690" s="212">
        <v>18.3</v>
      </c>
      <c r="I1690" s="213"/>
      <c r="J1690" s="208"/>
      <c r="K1690" s="208"/>
      <c r="L1690" s="214"/>
      <c r="M1690" s="215"/>
      <c r="N1690" s="216"/>
      <c r="O1690" s="216"/>
      <c r="P1690" s="216"/>
      <c r="Q1690" s="216"/>
      <c r="R1690" s="216"/>
      <c r="S1690" s="216"/>
      <c r="T1690" s="217"/>
      <c r="AT1690" s="218" t="s">
        <v>284</v>
      </c>
      <c r="AU1690" s="218" t="s">
        <v>85</v>
      </c>
      <c r="AV1690" s="13" t="s">
        <v>85</v>
      </c>
      <c r="AW1690" s="13" t="s">
        <v>32</v>
      </c>
      <c r="AX1690" s="13" t="s">
        <v>76</v>
      </c>
      <c r="AY1690" s="218" t="s">
        <v>275</v>
      </c>
    </row>
    <row r="1691" spans="1:65" s="13" customFormat="1" ht="10">
      <c r="B1691" s="207"/>
      <c r="C1691" s="208"/>
      <c r="D1691" s="209" t="s">
        <v>284</v>
      </c>
      <c r="E1691" s="210" t="s">
        <v>1</v>
      </c>
      <c r="F1691" s="211" t="s">
        <v>1887</v>
      </c>
      <c r="G1691" s="208"/>
      <c r="H1691" s="212">
        <v>29.3</v>
      </c>
      <c r="I1691" s="213"/>
      <c r="J1691" s="208"/>
      <c r="K1691" s="208"/>
      <c r="L1691" s="214"/>
      <c r="M1691" s="215"/>
      <c r="N1691" s="216"/>
      <c r="O1691" s="216"/>
      <c r="P1691" s="216"/>
      <c r="Q1691" s="216"/>
      <c r="R1691" s="216"/>
      <c r="S1691" s="216"/>
      <c r="T1691" s="217"/>
      <c r="AT1691" s="218" t="s">
        <v>284</v>
      </c>
      <c r="AU1691" s="218" t="s">
        <v>85</v>
      </c>
      <c r="AV1691" s="13" t="s">
        <v>85</v>
      </c>
      <c r="AW1691" s="13" t="s">
        <v>32</v>
      </c>
      <c r="AX1691" s="13" t="s">
        <v>76</v>
      </c>
      <c r="AY1691" s="218" t="s">
        <v>275</v>
      </c>
    </row>
    <row r="1692" spans="1:65" s="13" customFormat="1" ht="10">
      <c r="B1692" s="207"/>
      <c r="C1692" s="208"/>
      <c r="D1692" s="209" t="s">
        <v>284</v>
      </c>
      <c r="E1692" s="210" t="s">
        <v>1</v>
      </c>
      <c r="F1692" s="211" t="s">
        <v>1888</v>
      </c>
      <c r="G1692" s="208"/>
      <c r="H1692" s="212">
        <v>25.7</v>
      </c>
      <c r="I1692" s="213"/>
      <c r="J1692" s="208"/>
      <c r="K1692" s="208"/>
      <c r="L1692" s="214"/>
      <c r="M1692" s="215"/>
      <c r="N1692" s="216"/>
      <c r="O1692" s="216"/>
      <c r="P1692" s="216"/>
      <c r="Q1692" s="216"/>
      <c r="R1692" s="216"/>
      <c r="S1692" s="216"/>
      <c r="T1692" s="217"/>
      <c r="AT1692" s="218" t="s">
        <v>284</v>
      </c>
      <c r="AU1692" s="218" t="s">
        <v>85</v>
      </c>
      <c r="AV1692" s="13" t="s">
        <v>85</v>
      </c>
      <c r="AW1692" s="13" t="s">
        <v>32</v>
      </c>
      <c r="AX1692" s="13" t="s">
        <v>76</v>
      </c>
      <c r="AY1692" s="218" t="s">
        <v>275</v>
      </c>
    </row>
    <row r="1693" spans="1:65" s="14" customFormat="1" ht="10">
      <c r="B1693" s="219"/>
      <c r="C1693" s="220"/>
      <c r="D1693" s="209" t="s">
        <v>284</v>
      </c>
      <c r="E1693" s="221" t="s">
        <v>1</v>
      </c>
      <c r="F1693" s="222" t="s">
        <v>286</v>
      </c>
      <c r="G1693" s="220"/>
      <c r="H1693" s="223">
        <v>143.49799999999999</v>
      </c>
      <c r="I1693" s="224"/>
      <c r="J1693" s="220"/>
      <c r="K1693" s="220"/>
      <c r="L1693" s="225"/>
      <c r="M1693" s="226"/>
      <c r="N1693" s="227"/>
      <c r="O1693" s="227"/>
      <c r="P1693" s="227"/>
      <c r="Q1693" s="227"/>
      <c r="R1693" s="227"/>
      <c r="S1693" s="227"/>
      <c r="T1693" s="228"/>
      <c r="AT1693" s="229" t="s">
        <v>284</v>
      </c>
      <c r="AU1693" s="229" t="s">
        <v>85</v>
      </c>
      <c r="AV1693" s="14" t="s">
        <v>106</v>
      </c>
      <c r="AW1693" s="14" t="s">
        <v>32</v>
      </c>
      <c r="AX1693" s="14" t="s">
        <v>76</v>
      </c>
      <c r="AY1693" s="229" t="s">
        <v>275</v>
      </c>
    </row>
    <row r="1694" spans="1:65" s="15" customFormat="1" ht="10">
      <c r="B1694" s="230"/>
      <c r="C1694" s="231"/>
      <c r="D1694" s="209" t="s">
        <v>284</v>
      </c>
      <c r="E1694" s="232" t="s">
        <v>1</v>
      </c>
      <c r="F1694" s="233" t="s">
        <v>287</v>
      </c>
      <c r="G1694" s="231"/>
      <c r="H1694" s="234">
        <v>143.49799999999999</v>
      </c>
      <c r="I1694" s="235"/>
      <c r="J1694" s="231"/>
      <c r="K1694" s="231"/>
      <c r="L1694" s="236"/>
      <c r="M1694" s="237"/>
      <c r="N1694" s="238"/>
      <c r="O1694" s="238"/>
      <c r="P1694" s="238"/>
      <c r="Q1694" s="238"/>
      <c r="R1694" s="238"/>
      <c r="S1694" s="238"/>
      <c r="T1694" s="239"/>
      <c r="AT1694" s="240" t="s">
        <v>284</v>
      </c>
      <c r="AU1694" s="240" t="s">
        <v>85</v>
      </c>
      <c r="AV1694" s="15" t="s">
        <v>282</v>
      </c>
      <c r="AW1694" s="15" t="s">
        <v>32</v>
      </c>
      <c r="AX1694" s="15" t="s">
        <v>83</v>
      </c>
      <c r="AY1694" s="240" t="s">
        <v>275</v>
      </c>
    </row>
    <row r="1695" spans="1:65" s="13" customFormat="1" ht="10">
      <c r="B1695" s="207"/>
      <c r="C1695" s="208"/>
      <c r="D1695" s="209" t="s">
        <v>284</v>
      </c>
      <c r="E1695" s="208"/>
      <c r="F1695" s="211" t="s">
        <v>1896</v>
      </c>
      <c r="G1695" s="208"/>
      <c r="H1695" s="212">
        <v>150.673</v>
      </c>
      <c r="I1695" s="213"/>
      <c r="J1695" s="208"/>
      <c r="K1695" s="208"/>
      <c r="L1695" s="214"/>
      <c r="M1695" s="215"/>
      <c r="N1695" s="216"/>
      <c r="O1695" s="216"/>
      <c r="P1695" s="216"/>
      <c r="Q1695" s="216"/>
      <c r="R1695" s="216"/>
      <c r="S1695" s="216"/>
      <c r="T1695" s="217"/>
      <c r="AT1695" s="218" t="s">
        <v>284</v>
      </c>
      <c r="AU1695" s="218" t="s">
        <v>85</v>
      </c>
      <c r="AV1695" s="13" t="s">
        <v>85</v>
      </c>
      <c r="AW1695" s="13" t="s">
        <v>4</v>
      </c>
      <c r="AX1695" s="13" t="s">
        <v>83</v>
      </c>
      <c r="AY1695" s="218" t="s">
        <v>275</v>
      </c>
    </row>
    <row r="1696" spans="1:65" s="2" customFormat="1" ht="16.5" customHeight="1">
      <c r="A1696" s="35"/>
      <c r="B1696" s="36"/>
      <c r="C1696" s="251" t="s">
        <v>1897</v>
      </c>
      <c r="D1696" s="251" t="s">
        <v>386</v>
      </c>
      <c r="E1696" s="252" t="s">
        <v>1898</v>
      </c>
      <c r="F1696" s="253" t="s">
        <v>1899</v>
      </c>
      <c r="G1696" s="254" t="s">
        <v>280</v>
      </c>
      <c r="H1696" s="255">
        <v>13.519</v>
      </c>
      <c r="I1696" s="256"/>
      <c r="J1696" s="257">
        <f>ROUND(I1696*H1696,2)</f>
        <v>0</v>
      </c>
      <c r="K1696" s="253" t="s">
        <v>281</v>
      </c>
      <c r="L1696" s="258"/>
      <c r="M1696" s="259" t="s">
        <v>1</v>
      </c>
      <c r="N1696" s="260" t="s">
        <v>41</v>
      </c>
      <c r="O1696" s="72"/>
      <c r="P1696" s="203">
        <f>O1696*H1696</f>
        <v>0</v>
      </c>
      <c r="Q1696" s="203">
        <v>7.5000000000000002E-4</v>
      </c>
      <c r="R1696" s="203">
        <f>Q1696*H1696</f>
        <v>1.0139250000000001E-2</v>
      </c>
      <c r="S1696" s="203">
        <v>0</v>
      </c>
      <c r="T1696" s="204">
        <f>S1696*H1696</f>
        <v>0</v>
      </c>
      <c r="U1696" s="35"/>
      <c r="V1696" s="35"/>
      <c r="W1696" s="35"/>
      <c r="X1696" s="35"/>
      <c r="Y1696" s="35"/>
      <c r="Z1696" s="35"/>
      <c r="AA1696" s="35"/>
      <c r="AB1696" s="35"/>
      <c r="AC1696" s="35"/>
      <c r="AD1696" s="35"/>
      <c r="AE1696" s="35"/>
      <c r="AR1696" s="205" t="s">
        <v>517</v>
      </c>
      <c r="AT1696" s="205" t="s">
        <v>386</v>
      </c>
      <c r="AU1696" s="205" t="s">
        <v>85</v>
      </c>
      <c r="AY1696" s="18" t="s">
        <v>275</v>
      </c>
      <c r="BE1696" s="206">
        <f>IF(N1696="základní",J1696,0)</f>
        <v>0</v>
      </c>
      <c r="BF1696" s="206">
        <f>IF(N1696="snížená",J1696,0)</f>
        <v>0</v>
      </c>
      <c r="BG1696" s="206">
        <f>IF(N1696="zákl. přenesená",J1696,0)</f>
        <v>0</v>
      </c>
      <c r="BH1696" s="206">
        <f>IF(N1696="sníž. přenesená",J1696,0)</f>
        <v>0</v>
      </c>
      <c r="BI1696" s="206">
        <f>IF(N1696="nulová",J1696,0)</f>
        <v>0</v>
      </c>
      <c r="BJ1696" s="18" t="s">
        <v>83</v>
      </c>
      <c r="BK1696" s="206">
        <f>ROUND(I1696*H1696,2)</f>
        <v>0</v>
      </c>
      <c r="BL1696" s="18" t="s">
        <v>380</v>
      </c>
      <c r="BM1696" s="205" t="s">
        <v>1900</v>
      </c>
    </row>
    <row r="1697" spans="1:65" s="16" customFormat="1" ht="10">
      <c r="B1697" s="241"/>
      <c r="C1697" s="242"/>
      <c r="D1697" s="209" t="s">
        <v>284</v>
      </c>
      <c r="E1697" s="243" t="s">
        <v>1</v>
      </c>
      <c r="F1697" s="244" t="s">
        <v>1889</v>
      </c>
      <c r="G1697" s="242"/>
      <c r="H1697" s="243" t="s">
        <v>1</v>
      </c>
      <c r="I1697" s="245"/>
      <c r="J1697" s="242"/>
      <c r="K1697" s="242"/>
      <c r="L1697" s="246"/>
      <c r="M1697" s="247"/>
      <c r="N1697" s="248"/>
      <c r="O1697" s="248"/>
      <c r="P1697" s="248"/>
      <c r="Q1697" s="248"/>
      <c r="R1697" s="248"/>
      <c r="S1697" s="248"/>
      <c r="T1697" s="249"/>
      <c r="AT1697" s="250" t="s">
        <v>284</v>
      </c>
      <c r="AU1697" s="250" t="s">
        <v>85</v>
      </c>
      <c r="AV1697" s="16" t="s">
        <v>83</v>
      </c>
      <c r="AW1697" s="16" t="s">
        <v>32</v>
      </c>
      <c r="AX1697" s="16" t="s">
        <v>76</v>
      </c>
      <c r="AY1697" s="250" t="s">
        <v>275</v>
      </c>
    </row>
    <row r="1698" spans="1:65" s="13" customFormat="1" ht="10">
      <c r="B1698" s="207"/>
      <c r="C1698" s="208"/>
      <c r="D1698" s="209" t="s">
        <v>284</v>
      </c>
      <c r="E1698" s="210" t="s">
        <v>1</v>
      </c>
      <c r="F1698" s="211" t="s">
        <v>1174</v>
      </c>
      <c r="G1698" s="208"/>
      <c r="H1698" s="212">
        <v>1.7749999999999999</v>
      </c>
      <c r="I1698" s="213"/>
      <c r="J1698" s="208"/>
      <c r="K1698" s="208"/>
      <c r="L1698" s="214"/>
      <c r="M1698" s="215"/>
      <c r="N1698" s="216"/>
      <c r="O1698" s="216"/>
      <c r="P1698" s="216"/>
      <c r="Q1698" s="216"/>
      <c r="R1698" s="216"/>
      <c r="S1698" s="216"/>
      <c r="T1698" s="217"/>
      <c r="AT1698" s="218" t="s">
        <v>284</v>
      </c>
      <c r="AU1698" s="218" t="s">
        <v>85</v>
      </c>
      <c r="AV1698" s="13" t="s">
        <v>85</v>
      </c>
      <c r="AW1698" s="13" t="s">
        <v>32</v>
      </c>
      <c r="AX1698" s="13" t="s">
        <v>76</v>
      </c>
      <c r="AY1698" s="218" t="s">
        <v>275</v>
      </c>
    </row>
    <row r="1699" spans="1:65" s="13" customFormat="1" ht="10">
      <c r="B1699" s="207"/>
      <c r="C1699" s="208"/>
      <c r="D1699" s="209" t="s">
        <v>284</v>
      </c>
      <c r="E1699" s="210" t="s">
        <v>1</v>
      </c>
      <c r="F1699" s="211" t="s">
        <v>1890</v>
      </c>
      <c r="G1699" s="208"/>
      <c r="H1699" s="212">
        <v>5.5</v>
      </c>
      <c r="I1699" s="213"/>
      <c r="J1699" s="208"/>
      <c r="K1699" s="208"/>
      <c r="L1699" s="214"/>
      <c r="M1699" s="215"/>
      <c r="N1699" s="216"/>
      <c r="O1699" s="216"/>
      <c r="P1699" s="216"/>
      <c r="Q1699" s="216"/>
      <c r="R1699" s="216"/>
      <c r="S1699" s="216"/>
      <c r="T1699" s="217"/>
      <c r="AT1699" s="218" t="s">
        <v>284</v>
      </c>
      <c r="AU1699" s="218" t="s">
        <v>85</v>
      </c>
      <c r="AV1699" s="13" t="s">
        <v>85</v>
      </c>
      <c r="AW1699" s="13" t="s">
        <v>32</v>
      </c>
      <c r="AX1699" s="13" t="s">
        <v>76</v>
      </c>
      <c r="AY1699" s="218" t="s">
        <v>275</v>
      </c>
    </row>
    <row r="1700" spans="1:65" s="13" customFormat="1" ht="10">
      <c r="B1700" s="207"/>
      <c r="C1700" s="208"/>
      <c r="D1700" s="209" t="s">
        <v>284</v>
      </c>
      <c r="E1700" s="210" t="s">
        <v>1</v>
      </c>
      <c r="F1700" s="211" t="s">
        <v>1891</v>
      </c>
      <c r="G1700" s="208"/>
      <c r="H1700" s="212">
        <v>5.6</v>
      </c>
      <c r="I1700" s="213"/>
      <c r="J1700" s="208"/>
      <c r="K1700" s="208"/>
      <c r="L1700" s="214"/>
      <c r="M1700" s="215"/>
      <c r="N1700" s="216"/>
      <c r="O1700" s="216"/>
      <c r="P1700" s="216"/>
      <c r="Q1700" s="216"/>
      <c r="R1700" s="216"/>
      <c r="S1700" s="216"/>
      <c r="T1700" s="217"/>
      <c r="AT1700" s="218" t="s">
        <v>284</v>
      </c>
      <c r="AU1700" s="218" t="s">
        <v>85</v>
      </c>
      <c r="AV1700" s="13" t="s">
        <v>85</v>
      </c>
      <c r="AW1700" s="13" t="s">
        <v>32</v>
      </c>
      <c r="AX1700" s="13" t="s">
        <v>76</v>
      </c>
      <c r="AY1700" s="218" t="s">
        <v>275</v>
      </c>
    </row>
    <row r="1701" spans="1:65" s="14" customFormat="1" ht="10">
      <c r="B1701" s="219"/>
      <c r="C1701" s="220"/>
      <c r="D1701" s="209" t="s">
        <v>284</v>
      </c>
      <c r="E1701" s="221" t="s">
        <v>1</v>
      </c>
      <c r="F1701" s="222" t="s">
        <v>286</v>
      </c>
      <c r="G1701" s="220"/>
      <c r="H1701" s="223">
        <v>12.875</v>
      </c>
      <c r="I1701" s="224"/>
      <c r="J1701" s="220"/>
      <c r="K1701" s="220"/>
      <c r="L1701" s="225"/>
      <c r="M1701" s="226"/>
      <c r="N1701" s="227"/>
      <c r="O1701" s="227"/>
      <c r="P1701" s="227"/>
      <c r="Q1701" s="227"/>
      <c r="R1701" s="227"/>
      <c r="S1701" s="227"/>
      <c r="T1701" s="228"/>
      <c r="AT1701" s="229" t="s">
        <v>284</v>
      </c>
      <c r="AU1701" s="229" t="s">
        <v>85</v>
      </c>
      <c r="AV1701" s="14" t="s">
        <v>106</v>
      </c>
      <c r="AW1701" s="14" t="s">
        <v>32</v>
      </c>
      <c r="AX1701" s="14" t="s">
        <v>76</v>
      </c>
      <c r="AY1701" s="229" t="s">
        <v>275</v>
      </c>
    </row>
    <row r="1702" spans="1:65" s="15" customFormat="1" ht="10">
      <c r="B1702" s="230"/>
      <c r="C1702" s="231"/>
      <c r="D1702" s="209" t="s">
        <v>284</v>
      </c>
      <c r="E1702" s="232" t="s">
        <v>1</v>
      </c>
      <c r="F1702" s="233" t="s">
        <v>287</v>
      </c>
      <c r="G1702" s="231"/>
      <c r="H1702" s="234">
        <v>12.875</v>
      </c>
      <c r="I1702" s="235"/>
      <c r="J1702" s="231"/>
      <c r="K1702" s="231"/>
      <c r="L1702" s="236"/>
      <c r="M1702" s="237"/>
      <c r="N1702" s="238"/>
      <c r="O1702" s="238"/>
      <c r="P1702" s="238"/>
      <c r="Q1702" s="238"/>
      <c r="R1702" s="238"/>
      <c r="S1702" s="238"/>
      <c r="T1702" s="239"/>
      <c r="AT1702" s="240" t="s">
        <v>284</v>
      </c>
      <c r="AU1702" s="240" t="s">
        <v>85</v>
      </c>
      <c r="AV1702" s="15" t="s">
        <v>282</v>
      </c>
      <c r="AW1702" s="15" t="s">
        <v>32</v>
      </c>
      <c r="AX1702" s="15" t="s">
        <v>83</v>
      </c>
      <c r="AY1702" s="240" t="s">
        <v>275</v>
      </c>
    </row>
    <row r="1703" spans="1:65" s="13" customFormat="1" ht="10">
      <c r="B1703" s="207"/>
      <c r="C1703" s="208"/>
      <c r="D1703" s="209" t="s">
        <v>284</v>
      </c>
      <c r="E1703" s="208"/>
      <c r="F1703" s="211" t="s">
        <v>1901</v>
      </c>
      <c r="G1703" s="208"/>
      <c r="H1703" s="212">
        <v>13.519</v>
      </c>
      <c r="I1703" s="213"/>
      <c r="J1703" s="208"/>
      <c r="K1703" s="208"/>
      <c r="L1703" s="214"/>
      <c r="M1703" s="215"/>
      <c r="N1703" s="216"/>
      <c r="O1703" s="216"/>
      <c r="P1703" s="216"/>
      <c r="Q1703" s="216"/>
      <c r="R1703" s="216"/>
      <c r="S1703" s="216"/>
      <c r="T1703" s="217"/>
      <c r="AT1703" s="218" t="s">
        <v>284</v>
      </c>
      <c r="AU1703" s="218" t="s">
        <v>85</v>
      </c>
      <c r="AV1703" s="13" t="s">
        <v>85</v>
      </c>
      <c r="AW1703" s="13" t="s">
        <v>4</v>
      </c>
      <c r="AX1703" s="13" t="s">
        <v>83</v>
      </c>
      <c r="AY1703" s="218" t="s">
        <v>275</v>
      </c>
    </row>
    <row r="1704" spans="1:65" s="2" customFormat="1" ht="33" customHeight="1">
      <c r="A1704" s="35"/>
      <c r="B1704" s="36"/>
      <c r="C1704" s="194" t="s">
        <v>1902</v>
      </c>
      <c r="D1704" s="194" t="s">
        <v>277</v>
      </c>
      <c r="E1704" s="195" t="s">
        <v>1903</v>
      </c>
      <c r="F1704" s="196" t="s">
        <v>1904</v>
      </c>
      <c r="G1704" s="197" t="s">
        <v>280</v>
      </c>
      <c r="H1704" s="198">
        <v>1728.64</v>
      </c>
      <c r="I1704" s="199"/>
      <c r="J1704" s="200">
        <f>ROUND(I1704*H1704,2)</f>
        <v>0</v>
      </c>
      <c r="K1704" s="196" t="s">
        <v>281</v>
      </c>
      <c r="L1704" s="40"/>
      <c r="M1704" s="201" t="s">
        <v>1</v>
      </c>
      <c r="N1704" s="202" t="s">
        <v>41</v>
      </c>
      <c r="O1704" s="72"/>
      <c r="P1704" s="203">
        <f>O1704*H1704</f>
        <v>0</v>
      </c>
      <c r="Q1704" s="203">
        <v>1.2E-4</v>
      </c>
      <c r="R1704" s="203">
        <f>Q1704*H1704</f>
        <v>0.2074368</v>
      </c>
      <c r="S1704" s="203">
        <v>0</v>
      </c>
      <c r="T1704" s="204">
        <f>S1704*H1704</f>
        <v>0</v>
      </c>
      <c r="U1704" s="35"/>
      <c r="V1704" s="35"/>
      <c r="W1704" s="35"/>
      <c r="X1704" s="35"/>
      <c r="Y1704" s="35"/>
      <c r="Z1704" s="35"/>
      <c r="AA1704" s="35"/>
      <c r="AB1704" s="35"/>
      <c r="AC1704" s="35"/>
      <c r="AD1704" s="35"/>
      <c r="AE1704" s="35"/>
      <c r="AR1704" s="205" t="s">
        <v>380</v>
      </c>
      <c r="AT1704" s="205" t="s">
        <v>277</v>
      </c>
      <c r="AU1704" s="205" t="s">
        <v>85</v>
      </c>
      <c r="AY1704" s="18" t="s">
        <v>275</v>
      </c>
      <c r="BE1704" s="206">
        <f>IF(N1704="základní",J1704,0)</f>
        <v>0</v>
      </c>
      <c r="BF1704" s="206">
        <f>IF(N1704="snížená",J1704,0)</f>
        <v>0</v>
      </c>
      <c r="BG1704" s="206">
        <f>IF(N1704="zákl. přenesená",J1704,0)</f>
        <v>0</v>
      </c>
      <c r="BH1704" s="206">
        <f>IF(N1704="sníž. přenesená",J1704,0)</f>
        <v>0</v>
      </c>
      <c r="BI1704" s="206">
        <f>IF(N1704="nulová",J1704,0)</f>
        <v>0</v>
      </c>
      <c r="BJ1704" s="18" t="s">
        <v>83</v>
      </c>
      <c r="BK1704" s="206">
        <f>ROUND(I1704*H1704,2)</f>
        <v>0</v>
      </c>
      <c r="BL1704" s="18" t="s">
        <v>380</v>
      </c>
      <c r="BM1704" s="205" t="s">
        <v>1905</v>
      </c>
    </row>
    <row r="1705" spans="1:65" s="13" customFormat="1" ht="20">
      <c r="B1705" s="207"/>
      <c r="C1705" s="208"/>
      <c r="D1705" s="209" t="s">
        <v>284</v>
      </c>
      <c r="E1705" s="210" t="s">
        <v>1</v>
      </c>
      <c r="F1705" s="211" t="s">
        <v>1906</v>
      </c>
      <c r="G1705" s="208"/>
      <c r="H1705" s="212">
        <v>1607.39</v>
      </c>
      <c r="I1705" s="213"/>
      <c r="J1705" s="208"/>
      <c r="K1705" s="208"/>
      <c r="L1705" s="214"/>
      <c r="M1705" s="215"/>
      <c r="N1705" s="216"/>
      <c r="O1705" s="216"/>
      <c r="P1705" s="216"/>
      <c r="Q1705" s="216"/>
      <c r="R1705" s="216"/>
      <c r="S1705" s="216"/>
      <c r="T1705" s="217"/>
      <c r="AT1705" s="218" t="s">
        <v>284</v>
      </c>
      <c r="AU1705" s="218" t="s">
        <v>85</v>
      </c>
      <c r="AV1705" s="13" t="s">
        <v>85</v>
      </c>
      <c r="AW1705" s="13" t="s">
        <v>32</v>
      </c>
      <c r="AX1705" s="13" t="s">
        <v>76</v>
      </c>
      <c r="AY1705" s="218" t="s">
        <v>275</v>
      </c>
    </row>
    <row r="1706" spans="1:65" s="13" customFormat="1" ht="10">
      <c r="B1706" s="207"/>
      <c r="C1706" s="208"/>
      <c r="D1706" s="209" t="s">
        <v>284</v>
      </c>
      <c r="E1706" s="210" t="s">
        <v>1</v>
      </c>
      <c r="F1706" s="211" t="s">
        <v>1907</v>
      </c>
      <c r="G1706" s="208"/>
      <c r="H1706" s="212">
        <v>121.25</v>
      </c>
      <c r="I1706" s="213"/>
      <c r="J1706" s="208"/>
      <c r="K1706" s="208"/>
      <c r="L1706" s="214"/>
      <c r="M1706" s="215"/>
      <c r="N1706" s="216"/>
      <c r="O1706" s="216"/>
      <c r="P1706" s="216"/>
      <c r="Q1706" s="216"/>
      <c r="R1706" s="216"/>
      <c r="S1706" s="216"/>
      <c r="T1706" s="217"/>
      <c r="AT1706" s="218" t="s">
        <v>284</v>
      </c>
      <c r="AU1706" s="218" t="s">
        <v>85</v>
      </c>
      <c r="AV1706" s="13" t="s">
        <v>85</v>
      </c>
      <c r="AW1706" s="13" t="s">
        <v>32</v>
      </c>
      <c r="AX1706" s="13" t="s">
        <v>76</v>
      </c>
      <c r="AY1706" s="218" t="s">
        <v>275</v>
      </c>
    </row>
    <row r="1707" spans="1:65" s="14" customFormat="1" ht="10">
      <c r="B1707" s="219"/>
      <c r="C1707" s="220"/>
      <c r="D1707" s="209" t="s">
        <v>284</v>
      </c>
      <c r="E1707" s="221" t="s">
        <v>1</v>
      </c>
      <c r="F1707" s="222" t="s">
        <v>286</v>
      </c>
      <c r="G1707" s="220"/>
      <c r="H1707" s="223">
        <v>1728.64</v>
      </c>
      <c r="I1707" s="224"/>
      <c r="J1707" s="220"/>
      <c r="K1707" s="220"/>
      <c r="L1707" s="225"/>
      <c r="M1707" s="226"/>
      <c r="N1707" s="227"/>
      <c r="O1707" s="227"/>
      <c r="P1707" s="227"/>
      <c r="Q1707" s="227"/>
      <c r="R1707" s="227"/>
      <c r="S1707" s="227"/>
      <c r="T1707" s="228"/>
      <c r="AT1707" s="229" t="s">
        <v>284</v>
      </c>
      <c r="AU1707" s="229" t="s">
        <v>85</v>
      </c>
      <c r="AV1707" s="14" t="s">
        <v>106</v>
      </c>
      <c r="AW1707" s="14" t="s">
        <v>32</v>
      </c>
      <c r="AX1707" s="14" t="s">
        <v>76</v>
      </c>
      <c r="AY1707" s="229" t="s">
        <v>275</v>
      </c>
    </row>
    <row r="1708" spans="1:65" s="15" customFormat="1" ht="10">
      <c r="B1708" s="230"/>
      <c r="C1708" s="231"/>
      <c r="D1708" s="209" t="s">
        <v>284</v>
      </c>
      <c r="E1708" s="232" t="s">
        <v>1</v>
      </c>
      <c r="F1708" s="233" t="s">
        <v>287</v>
      </c>
      <c r="G1708" s="231"/>
      <c r="H1708" s="234">
        <v>1728.64</v>
      </c>
      <c r="I1708" s="235"/>
      <c r="J1708" s="231"/>
      <c r="K1708" s="231"/>
      <c r="L1708" s="236"/>
      <c r="M1708" s="237"/>
      <c r="N1708" s="238"/>
      <c r="O1708" s="238"/>
      <c r="P1708" s="238"/>
      <c r="Q1708" s="238"/>
      <c r="R1708" s="238"/>
      <c r="S1708" s="238"/>
      <c r="T1708" s="239"/>
      <c r="AT1708" s="240" t="s">
        <v>284</v>
      </c>
      <c r="AU1708" s="240" t="s">
        <v>85</v>
      </c>
      <c r="AV1708" s="15" t="s">
        <v>282</v>
      </c>
      <c r="AW1708" s="15" t="s">
        <v>32</v>
      </c>
      <c r="AX1708" s="15" t="s">
        <v>83</v>
      </c>
      <c r="AY1708" s="240" t="s">
        <v>275</v>
      </c>
    </row>
    <row r="1709" spans="1:65" s="2" customFormat="1" ht="24.15" customHeight="1">
      <c r="A1709" s="35"/>
      <c r="B1709" s="36"/>
      <c r="C1709" s="251" t="s">
        <v>293</v>
      </c>
      <c r="D1709" s="251" t="s">
        <v>386</v>
      </c>
      <c r="E1709" s="252" t="s">
        <v>1908</v>
      </c>
      <c r="F1709" s="253" t="s">
        <v>1909</v>
      </c>
      <c r="G1709" s="254" t="s">
        <v>280</v>
      </c>
      <c r="H1709" s="255">
        <v>1639.538</v>
      </c>
      <c r="I1709" s="256"/>
      <c r="J1709" s="257">
        <f>ROUND(I1709*H1709,2)</f>
        <v>0</v>
      </c>
      <c r="K1709" s="253" t="s">
        <v>281</v>
      </c>
      <c r="L1709" s="258"/>
      <c r="M1709" s="259" t="s">
        <v>1</v>
      </c>
      <c r="N1709" s="260" t="s">
        <v>41</v>
      </c>
      <c r="O1709" s="72"/>
      <c r="P1709" s="203">
        <f>O1709*H1709</f>
        <v>0</v>
      </c>
      <c r="Q1709" s="203">
        <v>5.0000000000000001E-3</v>
      </c>
      <c r="R1709" s="203">
        <f>Q1709*H1709</f>
        <v>8.1976899999999997</v>
      </c>
      <c r="S1709" s="203">
        <v>0</v>
      </c>
      <c r="T1709" s="204">
        <f>S1709*H1709</f>
        <v>0</v>
      </c>
      <c r="U1709" s="35"/>
      <c r="V1709" s="35"/>
      <c r="W1709" s="35"/>
      <c r="X1709" s="35"/>
      <c r="Y1709" s="35"/>
      <c r="Z1709" s="35"/>
      <c r="AA1709" s="35"/>
      <c r="AB1709" s="35"/>
      <c r="AC1709" s="35"/>
      <c r="AD1709" s="35"/>
      <c r="AE1709" s="35"/>
      <c r="AR1709" s="205" t="s">
        <v>517</v>
      </c>
      <c r="AT1709" s="205" t="s">
        <v>386</v>
      </c>
      <c r="AU1709" s="205" t="s">
        <v>85</v>
      </c>
      <c r="AY1709" s="18" t="s">
        <v>275</v>
      </c>
      <c r="BE1709" s="206">
        <f>IF(N1709="základní",J1709,0)</f>
        <v>0</v>
      </c>
      <c r="BF1709" s="206">
        <f>IF(N1709="snížená",J1709,0)</f>
        <v>0</v>
      </c>
      <c r="BG1709" s="206">
        <f>IF(N1709="zákl. přenesená",J1709,0)</f>
        <v>0</v>
      </c>
      <c r="BH1709" s="206">
        <f>IF(N1709="sníž. přenesená",J1709,0)</f>
        <v>0</v>
      </c>
      <c r="BI1709" s="206">
        <f>IF(N1709="nulová",J1709,0)</f>
        <v>0</v>
      </c>
      <c r="BJ1709" s="18" t="s">
        <v>83</v>
      </c>
      <c r="BK1709" s="206">
        <f>ROUND(I1709*H1709,2)</f>
        <v>0</v>
      </c>
      <c r="BL1709" s="18" t="s">
        <v>380</v>
      </c>
      <c r="BM1709" s="205" t="s">
        <v>1910</v>
      </c>
    </row>
    <row r="1710" spans="1:65" s="13" customFormat="1" ht="20">
      <c r="B1710" s="207"/>
      <c r="C1710" s="208"/>
      <c r="D1710" s="209" t="s">
        <v>284</v>
      </c>
      <c r="E1710" s="210" t="s">
        <v>1</v>
      </c>
      <c r="F1710" s="211" t="s">
        <v>1906</v>
      </c>
      <c r="G1710" s="208"/>
      <c r="H1710" s="212">
        <v>1607.39</v>
      </c>
      <c r="I1710" s="213"/>
      <c r="J1710" s="208"/>
      <c r="K1710" s="208"/>
      <c r="L1710" s="214"/>
      <c r="M1710" s="215"/>
      <c r="N1710" s="216"/>
      <c r="O1710" s="216"/>
      <c r="P1710" s="216"/>
      <c r="Q1710" s="216"/>
      <c r="R1710" s="216"/>
      <c r="S1710" s="216"/>
      <c r="T1710" s="217"/>
      <c r="AT1710" s="218" t="s">
        <v>284</v>
      </c>
      <c r="AU1710" s="218" t="s">
        <v>85</v>
      </c>
      <c r="AV1710" s="13" t="s">
        <v>85</v>
      </c>
      <c r="AW1710" s="13" t="s">
        <v>32</v>
      </c>
      <c r="AX1710" s="13" t="s">
        <v>76</v>
      </c>
      <c r="AY1710" s="218" t="s">
        <v>275</v>
      </c>
    </row>
    <row r="1711" spans="1:65" s="14" customFormat="1" ht="10">
      <c r="B1711" s="219"/>
      <c r="C1711" s="220"/>
      <c r="D1711" s="209" t="s">
        <v>284</v>
      </c>
      <c r="E1711" s="221" t="s">
        <v>1</v>
      </c>
      <c r="F1711" s="222" t="s">
        <v>286</v>
      </c>
      <c r="G1711" s="220"/>
      <c r="H1711" s="223">
        <v>1607.39</v>
      </c>
      <c r="I1711" s="224"/>
      <c r="J1711" s="220"/>
      <c r="K1711" s="220"/>
      <c r="L1711" s="225"/>
      <c r="M1711" s="226"/>
      <c r="N1711" s="227"/>
      <c r="O1711" s="227"/>
      <c r="P1711" s="227"/>
      <c r="Q1711" s="227"/>
      <c r="R1711" s="227"/>
      <c r="S1711" s="227"/>
      <c r="T1711" s="228"/>
      <c r="AT1711" s="229" t="s">
        <v>284</v>
      </c>
      <c r="AU1711" s="229" t="s">
        <v>85</v>
      </c>
      <c r="AV1711" s="14" t="s">
        <v>106</v>
      </c>
      <c r="AW1711" s="14" t="s">
        <v>32</v>
      </c>
      <c r="AX1711" s="14" t="s">
        <v>76</v>
      </c>
      <c r="AY1711" s="229" t="s">
        <v>275</v>
      </c>
    </row>
    <row r="1712" spans="1:65" s="15" customFormat="1" ht="10">
      <c r="B1712" s="230"/>
      <c r="C1712" s="231"/>
      <c r="D1712" s="209" t="s">
        <v>284</v>
      </c>
      <c r="E1712" s="232" t="s">
        <v>1</v>
      </c>
      <c r="F1712" s="233" t="s">
        <v>287</v>
      </c>
      <c r="G1712" s="231"/>
      <c r="H1712" s="234">
        <v>1607.39</v>
      </c>
      <c r="I1712" s="235"/>
      <c r="J1712" s="231"/>
      <c r="K1712" s="231"/>
      <c r="L1712" s="236"/>
      <c r="M1712" s="237"/>
      <c r="N1712" s="238"/>
      <c r="O1712" s="238"/>
      <c r="P1712" s="238"/>
      <c r="Q1712" s="238"/>
      <c r="R1712" s="238"/>
      <c r="S1712" s="238"/>
      <c r="T1712" s="239"/>
      <c r="AT1712" s="240" t="s">
        <v>284</v>
      </c>
      <c r="AU1712" s="240" t="s">
        <v>85</v>
      </c>
      <c r="AV1712" s="15" t="s">
        <v>282</v>
      </c>
      <c r="AW1712" s="15" t="s">
        <v>32</v>
      </c>
      <c r="AX1712" s="15" t="s">
        <v>83</v>
      </c>
      <c r="AY1712" s="240" t="s">
        <v>275</v>
      </c>
    </row>
    <row r="1713" spans="1:65" s="13" customFormat="1" ht="10">
      <c r="B1713" s="207"/>
      <c r="C1713" s="208"/>
      <c r="D1713" s="209" t="s">
        <v>284</v>
      </c>
      <c r="E1713" s="208"/>
      <c r="F1713" s="211" t="s">
        <v>1911</v>
      </c>
      <c r="G1713" s="208"/>
      <c r="H1713" s="212">
        <v>1639.538</v>
      </c>
      <c r="I1713" s="213"/>
      <c r="J1713" s="208"/>
      <c r="K1713" s="208"/>
      <c r="L1713" s="214"/>
      <c r="M1713" s="215"/>
      <c r="N1713" s="216"/>
      <c r="O1713" s="216"/>
      <c r="P1713" s="216"/>
      <c r="Q1713" s="216"/>
      <c r="R1713" s="216"/>
      <c r="S1713" s="216"/>
      <c r="T1713" s="217"/>
      <c r="AT1713" s="218" t="s">
        <v>284</v>
      </c>
      <c r="AU1713" s="218" t="s">
        <v>85</v>
      </c>
      <c r="AV1713" s="13" t="s">
        <v>85</v>
      </c>
      <c r="AW1713" s="13" t="s">
        <v>4</v>
      </c>
      <c r="AX1713" s="13" t="s">
        <v>83</v>
      </c>
      <c r="AY1713" s="218" t="s">
        <v>275</v>
      </c>
    </row>
    <row r="1714" spans="1:65" s="2" customFormat="1" ht="24.15" customHeight="1">
      <c r="A1714" s="35"/>
      <c r="B1714" s="36"/>
      <c r="C1714" s="251" t="s">
        <v>1912</v>
      </c>
      <c r="D1714" s="251" t="s">
        <v>386</v>
      </c>
      <c r="E1714" s="252" t="s">
        <v>1913</v>
      </c>
      <c r="F1714" s="253" t="s">
        <v>1914</v>
      </c>
      <c r="G1714" s="254" t="s">
        <v>280</v>
      </c>
      <c r="H1714" s="255">
        <v>123.675</v>
      </c>
      <c r="I1714" s="256"/>
      <c r="J1714" s="257">
        <f>ROUND(I1714*H1714,2)</f>
        <v>0</v>
      </c>
      <c r="K1714" s="253" t="s">
        <v>281</v>
      </c>
      <c r="L1714" s="258"/>
      <c r="M1714" s="259" t="s">
        <v>1</v>
      </c>
      <c r="N1714" s="260" t="s">
        <v>41</v>
      </c>
      <c r="O1714" s="72"/>
      <c r="P1714" s="203">
        <f>O1714*H1714</f>
        <v>0</v>
      </c>
      <c r="Q1714" s="203">
        <v>1.5E-3</v>
      </c>
      <c r="R1714" s="203">
        <f>Q1714*H1714</f>
        <v>0.1855125</v>
      </c>
      <c r="S1714" s="203">
        <v>0</v>
      </c>
      <c r="T1714" s="204">
        <f>S1714*H1714</f>
        <v>0</v>
      </c>
      <c r="U1714" s="35"/>
      <c r="V1714" s="35"/>
      <c r="W1714" s="35"/>
      <c r="X1714" s="35"/>
      <c r="Y1714" s="35"/>
      <c r="Z1714" s="35"/>
      <c r="AA1714" s="35"/>
      <c r="AB1714" s="35"/>
      <c r="AC1714" s="35"/>
      <c r="AD1714" s="35"/>
      <c r="AE1714" s="35"/>
      <c r="AR1714" s="205" t="s">
        <v>517</v>
      </c>
      <c r="AT1714" s="205" t="s">
        <v>386</v>
      </c>
      <c r="AU1714" s="205" t="s">
        <v>85</v>
      </c>
      <c r="AY1714" s="18" t="s">
        <v>275</v>
      </c>
      <c r="BE1714" s="206">
        <f>IF(N1714="základní",J1714,0)</f>
        <v>0</v>
      </c>
      <c r="BF1714" s="206">
        <f>IF(N1714="snížená",J1714,0)</f>
        <v>0</v>
      </c>
      <c r="BG1714" s="206">
        <f>IF(N1714="zákl. přenesená",J1714,0)</f>
        <v>0</v>
      </c>
      <c r="BH1714" s="206">
        <f>IF(N1714="sníž. přenesená",J1714,0)</f>
        <v>0</v>
      </c>
      <c r="BI1714" s="206">
        <f>IF(N1714="nulová",J1714,0)</f>
        <v>0</v>
      </c>
      <c r="BJ1714" s="18" t="s">
        <v>83</v>
      </c>
      <c r="BK1714" s="206">
        <f>ROUND(I1714*H1714,2)</f>
        <v>0</v>
      </c>
      <c r="BL1714" s="18" t="s">
        <v>380</v>
      </c>
      <c r="BM1714" s="205" t="s">
        <v>1915</v>
      </c>
    </row>
    <row r="1715" spans="1:65" s="13" customFormat="1" ht="10">
      <c r="B1715" s="207"/>
      <c r="C1715" s="208"/>
      <c r="D1715" s="209" t="s">
        <v>284</v>
      </c>
      <c r="E1715" s="210" t="s">
        <v>1</v>
      </c>
      <c r="F1715" s="211" t="s">
        <v>1907</v>
      </c>
      <c r="G1715" s="208"/>
      <c r="H1715" s="212">
        <v>121.25</v>
      </c>
      <c r="I1715" s="213"/>
      <c r="J1715" s="208"/>
      <c r="K1715" s="208"/>
      <c r="L1715" s="214"/>
      <c r="M1715" s="215"/>
      <c r="N1715" s="216"/>
      <c r="O1715" s="216"/>
      <c r="P1715" s="216"/>
      <c r="Q1715" s="216"/>
      <c r="R1715" s="216"/>
      <c r="S1715" s="216"/>
      <c r="T1715" s="217"/>
      <c r="AT1715" s="218" t="s">
        <v>284</v>
      </c>
      <c r="AU1715" s="218" t="s">
        <v>85</v>
      </c>
      <c r="AV1715" s="13" t="s">
        <v>85</v>
      </c>
      <c r="AW1715" s="13" t="s">
        <v>32</v>
      </c>
      <c r="AX1715" s="13" t="s">
        <v>76</v>
      </c>
      <c r="AY1715" s="218" t="s">
        <v>275</v>
      </c>
    </row>
    <row r="1716" spans="1:65" s="14" customFormat="1" ht="10">
      <c r="B1716" s="219"/>
      <c r="C1716" s="220"/>
      <c r="D1716" s="209" t="s">
        <v>284</v>
      </c>
      <c r="E1716" s="221" t="s">
        <v>1</v>
      </c>
      <c r="F1716" s="222" t="s">
        <v>286</v>
      </c>
      <c r="G1716" s="220"/>
      <c r="H1716" s="223">
        <v>121.25</v>
      </c>
      <c r="I1716" s="224"/>
      <c r="J1716" s="220"/>
      <c r="K1716" s="220"/>
      <c r="L1716" s="225"/>
      <c r="M1716" s="226"/>
      <c r="N1716" s="227"/>
      <c r="O1716" s="227"/>
      <c r="P1716" s="227"/>
      <c r="Q1716" s="227"/>
      <c r="R1716" s="227"/>
      <c r="S1716" s="227"/>
      <c r="T1716" s="228"/>
      <c r="AT1716" s="229" t="s">
        <v>284</v>
      </c>
      <c r="AU1716" s="229" t="s">
        <v>85</v>
      </c>
      <c r="AV1716" s="14" t="s">
        <v>106</v>
      </c>
      <c r="AW1716" s="14" t="s">
        <v>32</v>
      </c>
      <c r="AX1716" s="14" t="s">
        <v>76</v>
      </c>
      <c r="AY1716" s="229" t="s">
        <v>275</v>
      </c>
    </row>
    <row r="1717" spans="1:65" s="15" customFormat="1" ht="10">
      <c r="B1717" s="230"/>
      <c r="C1717" s="231"/>
      <c r="D1717" s="209" t="s">
        <v>284</v>
      </c>
      <c r="E1717" s="232" t="s">
        <v>1</v>
      </c>
      <c r="F1717" s="233" t="s">
        <v>287</v>
      </c>
      <c r="G1717" s="231"/>
      <c r="H1717" s="234">
        <v>121.25</v>
      </c>
      <c r="I1717" s="235"/>
      <c r="J1717" s="231"/>
      <c r="K1717" s="231"/>
      <c r="L1717" s="236"/>
      <c r="M1717" s="237"/>
      <c r="N1717" s="238"/>
      <c r="O1717" s="238"/>
      <c r="P1717" s="238"/>
      <c r="Q1717" s="238"/>
      <c r="R1717" s="238"/>
      <c r="S1717" s="238"/>
      <c r="T1717" s="239"/>
      <c r="AT1717" s="240" t="s">
        <v>284</v>
      </c>
      <c r="AU1717" s="240" t="s">
        <v>85</v>
      </c>
      <c r="AV1717" s="15" t="s">
        <v>282</v>
      </c>
      <c r="AW1717" s="15" t="s">
        <v>32</v>
      </c>
      <c r="AX1717" s="15" t="s">
        <v>83</v>
      </c>
      <c r="AY1717" s="240" t="s">
        <v>275</v>
      </c>
    </row>
    <row r="1718" spans="1:65" s="13" customFormat="1" ht="10">
      <c r="B1718" s="207"/>
      <c r="C1718" s="208"/>
      <c r="D1718" s="209" t="s">
        <v>284</v>
      </c>
      <c r="E1718" s="208"/>
      <c r="F1718" s="211" t="s">
        <v>1237</v>
      </c>
      <c r="G1718" s="208"/>
      <c r="H1718" s="212">
        <v>123.675</v>
      </c>
      <c r="I1718" s="213"/>
      <c r="J1718" s="208"/>
      <c r="K1718" s="208"/>
      <c r="L1718" s="214"/>
      <c r="M1718" s="215"/>
      <c r="N1718" s="216"/>
      <c r="O1718" s="216"/>
      <c r="P1718" s="216"/>
      <c r="Q1718" s="216"/>
      <c r="R1718" s="216"/>
      <c r="S1718" s="216"/>
      <c r="T1718" s="217"/>
      <c r="AT1718" s="218" t="s">
        <v>284</v>
      </c>
      <c r="AU1718" s="218" t="s">
        <v>85</v>
      </c>
      <c r="AV1718" s="13" t="s">
        <v>85</v>
      </c>
      <c r="AW1718" s="13" t="s">
        <v>4</v>
      </c>
      <c r="AX1718" s="13" t="s">
        <v>83</v>
      </c>
      <c r="AY1718" s="218" t="s">
        <v>275</v>
      </c>
    </row>
    <row r="1719" spans="1:65" s="2" customFormat="1" ht="24.15" customHeight="1">
      <c r="A1719" s="35"/>
      <c r="B1719" s="36"/>
      <c r="C1719" s="194" t="s">
        <v>1916</v>
      </c>
      <c r="D1719" s="194" t="s">
        <v>277</v>
      </c>
      <c r="E1719" s="195" t="s">
        <v>1917</v>
      </c>
      <c r="F1719" s="196" t="s">
        <v>1918</v>
      </c>
      <c r="G1719" s="197" t="s">
        <v>399</v>
      </c>
      <c r="H1719" s="198">
        <v>327.7</v>
      </c>
      <c r="I1719" s="199"/>
      <c r="J1719" s="200">
        <f>ROUND(I1719*H1719,2)</f>
        <v>0</v>
      </c>
      <c r="K1719" s="196" t="s">
        <v>281</v>
      </c>
      <c r="L1719" s="40"/>
      <c r="M1719" s="201" t="s">
        <v>1</v>
      </c>
      <c r="N1719" s="202" t="s">
        <v>41</v>
      </c>
      <c r="O1719" s="72"/>
      <c r="P1719" s="203">
        <f>O1719*H1719</f>
        <v>0</v>
      </c>
      <c r="Q1719" s="203">
        <v>3.0000000000000001E-5</v>
      </c>
      <c r="R1719" s="203">
        <f>Q1719*H1719</f>
        <v>9.8309999999999995E-3</v>
      </c>
      <c r="S1719" s="203">
        <v>0</v>
      </c>
      <c r="T1719" s="204">
        <f>S1719*H1719</f>
        <v>0</v>
      </c>
      <c r="U1719" s="35"/>
      <c r="V1719" s="35"/>
      <c r="W1719" s="35"/>
      <c r="X1719" s="35"/>
      <c r="Y1719" s="35"/>
      <c r="Z1719" s="35"/>
      <c r="AA1719" s="35"/>
      <c r="AB1719" s="35"/>
      <c r="AC1719" s="35"/>
      <c r="AD1719" s="35"/>
      <c r="AE1719" s="35"/>
      <c r="AR1719" s="205" t="s">
        <v>380</v>
      </c>
      <c r="AT1719" s="205" t="s">
        <v>277</v>
      </c>
      <c r="AU1719" s="205" t="s">
        <v>85</v>
      </c>
      <c r="AY1719" s="18" t="s">
        <v>275</v>
      </c>
      <c r="BE1719" s="206">
        <f>IF(N1719="základní",J1719,0)</f>
        <v>0</v>
      </c>
      <c r="BF1719" s="206">
        <f>IF(N1719="snížená",J1719,0)</f>
        <v>0</v>
      </c>
      <c r="BG1719" s="206">
        <f>IF(N1719="zákl. přenesená",J1719,0)</f>
        <v>0</v>
      </c>
      <c r="BH1719" s="206">
        <f>IF(N1719="sníž. přenesená",J1719,0)</f>
        <v>0</v>
      </c>
      <c r="BI1719" s="206">
        <f>IF(N1719="nulová",J1719,0)</f>
        <v>0</v>
      </c>
      <c r="BJ1719" s="18" t="s">
        <v>83</v>
      </c>
      <c r="BK1719" s="206">
        <f>ROUND(I1719*H1719,2)</f>
        <v>0</v>
      </c>
      <c r="BL1719" s="18" t="s">
        <v>380</v>
      </c>
      <c r="BM1719" s="205" t="s">
        <v>1919</v>
      </c>
    </row>
    <row r="1720" spans="1:65" s="13" customFormat="1" ht="10">
      <c r="B1720" s="207"/>
      <c r="C1720" s="208"/>
      <c r="D1720" s="209" t="s">
        <v>284</v>
      </c>
      <c r="E1720" s="210" t="s">
        <v>1</v>
      </c>
      <c r="F1720" s="211" t="s">
        <v>1920</v>
      </c>
      <c r="G1720" s="208"/>
      <c r="H1720" s="212">
        <v>327.7</v>
      </c>
      <c r="I1720" s="213"/>
      <c r="J1720" s="208"/>
      <c r="K1720" s="208"/>
      <c r="L1720" s="214"/>
      <c r="M1720" s="215"/>
      <c r="N1720" s="216"/>
      <c r="O1720" s="216"/>
      <c r="P1720" s="216"/>
      <c r="Q1720" s="216"/>
      <c r="R1720" s="216"/>
      <c r="S1720" s="216"/>
      <c r="T1720" s="217"/>
      <c r="AT1720" s="218" t="s">
        <v>284</v>
      </c>
      <c r="AU1720" s="218" t="s">
        <v>85</v>
      </c>
      <c r="AV1720" s="13" t="s">
        <v>85</v>
      </c>
      <c r="AW1720" s="13" t="s">
        <v>32</v>
      </c>
      <c r="AX1720" s="13" t="s">
        <v>76</v>
      </c>
      <c r="AY1720" s="218" t="s">
        <v>275</v>
      </c>
    </row>
    <row r="1721" spans="1:65" s="14" customFormat="1" ht="10">
      <c r="B1721" s="219"/>
      <c r="C1721" s="220"/>
      <c r="D1721" s="209" t="s">
        <v>284</v>
      </c>
      <c r="E1721" s="221" t="s">
        <v>1</v>
      </c>
      <c r="F1721" s="222" t="s">
        <v>286</v>
      </c>
      <c r="G1721" s="220"/>
      <c r="H1721" s="223">
        <v>327.7</v>
      </c>
      <c r="I1721" s="224"/>
      <c r="J1721" s="220"/>
      <c r="K1721" s="220"/>
      <c r="L1721" s="225"/>
      <c r="M1721" s="226"/>
      <c r="N1721" s="227"/>
      <c r="O1721" s="227"/>
      <c r="P1721" s="227"/>
      <c r="Q1721" s="227"/>
      <c r="R1721" s="227"/>
      <c r="S1721" s="227"/>
      <c r="T1721" s="228"/>
      <c r="AT1721" s="229" t="s">
        <v>284</v>
      </c>
      <c r="AU1721" s="229" t="s">
        <v>85</v>
      </c>
      <c r="AV1721" s="14" t="s">
        <v>106</v>
      </c>
      <c r="AW1721" s="14" t="s">
        <v>32</v>
      </c>
      <c r="AX1721" s="14" t="s">
        <v>76</v>
      </c>
      <c r="AY1721" s="229" t="s">
        <v>275</v>
      </c>
    </row>
    <row r="1722" spans="1:65" s="15" customFormat="1" ht="10">
      <c r="B1722" s="230"/>
      <c r="C1722" s="231"/>
      <c r="D1722" s="209" t="s">
        <v>284</v>
      </c>
      <c r="E1722" s="232" t="s">
        <v>1</v>
      </c>
      <c r="F1722" s="233" t="s">
        <v>287</v>
      </c>
      <c r="G1722" s="231"/>
      <c r="H1722" s="234">
        <v>327.7</v>
      </c>
      <c r="I1722" s="235"/>
      <c r="J1722" s="231"/>
      <c r="K1722" s="231"/>
      <c r="L1722" s="236"/>
      <c r="M1722" s="237"/>
      <c r="N1722" s="238"/>
      <c r="O1722" s="238"/>
      <c r="P1722" s="238"/>
      <c r="Q1722" s="238"/>
      <c r="R1722" s="238"/>
      <c r="S1722" s="238"/>
      <c r="T1722" s="239"/>
      <c r="AT1722" s="240" t="s">
        <v>284</v>
      </c>
      <c r="AU1722" s="240" t="s">
        <v>85</v>
      </c>
      <c r="AV1722" s="15" t="s">
        <v>282</v>
      </c>
      <c r="AW1722" s="15" t="s">
        <v>32</v>
      </c>
      <c r="AX1722" s="15" t="s">
        <v>83</v>
      </c>
      <c r="AY1722" s="240" t="s">
        <v>275</v>
      </c>
    </row>
    <row r="1723" spans="1:65" s="2" customFormat="1" ht="24.15" customHeight="1">
      <c r="A1723" s="35"/>
      <c r="B1723" s="36"/>
      <c r="C1723" s="251" t="s">
        <v>1921</v>
      </c>
      <c r="D1723" s="251" t="s">
        <v>386</v>
      </c>
      <c r="E1723" s="252" t="s">
        <v>1922</v>
      </c>
      <c r="F1723" s="253" t="s">
        <v>1923</v>
      </c>
      <c r="G1723" s="254" t="s">
        <v>399</v>
      </c>
      <c r="H1723" s="255">
        <v>334.25400000000002</v>
      </c>
      <c r="I1723" s="256"/>
      <c r="J1723" s="257">
        <f>ROUND(I1723*H1723,2)</f>
        <v>0</v>
      </c>
      <c r="K1723" s="253" t="s">
        <v>281</v>
      </c>
      <c r="L1723" s="258"/>
      <c r="M1723" s="259" t="s">
        <v>1</v>
      </c>
      <c r="N1723" s="260" t="s">
        <v>41</v>
      </c>
      <c r="O1723" s="72"/>
      <c r="P1723" s="203">
        <f>O1723*H1723</f>
        <v>0</v>
      </c>
      <c r="Q1723" s="203">
        <v>3.8000000000000002E-4</v>
      </c>
      <c r="R1723" s="203">
        <f>Q1723*H1723</f>
        <v>0.12701652000000002</v>
      </c>
      <c r="S1723" s="203">
        <v>0</v>
      </c>
      <c r="T1723" s="204">
        <f>S1723*H1723</f>
        <v>0</v>
      </c>
      <c r="U1723" s="35"/>
      <c r="V1723" s="35"/>
      <c r="W1723" s="35"/>
      <c r="X1723" s="35"/>
      <c r="Y1723" s="35"/>
      <c r="Z1723" s="35"/>
      <c r="AA1723" s="35"/>
      <c r="AB1723" s="35"/>
      <c r="AC1723" s="35"/>
      <c r="AD1723" s="35"/>
      <c r="AE1723" s="35"/>
      <c r="AR1723" s="205" t="s">
        <v>517</v>
      </c>
      <c r="AT1723" s="205" t="s">
        <v>386</v>
      </c>
      <c r="AU1723" s="205" t="s">
        <v>85</v>
      </c>
      <c r="AY1723" s="18" t="s">
        <v>275</v>
      </c>
      <c r="BE1723" s="206">
        <f>IF(N1723="základní",J1723,0)</f>
        <v>0</v>
      </c>
      <c r="BF1723" s="206">
        <f>IF(N1723="snížená",J1723,0)</f>
        <v>0</v>
      </c>
      <c r="BG1723" s="206">
        <f>IF(N1723="zákl. přenesená",J1723,0)</f>
        <v>0</v>
      </c>
      <c r="BH1723" s="206">
        <f>IF(N1723="sníž. přenesená",J1723,0)</f>
        <v>0</v>
      </c>
      <c r="BI1723" s="206">
        <f>IF(N1723="nulová",J1723,0)</f>
        <v>0</v>
      </c>
      <c r="BJ1723" s="18" t="s">
        <v>83</v>
      </c>
      <c r="BK1723" s="206">
        <f>ROUND(I1723*H1723,2)</f>
        <v>0</v>
      </c>
      <c r="BL1723" s="18" t="s">
        <v>380</v>
      </c>
      <c r="BM1723" s="205" t="s">
        <v>1924</v>
      </c>
    </row>
    <row r="1724" spans="1:65" s="13" customFormat="1" ht="10">
      <c r="B1724" s="207"/>
      <c r="C1724" s="208"/>
      <c r="D1724" s="209" t="s">
        <v>284</v>
      </c>
      <c r="E1724" s="208"/>
      <c r="F1724" s="211" t="s">
        <v>1925</v>
      </c>
      <c r="G1724" s="208"/>
      <c r="H1724" s="212">
        <v>334.25400000000002</v>
      </c>
      <c r="I1724" s="213"/>
      <c r="J1724" s="208"/>
      <c r="K1724" s="208"/>
      <c r="L1724" s="214"/>
      <c r="M1724" s="215"/>
      <c r="N1724" s="216"/>
      <c r="O1724" s="216"/>
      <c r="P1724" s="216"/>
      <c r="Q1724" s="216"/>
      <c r="R1724" s="216"/>
      <c r="S1724" s="216"/>
      <c r="T1724" s="217"/>
      <c r="AT1724" s="218" t="s">
        <v>284</v>
      </c>
      <c r="AU1724" s="218" t="s">
        <v>85</v>
      </c>
      <c r="AV1724" s="13" t="s">
        <v>85</v>
      </c>
      <c r="AW1724" s="13" t="s">
        <v>4</v>
      </c>
      <c r="AX1724" s="13" t="s">
        <v>83</v>
      </c>
      <c r="AY1724" s="218" t="s">
        <v>275</v>
      </c>
    </row>
    <row r="1725" spans="1:65" s="2" customFormat="1" ht="33" customHeight="1">
      <c r="A1725" s="35"/>
      <c r="B1725" s="36"/>
      <c r="C1725" s="194" t="s">
        <v>1926</v>
      </c>
      <c r="D1725" s="194" t="s">
        <v>277</v>
      </c>
      <c r="E1725" s="195" t="s">
        <v>1927</v>
      </c>
      <c r="F1725" s="196" t="s">
        <v>1928</v>
      </c>
      <c r="G1725" s="197" t="s">
        <v>280</v>
      </c>
      <c r="H1725" s="198">
        <v>1607.39</v>
      </c>
      <c r="I1725" s="199"/>
      <c r="J1725" s="200">
        <f>ROUND(I1725*H1725,2)</f>
        <v>0</v>
      </c>
      <c r="K1725" s="196" t="s">
        <v>281</v>
      </c>
      <c r="L1725" s="40"/>
      <c r="M1725" s="201" t="s">
        <v>1</v>
      </c>
      <c r="N1725" s="202" t="s">
        <v>41</v>
      </c>
      <c r="O1725" s="72"/>
      <c r="P1725" s="203">
        <f>O1725*H1725</f>
        <v>0</v>
      </c>
      <c r="Q1725" s="203">
        <v>1.2E-4</v>
      </c>
      <c r="R1725" s="203">
        <f>Q1725*H1725</f>
        <v>0.19288680000000002</v>
      </c>
      <c r="S1725" s="203">
        <v>0</v>
      </c>
      <c r="T1725" s="204">
        <f>S1725*H1725</f>
        <v>0</v>
      </c>
      <c r="U1725" s="35"/>
      <c r="V1725" s="35"/>
      <c r="W1725" s="35"/>
      <c r="X1725" s="35"/>
      <c r="Y1725" s="35"/>
      <c r="Z1725" s="35"/>
      <c r="AA1725" s="35"/>
      <c r="AB1725" s="35"/>
      <c r="AC1725" s="35"/>
      <c r="AD1725" s="35"/>
      <c r="AE1725" s="35"/>
      <c r="AR1725" s="205" t="s">
        <v>380</v>
      </c>
      <c r="AT1725" s="205" t="s">
        <v>277</v>
      </c>
      <c r="AU1725" s="205" t="s">
        <v>85</v>
      </c>
      <c r="AY1725" s="18" t="s">
        <v>275</v>
      </c>
      <c r="BE1725" s="206">
        <f>IF(N1725="základní",J1725,0)</f>
        <v>0</v>
      </c>
      <c r="BF1725" s="206">
        <f>IF(N1725="snížená",J1725,0)</f>
        <v>0</v>
      </c>
      <c r="BG1725" s="206">
        <f>IF(N1725="zákl. přenesená",J1725,0)</f>
        <v>0</v>
      </c>
      <c r="BH1725" s="206">
        <f>IF(N1725="sníž. přenesená",J1725,0)</f>
        <v>0</v>
      </c>
      <c r="BI1725" s="206">
        <f>IF(N1725="nulová",J1725,0)</f>
        <v>0</v>
      </c>
      <c r="BJ1725" s="18" t="s">
        <v>83</v>
      </c>
      <c r="BK1725" s="206">
        <f>ROUND(I1725*H1725,2)</f>
        <v>0</v>
      </c>
      <c r="BL1725" s="18" t="s">
        <v>380</v>
      </c>
      <c r="BM1725" s="205" t="s">
        <v>1929</v>
      </c>
    </row>
    <row r="1726" spans="1:65" s="13" customFormat="1" ht="20">
      <c r="B1726" s="207"/>
      <c r="C1726" s="208"/>
      <c r="D1726" s="209" t="s">
        <v>284</v>
      </c>
      <c r="E1726" s="210" t="s">
        <v>1</v>
      </c>
      <c r="F1726" s="211" t="s">
        <v>1906</v>
      </c>
      <c r="G1726" s="208"/>
      <c r="H1726" s="212">
        <v>1607.39</v>
      </c>
      <c r="I1726" s="213"/>
      <c r="J1726" s="208"/>
      <c r="K1726" s="208"/>
      <c r="L1726" s="214"/>
      <c r="M1726" s="215"/>
      <c r="N1726" s="216"/>
      <c r="O1726" s="216"/>
      <c r="P1726" s="216"/>
      <c r="Q1726" s="216"/>
      <c r="R1726" s="216"/>
      <c r="S1726" s="216"/>
      <c r="T1726" s="217"/>
      <c r="AT1726" s="218" t="s">
        <v>284</v>
      </c>
      <c r="AU1726" s="218" t="s">
        <v>85</v>
      </c>
      <c r="AV1726" s="13" t="s">
        <v>85</v>
      </c>
      <c r="AW1726" s="13" t="s">
        <v>32</v>
      </c>
      <c r="AX1726" s="13" t="s">
        <v>76</v>
      </c>
      <c r="AY1726" s="218" t="s">
        <v>275</v>
      </c>
    </row>
    <row r="1727" spans="1:65" s="14" customFormat="1" ht="10">
      <c r="B1727" s="219"/>
      <c r="C1727" s="220"/>
      <c r="D1727" s="209" t="s">
        <v>284</v>
      </c>
      <c r="E1727" s="221" t="s">
        <v>1</v>
      </c>
      <c r="F1727" s="222" t="s">
        <v>286</v>
      </c>
      <c r="G1727" s="220"/>
      <c r="H1727" s="223">
        <v>1607.39</v>
      </c>
      <c r="I1727" s="224"/>
      <c r="J1727" s="220"/>
      <c r="K1727" s="220"/>
      <c r="L1727" s="225"/>
      <c r="M1727" s="226"/>
      <c r="N1727" s="227"/>
      <c r="O1727" s="227"/>
      <c r="P1727" s="227"/>
      <c r="Q1727" s="227"/>
      <c r="R1727" s="227"/>
      <c r="S1727" s="227"/>
      <c r="T1727" s="228"/>
      <c r="AT1727" s="229" t="s">
        <v>284</v>
      </c>
      <c r="AU1727" s="229" t="s">
        <v>85</v>
      </c>
      <c r="AV1727" s="14" t="s">
        <v>106</v>
      </c>
      <c r="AW1727" s="14" t="s">
        <v>32</v>
      </c>
      <c r="AX1727" s="14" t="s">
        <v>76</v>
      </c>
      <c r="AY1727" s="229" t="s">
        <v>275</v>
      </c>
    </row>
    <row r="1728" spans="1:65" s="15" customFormat="1" ht="10">
      <c r="B1728" s="230"/>
      <c r="C1728" s="231"/>
      <c r="D1728" s="209" t="s">
        <v>284</v>
      </c>
      <c r="E1728" s="232" t="s">
        <v>1</v>
      </c>
      <c r="F1728" s="233" t="s">
        <v>287</v>
      </c>
      <c r="G1728" s="231"/>
      <c r="H1728" s="234">
        <v>1607.39</v>
      </c>
      <c r="I1728" s="235"/>
      <c r="J1728" s="231"/>
      <c r="K1728" s="231"/>
      <c r="L1728" s="236"/>
      <c r="M1728" s="237"/>
      <c r="N1728" s="238"/>
      <c r="O1728" s="238"/>
      <c r="P1728" s="238"/>
      <c r="Q1728" s="238"/>
      <c r="R1728" s="238"/>
      <c r="S1728" s="238"/>
      <c r="T1728" s="239"/>
      <c r="AT1728" s="240" t="s">
        <v>284</v>
      </c>
      <c r="AU1728" s="240" t="s">
        <v>85</v>
      </c>
      <c r="AV1728" s="15" t="s">
        <v>282</v>
      </c>
      <c r="AW1728" s="15" t="s">
        <v>32</v>
      </c>
      <c r="AX1728" s="15" t="s">
        <v>83</v>
      </c>
      <c r="AY1728" s="240" t="s">
        <v>275</v>
      </c>
    </row>
    <row r="1729" spans="1:65" s="2" customFormat="1" ht="24.15" customHeight="1">
      <c r="A1729" s="35"/>
      <c r="B1729" s="36"/>
      <c r="C1729" s="251" t="s">
        <v>1930</v>
      </c>
      <c r="D1729" s="251" t="s">
        <v>386</v>
      </c>
      <c r="E1729" s="252" t="s">
        <v>1931</v>
      </c>
      <c r="F1729" s="253" t="s">
        <v>1932</v>
      </c>
      <c r="G1729" s="254" t="s">
        <v>290</v>
      </c>
      <c r="H1729" s="255">
        <v>257.18200000000002</v>
      </c>
      <c r="I1729" s="256"/>
      <c r="J1729" s="257">
        <f>ROUND(I1729*H1729,2)</f>
        <v>0</v>
      </c>
      <c r="K1729" s="253" t="s">
        <v>281</v>
      </c>
      <c r="L1729" s="258"/>
      <c r="M1729" s="259" t="s">
        <v>1</v>
      </c>
      <c r="N1729" s="260" t="s">
        <v>41</v>
      </c>
      <c r="O1729" s="72"/>
      <c r="P1729" s="203">
        <f>O1729*H1729</f>
        <v>0</v>
      </c>
      <c r="Q1729" s="203">
        <v>0.02</v>
      </c>
      <c r="R1729" s="203">
        <f>Q1729*H1729</f>
        <v>5.1436400000000004</v>
      </c>
      <c r="S1729" s="203">
        <v>0</v>
      </c>
      <c r="T1729" s="204">
        <f>S1729*H1729</f>
        <v>0</v>
      </c>
      <c r="U1729" s="35"/>
      <c r="V1729" s="35"/>
      <c r="W1729" s="35"/>
      <c r="X1729" s="35"/>
      <c r="Y1729" s="35"/>
      <c r="Z1729" s="35"/>
      <c r="AA1729" s="35"/>
      <c r="AB1729" s="35"/>
      <c r="AC1729" s="35"/>
      <c r="AD1729" s="35"/>
      <c r="AE1729" s="35"/>
      <c r="AR1729" s="205" t="s">
        <v>517</v>
      </c>
      <c r="AT1729" s="205" t="s">
        <v>386</v>
      </c>
      <c r="AU1729" s="205" t="s">
        <v>85</v>
      </c>
      <c r="AY1729" s="18" t="s">
        <v>275</v>
      </c>
      <c r="BE1729" s="206">
        <f>IF(N1729="základní",J1729,0)</f>
        <v>0</v>
      </c>
      <c r="BF1729" s="206">
        <f>IF(N1729="snížená",J1729,0)</f>
        <v>0</v>
      </c>
      <c r="BG1729" s="206">
        <f>IF(N1729="zákl. přenesená",J1729,0)</f>
        <v>0</v>
      </c>
      <c r="BH1729" s="206">
        <f>IF(N1729="sníž. přenesená",J1729,0)</f>
        <v>0</v>
      </c>
      <c r="BI1729" s="206">
        <f>IF(N1729="nulová",J1729,0)</f>
        <v>0</v>
      </c>
      <c r="BJ1729" s="18" t="s">
        <v>83</v>
      </c>
      <c r="BK1729" s="206">
        <f>ROUND(I1729*H1729,2)</f>
        <v>0</v>
      </c>
      <c r="BL1729" s="18" t="s">
        <v>380</v>
      </c>
      <c r="BM1729" s="205" t="s">
        <v>1933</v>
      </c>
    </row>
    <row r="1730" spans="1:65" s="13" customFormat="1" ht="20">
      <c r="B1730" s="207"/>
      <c r="C1730" s="208"/>
      <c r="D1730" s="209" t="s">
        <v>284</v>
      </c>
      <c r="E1730" s="210" t="s">
        <v>1</v>
      </c>
      <c r="F1730" s="211" t="s">
        <v>1934</v>
      </c>
      <c r="G1730" s="208"/>
      <c r="H1730" s="212">
        <v>257.18200000000002</v>
      </c>
      <c r="I1730" s="213"/>
      <c r="J1730" s="208"/>
      <c r="K1730" s="208"/>
      <c r="L1730" s="214"/>
      <c r="M1730" s="215"/>
      <c r="N1730" s="216"/>
      <c r="O1730" s="216"/>
      <c r="P1730" s="216"/>
      <c r="Q1730" s="216"/>
      <c r="R1730" s="216"/>
      <c r="S1730" s="216"/>
      <c r="T1730" s="217"/>
      <c r="AT1730" s="218" t="s">
        <v>284</v>
      </c>
      <c r="AU1730" s="218" t="s">
        <v>85</v>
      </c>
      <c r="AV1730" s="13" t="s">
        <v>85</v>
      </c>
      <c r="AW1730" s="13" t="s">
        <v>32</v>
      </c>
      <c r="AX1730" s="13" t="s">
        <v>76</v>
      </c>
      <c r="AY1730" s="218" t="s">
        <v>275</v>
      </c>
    </row>
    <row r="1731" spans="1:65" s="14" customFormat="1" ht="10">
      <c r="B1731" s="219"/>
      <c r="C1731" s="220"/>
      <c r="D1731" s="209" t="s">
        <v>284</v>
      </c>
      <c r="E1731" s="221" t="s">
        <v>1</v>
      </c>
      <c r="F1731" s="222" t="s">
        <v>286</v>
      </c>
      <c r="G1731" s="220"/>
      <c r="H1731" s="223">
        <v>257.18200000000002</v>
      </c>
      <c r="I1731" s="224"/>
      <c r="J1731" s="220"/>
      <c r="K1731" s="220"/>
      <c r="L1731" s="225"/>
      <c r="M1731" s="226"/>
      <c r="N1731" s="227"/>
      <c r="O1731" s="227"/>
      <c r="P1731" s="227"/>
      <c r="Q1731" s="227"/>
      <c r="R1731" s="227"/>
      <c r="S1731" s="227"/>
      <c r="T1731" s="228"/>
      <c r="AT1731" s="229" t="s">
        <v>284</v>
      </c>
      <c r="AU1731" s="229" t="s">
        <v>85</v>
      </c>
      <c r="AV1731" s="14" t="s">
        <v>106</v>
      </c>
      <c r="AW1731" s="14" t="s">
        <v>32</v>
      </c>
      <c r="AX1731" s="14" t="s">
        <v>76</v>
      </c>
      <c r="AY1731" s="229" t="s">
        <v>275</v>
      </c>
    </row>
    <row r="1732" spans="1:65" s="15" customFormat="1" ht="10">
      <c r="B1732" s="230"/>
      <c r="C1732" s="231"/>
      <c r="D1732" s="209" t="s">
        <v>284</v>
      </c>
      <c r="E1732" s="232" t="s">
        <v>1</v>
      </c>
      <c r="F1732" s="233" t="s">
        <v>287</v>
      </c>
      <c r="G1732" s="231"/>
      <c r="H1732" s="234">
        <v>257.18200000000002</v>
      </c>
      <c r="I1732" s="235"/>
      <c r="J1732" s="231"/>
      <c r="K1732" s="231"/>
      <c r="L1732" s="236"/>
      <c r="M1732" s="237"/>
      <c r="N1732" s="238"/>
      <c r="O1732" s="238"/>
      <c r="P1732" s="238"/>
      <c r="Q1732" s="238"/>
      <c r="R1732" s="238"/>
      <c r="S1732" s="238"/>
      <c r="T1732" s="239"/>
      <c r="AT1732" s="240" t="s">
        <v>284</v>
      </c>
      <c r="AU1732" s="240" t="s">
        <v>85</v>
      </c>
      <c r="AV1732" s="15" t="s">
        <v>282</v>
      </c>
      <c r="AW1732" s="15" t="s">
        <v>32</v>
      </c>
      <c r="AX1732" s="15" t="s">
        <v>83</v>
      </c>
      <c r="AY1732" s="240" t="s">
        <v>275</v>
      </c>
    </row>
    <row r="1733" spans="1:65" s="2" customFormat="1" ht="24.15" customHeight="1">
      <c r="A1733" s="35"/>
      <c r="B1733" s="36"/>
      <c r="C1733" s="194" t="s">
        <v>1935</v>
      </c>
      <c r="D1733" s="194" t="s">
        <v>277</v>
      </c>
      <c r="E1733" s="195" t="s">
        <v>1936</v>
      </c>
      <c r="F1733" s="196" t="s">
        <v>1937</v>
      </c>
      <c r="G1733" s="197" t="s">
        <v>280</v>
      </c>
      <c r="H1733" s="198">
        <v>1058.7</v>
      </c>
      <c r="I1733" s="199"/>
      <c r="J1733" s="200">
        <f>ROUND(I1733*H1733,2)</f>
        <v>0</v>
      </c>
      <c r="K1733" s="196" t="s">
        <v>281</v>
      </c>
      <c r="L1733" s="40"/>
      <c r="M1733" s="201" t="s">
        <v>1</v>
      </c>
      <c r="N1733" s="202" t="s">
        <v>41</v>
      </c>
      <c r="O1733" s="72"/>
      <c r="P1733" s="203">
        <f>O1733*H1733</f>
        <v>0</v>
      </c>
      <c r="Q1733" s="203">
        <v>0</v>
      </c>
      <c r="R1733" s="203">
        <f>Q1733*H1733</f>
        <v>0</v>
      </c>
      <c r="S1733" s="203">
        <v>0</v>
      </c>
      <c r="T1733" s="204">
        <f>S1733*H1733</f>
        <v>0</v>
      </c>
      <c r="U1733" s="35"/>
      <c r="V1733" s="35"/>
      <c r="W1733" s="35"/>
      <c r="X1733" s="35"/>
      <c r="Y1733" s="35"/>
      <c r="Z1733" s="35"/>
      <c r="AA1733" s="35"/>
      <c r="AB1733" s="35"/>
      <c r="AC1733" s="35"/>
      <c r="AD1733" s="35"/>
      <c r="AE1733" s="35"/>
      <c r="AR1733" s="205" t="s">
        <v>380</v>
      </c>
      <c r="AT1733" s="205" t="s">
        <v>277</v>
      </c>
      <c r="AU1733" s="205" t="s">
        <v>85</v>
      </c>
      <c r="AY1733" s="18" t="s">
        <v>275</v>
      </c>
      <c r="BE1733" s="206">
        <f>IF(N1733="základní",J1733,0)</f>
        <v>0</v>
      </c>
      <c r="BF1733" s="206">
        <f>IF(N1733="snížená",J1733,0)</f>
        <v>0</v>
      </c>
      <c r="BG1733" s="206">
        <f>IF(N1733="zákl. přenesená",J1733,0)</f>
        <v>0</v>
      </c>
      <c r="BH1733" s="206">
        <f>IF(N1733="sníž. přenesená",J1733,0)</f>
        <v>0</v>
      </c>
      <c r="BI1733" s="206">
        <f>IF(N1733="nulová",J1733,0)</f>
        <v>0</v>
      </c>
      <c r="BJ1733" s="18" t="s">
        <v>83</v>
      </c>
      <c r="BK1733" s="206">
        <f>ROUND(I1733*H1733,2)</f>
        <v>0</v>
      </c>
      <c r="BL1733" s="18" t="s">
        <v>380</v>
      </c>
      <c r="BM1733" s="205" t="s">
        <v>1938</v>
      </c>
    </row>
    <row r="1734" spans="1:65" s="2" customFormat="1" ht="24.15" customHeight="1">
      <c r="A1734" s="35"/>
      <c r="B1734" s="36"/>
      <c r="C1734" s="194" t="s">
        <v>1939</v>
      </c>
      <c r="D1734" s="194" t="s">
        <v>277</v>
      </c>
      <c r="E1734" s="195" t="s">
        <v>1940</v>
      </c>
      <c r="F1734" s="196" t="s">
        <v>1941</v>
      </c>
      <c r="G1734" s="197" t="s">
        <v>1694</v>
      </c>
      <c r="H1734" s="261"/>
      <c r="I1734" s="199"/>
      <c r="J1734" s="200">
        <f>ROUND(I1734*H1734,2)</f>
        <v>0</v>
      </c>
      <c r="K1734" s="196" t="s">
        <v>281</v>
      </c>
      <c r="L1734" s="40"/>
      <c r="M1734" s="201" t="s">
        <v>1</v>
      </c>
      <c r="N1734" s="202" t="s">
        <v>41</v>
      </c>
      <c r="O1734" s="72"/>
      <c r="P1734" s="203">
        <f>O1734*H1734</f>
        <v>0</v>
      </c>
      <c r="Q1734" s="203">
        <v>0</v>
      </c>
      <c r="R1734" s="203">
        <f>Q1734*H1734</f>
        <v>0</v>
      </c>
      <c r="S1734" s="203">
        <v>0</v>
      </c>
      <c r="T1734" s="204">
        <f>S1734*H1734</f>
        <v>0</v>
      </c>
      <c r="U1734" s="35"/>
      <c r="V1734" s="35"/>
      <c r="W1734" s="35"/>
      <c r="X1734" s="35"/>
      <c r="Y1734" s="35"/>
      <c r="Z1734" s="35"/>
      <c r="AA1734" s="35"/>
      <c r="AB1734" s="35"/>
      <c r="AC1734" s="35"/>
      <c r="AD1734" s="35"/>
      <c r="AE1734" s="35"/>
      <c r="AR1734" s="205" t="s">
        <v>380</v>
      </c>
      <c r="AT1734" s="205" t="s">
        <v>277</v>
      </c>
      <c r="AU1734" s="205" t="s">
        <v>85</v>
      </c>
      <c r="AY1734" s="18" t="s">
        <v>275</v>
      </c>
      <c r="BE1734" s="206">
        <f>IF(N1734="základní",J1734,0)</f>
        <v>0</v>
      </c>
      <c r="BF1734" s="206">
        <f>IF(N1734="snížená",J1734,0)</f>
        <v>0</v>
      </c>
      <c r="BG1734" s="206">
        <f>IF(N1734="zákl. přenesená",J1734,0)</f>
        <v>0</v>
      </c>
      <c r="BH1734" s="206">
        <f>IF(N1734="sníž. přenesená",J1734,0)</f>
        <v>0</v>
      </c>
      <c r="BI1734" s="206">
        <f>IF(N1734="nulová",J1734,0)</f>
        <v>0</v>
      </c>
      <c r="BJ1734" s="18" t="s">
        <v>83</v>
      </c>
      <c r="BK1734" s="206">
        <f>ROUND(I1734*H1734,2)</f>
        <v>0</v>
      </c>
      <c r="BL1734" s="18" t="s">
        <v>380</v>
      </c>
      <c r="BM1734" s="205" t="s">
        <v>1942</v>
      </c>
    </row>
    <row r="1735" spans="1:65" s="12" customFormat="1" ht="22.75" customHeight="1">
      <c r="B1735" s="178"/>
      <c r="C1735" s="179"/>
      <c r="D1735" s="180" t="s">
        <v>75</v>
      </c>
      <c r="E1735" s="192" t="s">
        <v>1943</v>
      </c>
      <c r="F1735" s="192" t="s">
        <v>1944</v>
      </c>
      <c r="G1735" s="179"/>
      <c r="H1735" s="179"/>
      <c r="I1735" s="182"/>
      <c r="J1735" s="193">
        <f>BK1735</f>
        <v>0</v>
      </c>
      <c r="K1735" s="179"/>
      <c r="L1735" s="184"/>
      <c r="M1735" s="185"/>
      <c r="N1735" s="186"/>
      <c r="O1735" s="186"/>
      <c r="P1735" s="187">
        <f>SUM(P1736:P1759)</f>
        <v>0</v>
      </c>
      <c r="Q1735" s="186"/>
      <c r="R1735" s="187">
        <f>SUM(R1736:R1759)</f>
        <v>10.428907000000001</v>
      </c>
      <c r="S1735" s="186"/>
      <c r="T1735" s="188">
        <f>SUM(T1736:T1759)</f>
        <v>0</v>
      </c>
      <c r="AR1735" s="189" t="s">
        <v>85</v>
      </c>
      <c r="AT1735" s="190" t="s">
        <v>75</v>
      </c>
      <c r="AU1735" s="190" t="s">
        <v>83</v>
      </c>
      <c r="AY1735" s="189" t="s">
        <v>275</v>
      </c>
      <c r="BK1735" s="191">
        <f>SUM(BK1736:BK1759)</f>
        <v>0</v>
      </c>
    </row>
    <row r="1736" spans="1:65" s="2" customFormat="1" ht="24.15" customHeight="1">
      <c r="A1736" s="35"/>
      <c r="B1736" s="36"/>
      <c r="C1736" s="194" t="s">
        <v>1945</v>
      </c>
      <c r="D1736" s="194" t="s">
        <v>277</v>
      </c>
      <c r="E1736" s="195" t="s">
        <v>1946</v>
      </c>
      <c r="F1736" s="196" t="s">
        <v>1947</v>
      </c>
      <c r="G1736" s="197" t="s">
        <v>280</v>
      </c>
      <c r="H1736" s="198">
        <v>657.2</v>
      </c>
      <c r="I1736" s="199"/>
      <c r="J1736" s="200">
        <f>ROUND(I1736*H1736,2)</f>
        <v>0</v>
      </c>
      <c r="K1736" s="196" t="s">
        <v>281</v>
      </c>
      <c r="L1736" s="40"/>
      <c r="M1736" s="201" t="s">
        <v>1</v>
      </c>
      <c r="N1736" s="202" t="s">
        <v>41</v>
      </c>
      <c r="O1736" s="72"/>
      <c r="P1736" s="203">
        <f>O1736*H1736</f>
        <v>0</v>
      </c>
      <c r="Q1736" s="203">
        <v>1.217E-2</v>
      </c>
      <c r="R1736" s="203">
        <f>Q1736*H1736</f>
        <v>7.9981240000000007</v>
      </c>
      <c r="S1736" s="203">
        <v>0</v>
      </c>
      <c r="T1736" s="204">
        <f>S1736*H1736</f>
        <v>0</v>
      </c>
      <c r="U1736" s="35"/>
      <c r="V1736" s="35"/>
      <c r="W1736" s="35"/>
      <c r="X1736" s="35"/>
      <c r="Y1736" s="35"/>
      <c r="Z1736" s="35"/>
      <c r="AA1736" s="35"/>
      <c r="AB1736" s="35"/>
      <c r="AC1736" s="35"/>
      <c r="AD1736" s="35"/>
      <c r="AE1736" s="35"/>
      <c r="AR1736" s="205" t="s">
        <v>380</v>
      </c>
      <c r="AT1736" s="205" t="s">
        <v>277</v>
      </c>
      <c r="AU1736" s="205" t="s">
        <v>85</v>
      </c>
      <c r="AY1736" s="18" t="s">
        <v>275</v>
      </c>
      <c r="BE1736" s="206">
        <f>IF(N1736="základní",J1736,0)</f>
        <v>0</v>
      </c>
      <c r="BF1736" s="206">
        <f>IF(N1736="snížená",J1736,0)</f>
        <v>0</v>
      </c>
      <c r="BG1736" s="206">
        <f>IF(N1736="zákl. přenesená",J1736,0)</f>
        <v>0</v>
      </c>
      <c r="BH1736" s="206">
        <f>IF(N1736="sníž. přenesená",J1736,0)</f>
        <v>0</v>
      </c>
      <c r="BI1736" s="206">
        <f>IF(N1736="nulová",J1736,0)</f>
        <v>0</v>
      </c>
      <c r="BJ1736" s="18" t="s">
        <v>83</v>
      </c>
      <c r="BK1736" s="206">
        <f>ROUND(I1736*H1736,2)</f>
        <v>0</v>
      </c>
      <c r="BL1736" s="18" t="s">
        <v>380</v>
      </c>
      <c r="BM1736" s="205" t="s">
        <v>1948</v>
      </c>
    </row>
    <row r="1737" spans="1:65" s="13" customFormat="1" ht="10">
      <c r="B1737" s="207"/>
      <c r="C1737" s="208"/>
      <c r="D1737" s="209" t="s">
        <v>284</v>
      </c>
      <c r="E1737" s="210" t="s">
        <v>1</v>
      </c>
      <c r="F1737" s="211" t="s">
        <v>217</v>
      </c>
      <c r="G1737" s="208"/>
      <c r="H1737" s="212">
        <v>657.2</v>
      </c>
      <c r="I1737" s="213"/>
      <c r="J1737" s="208"/>
      <c r="K1737" s="208"/>
      <c r="L1737" s="214"/>
      <c r="M1737" s="215"/>
      <c r="N1737" s="216"/>
      <c r="O1737" s="216"/>
      <c r="P1737" s="216"/>
      <c r="Q1737" s="216"/>
      <c r="R1737" s="216"/>
      <c r="S1737" s="216"/>
      <c r="T1737" s="217"/>
      <c r="AT1737" s="218" t="s">
        <v>284</v>
      </c>
      <c r="AU1737" s="218" t="s">
        <v>85</v>
      </c>
      <c r="AV1737" s="13" t="s">
        <v>85</v>
      </c>
      <c r="AW1737" s="13" t="s">
        <v>32</v>
      </c>
      <c r="AX1737" s="13" t="s">
        <v>76</v>
      </c>
      <c r="AY1737" s="218" t="s">
        <v>275</v>
      </c>
    </row>
    <row r="1738" spans="1:65" s="14" customFormat="1" ht="10">
      <c r="B1738" s="219"/>
      <c r="C1738" s="220"/>
      <c r="D1738" s="209" t="s">
        <v>284</v>
      </c>
      <c r="E1738" s="221" t="s">
        <v>1</v>
      </c>
      <c r="F1738" s="222" t="s">
        <v>286</v>
      </c>
      <c r="G1738" s="220"/>
      <c r="H1738" s="223">
        <v>657.2</v>
      </c>
      <c r="I1738" s="224"/>
      <c r="J1738" s="220"/>
      <c r="K1738" s="220"/>
      <c r="L1738" s="225"/>
      <c r="M1738" s="226"/>
      <c r="N1738" s="227"/>
      <c r="O1738" s="227"/>
      <c r="P1738" s="227"/>
      <c r="Q1738" s="227"/>
      <c r="R1738" s="227"/>
      <c r="S1738" s="227"/>
      <c r="T1738" s="228"/>
      <c r="AT1738" s="229" t="s">
        <v>284</v>
      </c>
      <c r="AU1738" s="229" t="s">
        <v>85</v>
      </c>
      <c r="AV1738" s="14" t="s">
        <v>106</v>
      </c>
      <c r="AW1738" s="14" t="s">
        <v>32</v>
      </c>
      <c r="AX1738" s="14" t="s">
        <v>76</v>
      </c>
      <c r="AY1738" s="229" t="s">
        <v>275</v>
      </c>
    </row>
    <row r="1739" spans="1:65" s="15" customFormat="1" ht="10">
      <c r="B1739" s="230"/>
      <c r="C1739" s="231"/>
      <c r="D1739" s="209" t="s">
        <v>284</v>
      </c>
      <c r="E1739" s="232" t="s">
        <v>216</v>
      </c>
      <c r="F1739" s="233" t="s">
        <v>287</v>
      </c>
      <c r="G1739" s="231"/>
      <c r="H1739" s="234">
        <v>657.2</v>
      </c>
      <c r="I1739" s="235"/>
      <c r="J1739" s="231"/>
      <c r="K1739" s="231"/>
      <c r="L1739" s="236"/>
      <c r="M1739" s="237"/>
      <c r="N1739" s="238"/>
      <c r="O1739" s="238"/>
      <c r="P1739" s="238"/>
      <c r="Q1739" s="238"/>
      <c r="R1739" s="238"/>
      <c r="S1739" s="238"/>
      <c r="T1739" s="239"/>
      <c r="AT1739" s="240" t="s">
        <v>284</v>
      </c>
      <c r="AU1739" s="240" t="s">
        <v>85</v>
      </c>
      <c r="AV1739" s="15" t="s">
        <v>282</v>
      </c>
      <c r="AW1739" s="15" t="s">
        <v>32</v>
      </c>
      <c r="AX1739" s="15" t="s">
        <v>83</v>
      </c>
      <c r="AY1739" s="240" t="s">
        <v>275</v>
      </c>
    </row>
    <row r="1740" spans="1:65" s="2" customFormat="1" ht="24.15" customHeight="1">
      <c r="A1740" s="35"/>
      <c r="B1740" s="36"/>
      <c r="C1740" s="194" t="s">
        <v>1949</v>
      </c>
      <c r="D1740" s="194" t="s">
        <v>277</v>
      </c>
      <c r="E1740" s="195" t="s">
        <v>1950</v>
      </c>
      <c r="F1740" s="196" t="s">
        <v>1951</v>
      </c>
      <c r="G1740" s="197" t="s">
        <v>280</v>
      </c>
      <c r="H1740" s="198">
        <v>95.2</v>
      </c>
      <c r="I1740" s="199"/>
      <c r="J1740" s="200">
        <f>ROUND(I1740*H1740,2)</f>
        <v>0</v>
      </c>
      <c r="K1740" s="196" t="s">
        <v>281</v>
      </c>
      <c r="L1740" s="40"/>
      <c r="M1740" s="201" t="s">
        <v>1</v>
      </c>
      <c r="N1740" s="202" t="s">
        <v>41</v>
      </c>
      <c r="O1740" s="72"/>
      <c r="P1740" s="203">
        <f>O1740*H1740</f>
        <v>0</v>
      </c>
      <c r="Q1740" s="203">
        <v>1.18E-2</v>
      </c>
      <c r="R1740" s="203">
        <f>Q1740*H1740</f>
        <v>1.1233599999999999</v>
      </c>
      <c r="S1740" s="203">
        <v>0</v>
      </c>
      <c r="T1740" s="204">
        <f>S1740*H1740</f>
        <v>0</v>
      </c>
      <c r="U1740" s="35"/>
      <c r="V1740" s="35"/>
      <c r="W1740" s="35"/>
      <c r="X1740" s="35"/>
      <c r="Y1740" s="35"/>
      <c r="Z1740" s="35"/>
      <c r="AA1740" s="35"/>
      <c r="AB1740" s="35"/>
      <c r="AC1740" s="35"/>
      <c r="AD1740" s="35"/>
      <c r="AE1740" s="35"/>
      <c r="AR1740" s="205" t="s">
        <v>380</v>
      </c>
      <c r="AT1740" s="205" t="s">
        <v>277</v>
      </c>
      <c r="AU1740" s="205" t="s">
        <v>85</v>
      </c>
      <c r="AY1740" s="18" t="s">
        <v>275</v>
      </c>
      <c r="BE1740" s="206">
        <f>IF(N1740="základní",J1740,0)</f>
        <v>0</v>
      </c>
      <c r="BF1740" s="206">
        <f>IF(N1740="snížená",J1740,0)</f>
        <v>0</v>
      </c>
      <c r="BG1740" s="206">
        <f>IF(N1740="zákl. přenesená",J1740,0)</f>
        <v>0</v>
      </c>
      <c r="BH1740" s="206">
        <f>IF(N1740="sníž. přenesená",J1740,0)</f>
        <v>0</v>
      </c>
      <c r="BI1740" s="206">
        <f>IF(N1740="nulová",J1740,0)</f>
        <v>0</v>
      </c>
      <c r="BJ1740" s="18" t="s">
        <v>83</v>
      </c>
      <c r="BK1740" s="206">
        <f>ROUND(I1740*H1740,2)</f>
        <v>0</v>
      </c>
      <c r="BL1740" s="18" t="s">
        <v>380</v>
      </c>
      <c r="BM1740" s="205" t="s">
        <v>1952</v>
      </c>
    </row>
    <row r="1741" spans="1:65" s="13" customFormat="1" ht="10">
      <c r="B1741" s="207"/>
      <c r="C1741" s="208"/>
      <c r="D1741" s="209" t="s">
        <v>284</v>
      </c>
      <c r="E1741" s="210" t="s">
        <v>1</v>
      </c>
      <c r="F1741" s="211" t="s">
        <v>219</v>
      </c>
      <c r="G1741" s="208"/>
      <c r="H1741" s="212">
        <v>95.2</v>
      </c>
      <c r="I1741" s="213"/>
      <c r="J1741" s="208"/>
      <c r="K1741" s="208"/>
      <c r="L1741" s="214"/>
      <c r="M1741" s="215"/>
      <c r="N1741" s="216"/>
      <c r="O1741" s="216"/>
      <c r="P1741" s="216"/>
      <c r="Q1741" s="216"/>
      <c r="R1741" s="216"/>
      <c r="S1741" s="216"/>
      <c r="T1741" s="217"/>
      <c r="AT1741" s="218" t="s">
        <v>284</v>
      </c>
      <c r="AU1741" s="218" t="s">
        <v>85</v>
      </c>
      <c r="AV1741" s="13" t="s">
        <v>85</v>
      </c>
      <c r="AW1741" s="13" t="s">
        <v>32</v>
      </c>
      <c r="AX1741" s="13" t="s">
        <v>76</v>
      </c>
      <c r="AY1741" s="218" t="s">
        <v>275</v>
      </c>
    </row>
    <row r="1742" spans="1:65" s="14" customFormat="1" ht="10">
      <c r="B1742" s="219"/>
      <c r="C1742" s="220"/>
      <c r="D1742" s="209" t="s">
        <v>284</v>
      </c>
      <c r="E1742" s="221" t="s">
        <v>1</v>
      </c>
      <c r="F1742" s="222" t="s">
        <v>286</v>
      </c>
      <c r="G1742" s="220"/>
      <c r="H1742" s="223">
        <v>95.2</v>
      </c>
      <c r="I1742" s="224"/>
      <c r="J1742" s="220"/>
      <c r="K1742" s="220"/>
      <c r="L1742" s="225"/>
      <c r="M1742" s="226"/>
      <c r="N1742" s="227"/>
      <c r="O1742" s="227"/>
      <c r="P1742" s="227"/>
      <c r="Q1742" s="227"/>
      <c r="R1742" s="227"/>
      <c r="S1742" s="227"/>
      <c r="T1742" s="228"/>
      <c r="AT1742" s="229" t="s">
        <v>284</v>
      </c>
      <c r="AU1742" s="229" t="s">
        <v>85</v>
      </c>
      <c r="AV1742" s="14" t="s">
        <v>106</v>
      </c>
      <c r="AW1742" s="14" t="s">
        <v>32</v>
      </c>
      <c r="AX1742" s="14" t="s">
        <v>76</v>
      </c>
      <c r="AY1742" s="229" t="s">
        <v>275</v>
      </c>
    </row>
    <row r="1743" spans="1:65" s="15" customFormat="1" ht="10">
      <c r="B1743" s="230"/>
      <c r="C1743" s="231"/>
      <c r="D1743" s="209" t="s">
        <v>284</v>
      </c>
      <c r="E1743" s="232" t="s">
        <v>218</v>
      </c>
      <c r="F1743" s="233" t="s">
        <v>287</v>
      </c>
      <c r="G1743" s="231"/>
      <c r="H1743" s="234">
        <v>95.2</v>
      </c>
      <c r="I1743" s="235"/>
      <c r="J1743" s="231"/>
      <c r="K1743" s="231"/>
      <c r="L1743" s="236"/>
      <c r="M1743" s="237"/>
      <c r="N1743" s="238"/>
      <c r="O1743" s="238"/>
      <c r="P1743" s="238"/>
      <c r="Q1743" s="238"/>
      <c r="R1743" s="238"/>
      <c r="S1743" s="238"/>
      <c r="T1743" s="239"/>
      <c r="AT1743" s="240" t="s">
        <v>284</v>
      </c>
      <c r="AU1743" s="240" t="s">
        <v>85</v>
      </c>
      <c r="AV1743" s="15" t="s">
        <v>282</v>
      </c>
      <c r="AW1743" s="15" t="s">
        <v>32</v>
      </c>
      <c r="AX1743" s="15" t="s">
        <v>83</v>
      </c>
      <c r="AY1743" s="240" t="s">
        <v>275</v>
      </c>
    </row>
    <row r="1744" spans="1:65" s="2" customFormat="1" ht="16.5" customHeight="1">
      <c r="A1744" s="35"/>
      <c r="B1744" s="36"/>
      <c r="C1744" s="194" t="s">
        <v>1953</v>
      </c>
      <c r="D1744" s="194" t="s">
        <v>277</v>
      </c>
      <c r="E1744" s="195" t="s">
        <v>1954</v>
      </c>
      <c r="F1744" s="196" t="s">
        <v>1955</v>
      </c>
      <c r="G1744" s="197" t="s">
        <v>399</v>
      </c>
      <c r="H1744" s="198">
        <v>84.6</v>
      </c>
      <c r="I1744" s="199"/>
      <c r="J1744" s="200">
        <f>ROUND(I1744*H1744,2)</f>
        <v>0</v>
      </c>
      <c r="K1744" s="196" t="s">
        <v>281</v>
      </c>
      <c r="L1744" s="40"/>
      <c r="M1744" s="201" t="s">
        <v>1</v>
      </c>
      <c r="N1744" s="202" t="s">
        <v>41</v>
      </c>
      <c r="O1744" s="72"/>
      <c r="P1744" s="203">
        <f>O1744*H1744</f>
        <v>0</v>
      </c>
      <c r="Q1744" s="203">
        <v>4.3800000000000002E-3</v>
      </c>
      <c r="R1744" s="203">
        <f>Q1744*H1744</f>
        <v>0.37054799999999999</v>
      </c>
      <c r="S1744" s="203">
        <v>0</v>
      </c>
      <c r="T1744" s="204">
        <f>S1744*H1744</f>
        <v>0</v>
      </c>
      <c r="U1744" s="35"/>
      <c r="V1744" s="35"/>
      <c r="W1744" s="35"/>
      <c r="X1744" s="35"/>
      <c r="Y1744" s="35"/>
      <c r="Z1744" s="35"/>
      <c r="AA1744" s="35"/>
      <c r="AB1744" s="35"/>
      <c r="AC1744" s="35"/>
      <c r="AD1744" s="35"/>
      <c r="AE1744" s="35"/>
      <c r="AR1744" s="205" t="s">
        <v>380</v>
      </c>
      <c r="AT1744" s="205" t="s">
        <v>277</v>
      </c>
      <c r="AU1744" s="205" t="s">
        <v>85</v>
      </c>
      <c r="AY1744" s="18" t="s">
        <v>275</v>
      </c>
      <c r="BE1744" s="206">
        <f>IF(N1744="základní",J1744,0)</f>
        <v>0</v>
      </c>
      <c r="BF1744" s="206">
        <f>IF(N1744="snížená",J1744,0)</f>
        <v>0</v>
      </c>
      <c r="BG1744" s="206">
        <f>IF(N1744="zákl. přenesená",J1744,0)</f>
        <v>0</v>
      </c>
      <c r="BH1744" s="206">
        <f>IF(N1744="sníž. přenesená",J1744,0)</f>
        <v>0</v>
      </c>
      <c r="BI1744" s="206">
        <f>IF(N1744="nulová",J1744,0)</f>
        <v>0</v>
      </c>
      <c r="BJ1744" s="18" t="s">
        <v>83</v>
      </c>
      <c r="BK1744" s="206">
        <f>ROUND(I1744*H1744,2)</f>
        <v>0</v>
      </c>
      <c r="BL1744" s="18" t="s">
        <v>380</v>
      </c>
      <c r="BM1744" s="205" t="s">
        <v>1956</v>
      </c>
    </row>
    <row r="1745" spans="1:65" s="13" customFormat="1" ht="10">
      <c r="B1745" s="207"/>
      <c r="C1745" s="208"/>
      <c r="D1745" s="209" t="s">
        <v>284</v>
      </c>
      <c r="E1745" s="210" t="s">
        <v>1</v>
      </c>
      <c r="F1745" s="211" t="s">
        <v>1957</v>
      </c>
      <c r="G1745" s="208"/>
      <c r="H1745" s="212">
        <v>84.6</v>
      </c>
      <c r="I1745" s="213"/>
      <c r="J1745" s="208"/>
      <c r="K1745" s="208"/>
      <c r="L1745" s="214"/>
      <c r="M1745" s="215"/>
      <c r="N1745" s="216"/>
      <c r="O1745" s="216"/>
      <c r="P1745" s="216"/>
      <c r="Q1745" s="216"/>
      <c r="R1745" s="216"/>
      <c r="S1745" s="216"/>
      <c r="T1745" s="217"/>
      <c r="AT1745" s="218" t="s">
        <v>284</v>
      </c>
      <c r="AU1745" s="218" t="s">
        <v>85</v>
      </c>
      <c r="AV1745" s="13" t="s">
        <v>85</v>
      </c>
      <c r="AW1745" s="13" t="s">
        <v>32</v>
      </c>
      <c r="AX1745" s="13" t="s">
        <v>76</v>
      </c>
      <c r="AY1745" s="218" t="s">
        <v>275</v>
      </c>
    </row>
    <row r="1746" spans="1:65" s="14" customFormat="1" ht="10">
      <c r="B1746" s="219"/>
      <c r="C1746" s="220"/>
      <c r="D1746" s="209" t="s">
        <v>284</v>
      </c>
      <c r="E1746" s="221" t="s">
        <v>1</v>
      </c>
      <c r="F1746" s="222" t="s">
        <v>286</v>
      </c>
      <c r="G1746" s="220"/>
      <c r="H1746" s="223">
        <v>84.6</v>
      </c>
      <c r="I1746" s="224"/>
      <c r="J1746" s="220"/>
      <c r="K1746" s="220"/>
      <c r="L1746" s="225"/>
      <c r="M1746" s="226"/>
      <c r="N1746" s="227"/>
      <c r="O1746" s="227"/>
      <c r="P1746" s="227"/>
      <c r="Q1746" s="227"/>
      <c r="R1746" s="227"/>
      <c r="S1746" s="227"/>
      <c r="T1746" s="228"/>
      <c r="AT1746" s="229" t="s">
        <v>284</v>
      </c>
      <c r="AU1746" s="229" t="s">
        <v>85</v>
      </c>
      <c r="AV1746" s="14" t="s">
        <v>106</v>
      </c>
      <c r="AW1746" s="14" t="s">
        <v>32</v>
      </c>
      <c r="AX1746" s="14" t="s">
        <v>76</v>
      </c>
      <c r="AY1746" s="229" t="s">
        <v>275</v>
      </c>
    </row>
    <row r="1747" spans="1:65" s="15" customFormat="1" ht="10">
      <c r="B1747" s="230"/>
      <c r="C1747" s="231"/>
      <c r="D1747" s="209" t="s">
        <v>284</v>
      </c>
      <c r="E1747" s="232" t="s">
        <v>1</v>
      </c>
      <c r="F1747" s="233" t="s">
        <v>287</v>
      </c>
      <c r="G1747" s="231"/>
      <c r="H1747" s="234">
        <v>84.6</v>
      </c>
      <c r="I1747" s="235"/>
      <c r="J1747" s="231"/>
      <c r="K1747" s="231"/>
      <c r="L1747" s="236"/>
      <c r="M1747" s="237"/>
      <c r="N1747" s="238"/>
      <c r="O1747" s="238"/>
      <c r="P1747" s="238"/>
      <c r="Q1747" s="238"/>
      <c r="R1747" s="238"/>
      <c r="S1747" s="238"/>
      <c r="T1747" s="239"/>
      <c r="AT1747" s="240" t="s">
        <v>284</v>
      </c>
      <c r="AU1747" s="240" t="s">
        <v>85</v>
      </c>
      <c r="AV1747" s="15" t="s">
        <v>282</v>
      </c>
      <c r="AW1747" s="15" t="s">
        <v>32</v>
      </c>
      <c r="AX1747" s="15" t="s">
        <v>83</v>
      </c>
      <c r="AY1747" s="240" t="s">
        <v>275</v>
      </c>
    </row>
    <row r="1748" spans="1:65" s="2" customFormat="1" ht="33" customHeight="1">
      <c r="A1748" s="35"/>
      <c r="B1748" s="36"/>
      <c r="C1748" s="194" t="s">
        <v>1958</v>
      </c>
      <c r="D1748" s="194" t="s">
        <v>277</v>
      </c>
      <c r="E1748" s="195" t="s">
        <v>1959</v>
      </c>
      <c r="F1748" s="196" t="s">
        <v>1960</v>
      </c>
      <c r="G1748" s="197" t="s">
        <v>610</v>
      </c>
      <c r="H1748" s="198">
        <v>1</v>
      </c>
      <c r="I1748" s="199"/>
      <c r="J1748" s="200">
        <f>ROUND(I1748*H1748,2)</f>
        <v>0</v>
      </c>
      <c r="K1748" s="196" t="s">
        <v>281</v>
      </c>
      <c r="L1748" s="40"/>
      <c r="M1748" s="201" t="s">
        <v>1</v>
      </c>
      <c r="N1748" s="202" t="s">
        <v>41</v>
      </c>
      <c r="O1748" s="72"/>
      <c r="P1748" s="203">
        <f>O1748*H1748</f>
        <v>0</v>
      </c>
      <c r="Q1748" s="203">
        <v>2.7E-4</v>
      </c>
      <c r="R1748" s="203">
        <f>Q1748*H1748</f>
        <v>2.7E-4</v>
      </c>
      <c r="S1748" s="203">
        <v>0</v>
      </c>
      <c r="T1748" s="204">
        <f>S1748*H1748</f>
        <v>0</v>
      </c>
      <c r="U1748" s="35"/>
      <c r="V1748" s="35"/>
      <c r="W1748" s="35"/>
      <c r="X1748" s="35"/>
      <c r="Y1748" s="35"/>
      <c r="Z1748" s="35"/>
      <c r="AA1748" s="35"/>
      <c r="AB1748" s="35"/>
      <c r="AC1748" s="35"/>
      <c r="AD1748" s="35"/>
      <c r="AE1748" s="35"/>
      <c r="AR1748" s="205" t="s">
        <v>380</v>
      </c>
      <c r="AT1748" s="205" t="s">
        <v>277</v>
      </c>
      <c r="AU1748" s="205" t="s">
        <v>85</v>
      </c>
      <c r="AY1748" s="18" t="s">
        <v>275</v>
      </c>
      <c r="BE1748" s="206">
        <f>IF(N1748="základní",J1748,0)</f>
        <v>0</v>
      </c>
      <c r="BF1748" s="206">
        <f>IF(N1748="snížená",J1748,0)</f>
        <v>0</v>
      </c>
      <c r="BG1748" s="206">
        <f>IF(N1748="zákl. přenesená",J1748,0)</f>
        <v>0</v>
      </c>
      <c r="BH1748" s="206">
        <f>IF(N1748="sníž. přenesená",J1748,0)</f>
        <v>0</v>
      </c>
      <c r="BI1748" s="206">
        <f>IF(N1748="nulová",J1748,0)</f>
        <v>0</v>
      </c>
      <c r="BJ1748" s="18" t="s">
        <v>83</v>
      </c>
      <c r="BK1748" s="206">
        <f>ROUND(I1748*H1748,2)</f>
        <v>0</v>
      </c>
      <c r="BL1748" s="18" t="s">
        <v>380</v>
      </c>
      <c r="BM1748" s="205" t="s">
        <v>1961</v>
      </c>
    </row>
    <row r="1749" spans="1:65" s="13" customFormat="1" ht="10">
      <c r="B1749" s="207"/>
      <c r="C1749" s="208"/>
      <c r="D1749" s="209" t="s">
        <v>284</v>
      </c>
      <c r="E1749" s="210" t="s">
        <v>1</v>
      </c>
      <c r="F1749" s="211" t="s">
        <v>83</v>
      </c>
      <c r="G1749" s="208"/>
      <c r="H1749" s="212">
        <v>1</v>
      </c>
      <c r="I1749" s="213"/>
      <c r="J1749" s="208"/>
      <c r="K1749" s="208"/>
      <c r="L1749" s="214"/>
      <c r="M1749" s="215"/>
      <c r="N1749" s="216"/>
      <c r="O1749" s="216"/>
      <c r="P1749" s="216"/>
      <c r="Q1749" s="216"/>
      <c r="R1749" s="216"/>
      <c r="S1749" s="216"/>
      <c r="T1749" s="217"/>
      <c r="AT1749" s="218" t="s">
        <v>284</v>
      </c>
      <c r="AU1749" s="218" t="s">
        <v>85</v>
      </c>
      <c r="AV1749" s="13" t="s">
        <v>85</v>
      </c>
      <c r="AW1749" s="13" t="s">
        <v>32</v>
      </c>
      <c r="AX1749" s="13" t="s">
        <v>76</v>
      </c>
      <c r="AY1749" s="218" t="s">
        <v>275</v>
      </c>
    </row>
    <row r="1750" spans="1:65" s="14" customFormat="1" ht="10">
      <c r="B1750" s="219"/>
      <c r="C1750" s="220"/>
      <c r="D1750" s="209" t="s">
        <v>284</v>
      </c>
      <c r="E1750" s="221" t="s">
        <v>1</v>
      </c>
      <c r="F1750" s="222" t="s">
        <v>286</v>
      </c>
      <c r="G1750" s="220"/>
      <c r="H1750" s="223">
        <v>1</v>
      </c>
      <c r="I1750" s="224"/>
      <c r="J1750" s="220"/>
      <c r="K1750" s="220"/>
      <c r="L1750" s="225"/>
      <c r="M1750" s="226"/>
      <c r="N1750" s="227"/>
      <c r="O1750" s="227"/>
      <c r="P1750" s="227"/>
      <c r="Q1750" s="227"/>
      <c r="R1750" s="227"/>
      <c r="S1750" s="227"/>
      <c r="T1750" s="228"/>
      <c r="AT1750" s="229" t="s">
        <v>284</v>
      </c>
      <c r="AU1750" s="229" t="s">
        <v>85</v>
      </c>
      <c r="AV1750" s="14" t="s">
        <v>106</v>
      </c>
      <c r="AW1750" s="14" t="s">
        <v>32</v>
      </c>
      <c r="AX1750" s="14" t="s">
        <v>76</v>
      </c>
      <c r="AY1750" s="229" t="s">
        <v>275</v>
      </c>
    </row>
    <row r="1751" spans="1:65" s="15" customFormat="1" ht="10">
      <c r="B1751" s="230"/>
      <c r="C1751" s="231"/>
      <c r="D1751" s="209" t="s">
        <v>284</v>
      </c>
      <c r="E1751" s="232" t="s">
        <v>1</v>
      </c>
      <c r="F1751" s="233" t="s">
        <v>287</v>
      </c>
      <c r="G1751" s="231"/>
      <c r="H1751" s="234">
        <v>1</v>
      </c>
      <c r="I1751" s="235"/>
      <c r="J1751" s="231"/>
      <c r="K1751" s="231"/>
      <c r="L1751" s="236"/>
      <c r="M1751" s="237"/>
      <c r="N1751" s="238"/>
      <c r="O1751" s="238"/>
      <c r="P1751" s="238"/>
      <c r="Q1751" s="238"/>
      <c r="R1751" s="238"/>
      <c r="S1751" s="238"/>
      <c r="T1751" s="239"/>
      <c r="AT1751" s="240" t="s">
        <v>284</v>
      </c>
      <c r="AU1751" s="240" t="s">
        <v>85</v>
      </c>
      <c r="AV1751" s="15" t="s">
        <v>282</v>
      </c>
      <c r="AW1751" s="15" t="s">
        <v>32</v>
      </c>
      <c r="AX1751" s="15" t="s">
        <v>83</v>
      </c>
      <c r="AY1751" s="240" t="s">
        <v>275</v>
      </c>
    </row>
    <row r="1752" spans="1:65" s="2" customFormat="1" ht="24.15" customHeight="1">
      <c r="A1752" s="35"/>
      <c r="B1752" s="36"/>
      <c r="C1752" s="251" t="s">
        <v>1962</v>
      </c>
      <c r="D1752" s="251" t="s">
        <v>386</v>
      </c>
      <c r="E1752" s="252" t="s">
        <v>1963</v>
      </c>
      <c r="F1752" s="253" t="s">
        <v>1964</v>
      </c>
      <c r="G1752" s="254" t="s">
        <v>610</v>
      </c>
      <c r="H1752" s="255">
        <v>1</v>
      </c>
      <c r="I1752" s="256"/>
      <c r="J1752" s="257">
        <f>ROUND(I1752*H1752,2)</f>
        <v>0</v>
      </c>
      <c r="K1752" s="253" t="s">
        <v>281</v>
      </c>
      <c r="L1752" s="258"/>
      <c r="M1752" s="259" t="s">
        <v>1</v>
      </c>
      <c r="N1752" s="260" t="s">
        <v>41</v>
      </c>
      <c r="O1752" s="72"/>
      <c r="P1752" s="203">
        <f>O1752*H1752</f>
        <v>0</v>
      </c>
      <c r="Q1752" s="203">
        <v>4.7000000000000002E-3</v>
      </c>
      <c r="R1752" s="203">
        <f>Q1752*H1752</f>
        <v>4.7000000000000002E-3</v>
      </c>
      <c r="S1752" s="203">
        <v>0</v>
      </c>
      <c r="T1752" s="204">
        <f>S1752*H1752</f>
        <v>0</v>
      </c>
      <c r="U1752" s="35"/>
      <c r="V1752" s="35"/>
      <c r="W1752" s="35"/>
      <c r="X1752" s="35"/>
      <c r="Y1752" s="35"/>
      <c r="Z1752" s="35"/>
      <c r="AA1752" s="35"/>
      <c r="AB1752" s="35"/>
      <c r="AC1752" s="35"/>
      <c r="AD1752" s="35"/>
      <c r="AE1752" s="35"/>
      <c r="AR1752" s="205" t="s">
        <v>517</v>
      </c>
      <c r="AT1752" s="205" t="s">
        <v>386</v>
      </c>
      <c r="AU1752" s="205" t="s">
        <v>85</v>
      </c>
      <c r="AY1752" s="18" t="s">
        <v>275</v>
      </c>
      <c r="BE1752" s="206">
        <f>IF(N1752="základní",J1752,0)</f>
        <v>0</v>
      </c>
      <c r="BF1752" s="206">
        <f>IF(N1752="snížená",J1752,0)</f>
        <v>0</v>
      </c>
      <c r="BG1752" s="206">
        <f>IF(N1752="zákl. přenesená",J1752,0)</f>
        <v>0</v>
      </c>
      <c r="BH1752" s="206">
        <f>IF(N1752="sníž. přenesená",J1752,0)</f>
        <v>0</v>
      </c>
      <c r="BI1752" s="206">
        <f>IF(N1752="nulová",J1752,0)</f>
        <v>0</v>
      </c>
      <c r="BJ1752" s="18" t="s">
        <v>83</v>
      </c>
      <c r="BK1752" s="206">
        <f>ROUND(I1752*H1752,2)</f>
        <v>0</v>
      </c>
      <c r="BL1752" s="18" t="s">
        <v>380</v>
      </c>
      <c r="BM1752" s="205" t="s">
        <v>1965</v>
      </c>
    </row>
    <row r="1753" spans="1:65" s="2" customFormat="1" ht="33" customHeight="1">
      <c r="A1753" s="35"/>
      <c r="B1753" s="36"/>
      <c r="C1753" s="194" t="s">
        <v>1966</v>
      </c>
      <c r="D1753" s="194" t="s">
        <v>277</v>
      </c>
      <c r="E1753" s="195" t="s">
        <v>1967</v>
      </c>
      <c r="F1753" s="196" t="s">
        <v>1968</v>
      </c>
      <c r="G1753" s="197" t="s">
        <v>280</v>
      </c>
      <c r="H1753" s="198">
        <v>796.5</v>
      </c>
      <c r="I1753" s="199"/>
      <c r="J1753" s="200">
        <f>ROUND(I1753*H1753,2)</f>
        <v>0</v>
      </c>
      <c r="K1753" s="196" t="s">
        <v>281</v>
      </c>
      <c r="L1753" s="40"/>
      <c r="M1753" s="201" t="s">
        <v>1</v>
      </c>
      <c r="N1753" s="202" t="s">
        <v>41</v>
      </c>
      <c r="O1753" s="72"/>
      <c r="P1753" s="203">
        <f>O1753*H1753</f>
        <v>0</v>
      </c>
      <c r="Q1753" s="203">
        <v>1.17E-3</v>
      </c>
      <c r="R1753" s="203">
        <f>Q1753*H1753</f>
        <v>0.93190499999999998</v>
      </c>
      <c r="S1753" s="203">
        <v>0</v>
      </c>
      <c r="T1753" s="204">
        <f>S1753*H1753</f>
        <v>0</v>
      </c>
      <c r="U1753" s="35"/>
      <c r="V1753" s="35"/>
      <c r="W1753" s="35"/>
      <c r="X1753" s="35"/>
      <c r="Y1753" s="35"/>
      <c r="Z1753" s="35"/>
      <c r="AA1753" s="35"/>
      <c r="AB1753" s="35"/>
      <c r="AC1753" s="35"/>
      <c r="AD1753" s="35"/>
      <c r="AE1753" s="35"/>
      <c r="AR1753" s="205" t="s">
        <v>380</v>
      </c>
      <c r="AT1753" s="205" t="s">
        <v>277</v>
      </c>
      <c r="AU1753" s="205" t="s">
        <v>85</v>
      </c>
      <c r="AY1753" s="18" t="s">
        <v>275</v>
      </c>
      <c r="BE1753" s="206">
        <f>IF(N1753="základní",J1753,0)</f>
        <v>0</v>
      </c>
      <c r="BF1753" s="206">
        <f>IF(N1753="snížená",J1753,0)</f>
        <v>0</v>
      </c>
      <c r="BG1753" s="206">
        <f>IF(N1753="zákl. přenesená",J1753,0)</f>
        <v>0</v>
      </c>
      <c r="BH1753" s="206">
        <f>IF(N1753="sníž. přenesená",J1753,0)</f>
        <v>0</v>
      </c>
      <c r="BI1753" s="206">
        <f>IF(N1753="nulová",J1753,0)</f>
        <v>0</v>
      </c>
      <c r="BJ1753" s="18" t="s">
        <v>83</v>
      </c>
      <c r="BK1753" s="206">
        <f>ROUND(I1753*H1753,2)</f>
        <v>0</v>
      </c>
      <c r="BL1753" s="18" t="s">
        <v>380</v>
      </c>
      <c r="BM1753" s="205" t="s">
        <v>1969</v>
      </c>
    </row>
    <row r="1754" spans="1:65" s="13" customFormat="1" ht="10">
      <c r="B1754" s="207"/>
      <c r="C1754" s="208"/>
      <c r="D1754" s="209" t="s">
        <v>284</v>
      </c>
      <c r="E1754" s="210" t="s">
        <v>1</v>
      </c>
      <c r="F1754" s="211" t="s">
        <v>1970</v>
      </c>
      <c r="G1754" s="208"/>
      <c r="H1754" s="212">
        <v>796.5</v>
      </c>
      <c r="I1754" s="213"/>
      <c r="J1754" s="208"/>
      <c r="K1754" s="208"/>
      <c r="L1754" s="214"/>
      <c r="M1754" s="215"/>
      <c r="N1754" s="216"/>
      <c r="O1754" s="216"/>
      <c r="P1754" s="216"/>
      <c r="Q1754" s="216"/>
      <c r="R1754" s="216"/>
      <c r="S1754" s="216"/>
      <c r="T1754" s="217"/>
      <c r="AT1754" s="218" t="s">
        <v>284</v>
      </c>
      <c r="AU1754" s="218" t="s">
        <v>85</v>
      </c>
      <c r="AV1754" s="13" t="s">
        <v>85</v>
      </c>
      <c r="AW1754" s="13" t="s">
        <v>32</v>
      </c>
      <c r="AX1754" s="13" t="s">
        <v>76</v>
      </c>
      <c r="AY1754" s="218" t="s">
        <v>275</v>
      </c>
    </row>
    <row r="1755" spans="1:65" s="14" customFormat="1" ht="10">
      <c r="B1755" s="219"/>
      <c r="C1755" s="220"/>
      <c r="D1755" s="209" t="s">
        <v>284</v>
      </c>
      <c r="E1755" s="221" t="s">
        <v>1</v>
      </c>
      <c r="F1755" s="222" t="s">
        <v>286</v>
      </c>
      <c r="G1755" s="220"/>
      <c r="H1755" s="223">
        <v>796.5</v>
      </c>
      <c r="I1755" s="224"/>
      <c r="J1755" s="220"/>
      <c r="K1755" s="220"/>
      <c r="L1755" s="225"/>
      <c r="M1755" s="226"/>
      <c r="N1755" s="227"/>
      <c r="O1755" s="227"/>
      <c r="P1755" s="227"/>
      <c r="Q1755" s="227"/>
      <c r="R1755" s="227"/>
      <c r="S1755" s="227"/>
      <c r="T1755" s="228"/>
      <c r="AT1755" s="229" t="s">
        <v>284</v>
      </c>
      <c r="AU1755" s="229" t="s">
        <v>85</v>
      </c>
      <c r="AV1755" s="14" t="s">
        <v>106</v>
      </c>
      <c r="AW1755" s="14" t="s">
        <v>32</v>
      </c>
      <c r="AX1755" s="14" t="s">
        <v>76</v>
      </c>
      <c r="AY1755" s="229" t="s">
        <v>275</v>
      </c>
    </row>
    <row r="1756" spans="1:65" s="15" customFormat="1" ht="10">
      <c r="B1756" s="230"/>
      <c r="C1756" s="231"/>
      <c r="D1756" s="209" t="s">
        <v>284</v>
      </c>
      <c r="E1756" s="232" t="s">
        <v>1</v>
      </c>
      <c r="F1756" s="233" t="s">
        <v>287</v>
      </c>
      <c r="G1756" s="231"/>
      <c r="H1756" s="234">
        <v>796.5</v>
      </c>
      <c r="I1756" s="235"/>
      <c r="J1756" s="231"/>
      <c r="K1756" s="231"/>
      <c r="L1756" s="236"/>
      <c r="M1756" s="237"/>
      <c r="N1756" s="238"/>
      <c r="O1756" s="238"/>
      <c r="P1756" s="238"/>
      <c r="Q1756" s="238"/>
      <c r="R1756" s="238"/>
      <c r="S1756" s="238"/>
      <c r="T1756" s="239"/>
      <c r="AT1756" s="240" t="s">
        <v>284</v>
      </c>
      <c r="AU1756" s="240" t="s">
        <v>85</v>
      </c>
      <c r="AV1756" s="15" t="s">
        <v>282</v>
      </c>
      <c r="AW1756" s="15" t="s">
        <v>32</v>
      </c>
      <c r="AX1756" s="15" t="s">
        <v>83</v>
      </c>
      <c r="AY1756" s="240" t="s">
        <v>275</v>
      </c>
    </row>
    <row r="1757" spans="1:65" s="2" customFormat="1" ht="16.5" customHeight="1">
      <c r="A1757" s="35"/>
      <c r="B1757" s="36"/>
      <c r="C1757" s="251" t="s">
        <v>1971</v>
      </c>
      <c r="D1757" s="251" t="s">
        <v>386</v>
      </c>
      <c r="E1757" s="252" t="s">
        <v>1972</v>
      </c>
      <c r="F1757" s="253" t="s">
        <v>1973</v>
      </c>
      <c r="G1757" s="254" t="s">
        <v>280</v>
      </c>
      <c r="H1757" s="255">
        <v>836.32500000000005</v>
      </c>
      <c r="I1757" s="256"/>
      <c r="J1757" s="257">
        <f>ROUND(I1757*H1757,2)</f>
        <v>0</v>
      </c>
      <c r="K1757" s="253" t="s">
        <v>1</v>
      </c>
      <c r="L1757" s="258"/>
      <c r="M1757" s="259" t="s">
        <v>1</v>
      </c>
      <c r="N1757" s="260" t="s">
        <v>41</v>
      </c>
      <c r="O1757" s="72"/>
      <c r="P1757" s="203">
        <f>O1757*H1757</f>
        <v>0</v>
      </c>
      <c r="Q1757" s="203">
        <v>0</v>
      </c>
      <c r="R1757" s="203">
        <f>Q1757*H1757</f>
        <v>0</v>
      </c>
      <c r="S1757" s="203">
        <v>0</v>
      </c>
      <c r="T1757" s="204">
        <f>S1757*H1757</f>
        <v>0</v>
      </c>
      <c r="U1757" s="35"/>
      <c r="V1757" s="35"/>
      <c r="W1757" s="35"/>
      <c r="X1757" s="35"/>
      <c r="Y1757" s="35"/>
      <c r="Z1757" s="35"/>
      <c r="AA1757" s="35"/>
      <c r="AB1757" s="35"/>
      <c r="AC1757" s="35"/>
      <c r="AD1757" s="35"/>
      <c r="AE1757" s="35"/>
      <c r="AR1757" s="205" t="s">
        <v>517</v>
      </c>
      <c r="AT1757" s="205" t="s">
        <v>386</v>
      </c>
      <c r="AU1757" s="205" t="s">
        <v>85</v>
      </c>
      <c r="AY1757" s="18" t="s">
        <v>275</v>
      </c>
      <c r="BE1757" s="206">
        <f>IF(N1757="základní",J1757,0)</f>
        <v>0</v>
      </c>
      <c r="BF1757" s="206">
        <f>IF(N1757="snížená",J1757,0)</f>
        <v>0</v>
      </c>
      <c r="BG1757" s="206">
        <f>IF(N1757="zákl. přenesená",J1757,0)</f>
        <v>0</v>
      </c>
      <c r="BH1757" s="206">
        <f>IF(N1757="sníž. přenesená",J1757,0)</f>
        <v>0</v>
      </c>
      <c r="BI1757" s="206">
        <f>IF(N1757="nulová",J1757,0)</f>
        <v>0</v>
      </c>
      <c r="BJ1757" s="18" t="s">
        <v>83</v>
      </c>
      <c r="BK1757" s="206">
        <f>ROUND(I1757*H1757,2)</f>
        <v>0</v>
      </c>
      <c r="BL1757" s="18" t="s">
        <v>380</v>
      </c>
      <c r="BM1757" s="205" t="s">
        <v>1974</v>
      </c>
    </row>
    <row r="1758" spans="1:65" s="13" customFormat="1" ht="10">
      <c r="B1758" s="207"/>
      <c r="C1758" s="208"/>
      <c r="D1758" s="209" t="s">
        <v>284</v>
      </c>
      <c r="E1758" s="208"/>
      <c r="F1758" s="211" t="s">
        <v>1975</v>
      </c>
      <c r="G1758" s="208"/>
      <c r="H1758" s="212">
        <v>836.32500000000005</v>
      </c>
      <c r="I1758" s="213"/>
      <c r="J1758" s="208"/>
      <c r="K1758" s="208"/>
      <c r="L1758" s="214"/>
      <c r="M1758" s="215"/>
      <c r="N1758" s="216"/>
      <c r="O1758" s="216"/>
      <c r="P1758" s="216"/>
      <c r="Q1758" s="216"/>
      <c r="R1758" s="216"/>
      <c r="S1758" s="216"/>
      <c r="T1758" s="217"/>
      <c r="AT1758" s="218" t="s">
        <v>284</v>
      </c>
      <c r="AU1758" s="218" t="s">
        <v>85</v>
      </c>
      <c r="AV1758" s="13" t="s">
        <v>85</v>
      </c>
      <c r="AW1758" s="13" t="s">
        <v>4</v>
      </c>
      <c r="AX1758" s="13" t="s">
        <v>83</v>
      </c>
      <c r="AY1758" s="218" t="s">
        <v>275</v>
      </c>
    </row>
    <row r="1759" spans="1:65" s="2" customFormat="1" ht="24.15" customHeight="1">
      <c r="A1759" s="35"/>
      <c r="B1759" s="36"/>
      <c r="C1759" s="194" t="s">
        <v>1976</v>
      </c>
      <c r="D1759" s="194" t="s">
        <v>277</v>
      </c>
      <c r="E1759" s="195" t="s">
        <v>1977</v>
      </c>
      <c r="F1759" s="196" t="s">
        <v>1978</v>
      </c>
      <c r="G1759" s="197" t="s">
        <v>1694</v>
      </c>
      <c r="H1759" s="261"/>
      <c r="I1759" s="199"/>
      <c r="J1759" s="200">
        <f>ROUND(I1759*H1759,2)</f>
        <v>0</v>
      </c>
      <c r="K1759" s="196" t="s">
        <v>281</v>
      </c>
      <c r="L1759" s="40"/>
      <c r="M1759" s="201" t="s">
        <v>1</v>
      </c>
      <c r="N1759" s="202" t="s">
        <v>41</v>
      </c>
      <c r="O1759" s="72"/>
      <c r="P1759" s="203">
        <f>O1759*H1759</f>
        <v>0</v>
      </c>
      <c r="Q1759" s="203">
        <v>0</v>
      </c>
      <c r="R1759" s="203">
        <f>Q1759*H1759</f>
        <v>0</v>
      </c>
      <c r="S1759" s="203">
        <v>0</v>
      </c>
      <c r="T1759" s="204">
        <f>S1759*H1759</f>
        <v>0</v>
      </c>
      <c r="U1759" s="35"/>
      <c r="V1759" s="35"/>
      <c r="W1759" s="35"/>
      <c r="X1759" s="35"/>
      <c r="Y1759" s="35"/>
      <c r="Z1759" s="35"/>
      <c r="AA1759" s="35"/>
      <c r="AB1759" s="35"/>
      <c r="AC1759" s="35"/>
      <c r="AD1759" s="35"/>
      <c r="AE1759" s="35"/>
      <c r="AR1759" s="205" t="s">
        <v>380</v>
      </c>
      <c r="AT1759" s="205" t="s">
        <v>277</v>
      </c>
      <c r="AU1759" s="205" t="s">
        <v>85</v>
      </c>
      <c r="AY1759" s="18" t="s">
        <v>275</v>
      </c>
      <c r="BE1759" s="206">
        <f>IF(N1759="základní",J1759,0)</f>
        <v>0</v>
      </c>
      <c r="BF1759" s="206">
        <f>IF(N1759="snížená",J1759,0)</f>
        <v>0</v>
      </c>
      <c r="BG1759" s="206">
        <f>IF(N1759="zákl. přenesená",J1759,0)</f>
        <v>0</v>
      </c>
      <c r="BH1759" s="206">
        <f>IF(N1759="sníž. přenesená",J1759,0)</f>
        <v>0</v>
      </c>
      <c r="BI1759" s="206">
        <f>IF(N1759="nulová",J1759,0)</f>
        <v>0</v>
      </c>
      <c r="BJ1759" s="18" t="s">
        <v>83</v>
      </c>
      <c r="BK1759" s="206">
        <f>ROUND(I1759*H1759,2)</f>
        <v>0</v>
      </c>
      <c r="BL1759" s="18" t="s">
        <v>380</v>
      </c>
      <c r="BM1759" s="205" t="s">
        <v>1979</v>
      </c>
    </row>
    <row r="1760" spans="1:65" s="12" customFormat="1" ht="22.75" customHeight="1">
      <c r="B1760" s="178"/>
      <c r="C1760" s="179"/>
      <c r="D1760" s="180" t="s">
        <v>75</v>
      </c>
      <c r="E1760" s="192" t="s">
        <v>1980</v>
      </c>
      <c r="F1760" s="192" t="s">
        <v>1981</v>
      </c>
      <c r="G1760" s="179"/>
      <c r="H1760" s="179"/>
      <c r="I1760" s="182"/>
      <c r="J1760" s="193">
        <f>BK1760</f>
        <v>0</v>
      </c>
      <c r="K1760" s="179"/>
      <c r="L1760" s="184"/>
      <c r="M1760" s="185"/>
      <c r="N1760" s="186"/>
      <c r="O1760" s="186"/>
      <c r="P1760" s="187">
        <f>SUM(P1761:P1814)</f>
        <v>0</v>
      </c>
      <c r="Q1760" s="186"/>
      <c r="R1760" s="187">
        <f>SUM(R1761:R1814)</f>
        <v>1.8672442999999999</v>
      </c>
      <c r="S1760" s="186"/>
      <c r="T1760" s="188">
        <f>SUM(T1761:T1814)</f>
        <v>0</v>
      </c>
      <c r="AR1760" s="189" t="s">
        <v>85</v>
      </c>
      <c r="AT1760" s="190" t="s">
        <v>75</v>
      </c>
      <c r="AU1760" s="190" t="s">
        <v>83</v>
      </c>
      <c r="AY1760" s="189" t="s">
        <v>275</v>
      </c>
      <c r="BK1760" s="191">
        <f>SUM(BK1761:BK1814)</f>
        <v>0</v>
      </c>
    </row>
    <row r="1761" spans="1:65" s="2" customFormat="1" ht="21.75" customHeight="1">
      <c r="A1761" s="35"/>
      <c r="B1761" s="36"/>
      <c r="C1761" s="194" t="s">
        <v>1982</v>
      </c>
      <c r="D1761" s="194" t="s">
        <v>277</v>
      </c>
      <c r="E1761" s="195" t="s">
        <v>1983</v>
      </c>
      <c r="F1761" s="196" t="s">
        <v>1984</v>
      </c>
      <c r="G1761" s="197" t="s">
        <v>280</v>
      </c>
      <c r="H1761" s="198">
        <v>53.07</v>
      </c>
      <c r="I1761" s="199"/>
      <c r="J1761" s="200">
        <f>ROUND(I1761*H1761,2)</f>
        <v>0</v>
      </c>
      <c r="K1761" s="196" t="s">
        <v>281</v>
      </c>
      <c r="L1761" s="40"/>
      <c r="M1761" s="201" t="s">
        <v>1</v>
      </c>
      <c r="N1761" s="202" t="s">
        <v>41</v>
      </c>
      <c r="O1761" s="72"/>
      <c r="P1761" s="203">
        <f>O1761*H1761</f>
        <v>0</v>
      </c>
      <c r="Q1761" s="203">
        <v>0</v>
      </c>
      <c r="R1761" s="203">
        <f>Q1761*H1761</f>
        <v>0</v>
      </c>
      <c r="S1761" s="203">
        <v>0</v>
      </c>
      <c r="T1761" s="204">
        <f>S1761*H1761</f>
        <v>0</v>
      </c>
      <c r="U1761" s="35"/>
      <c r="V1761" s="35"/>
      <c r="W1761" s="35"/>
      <c r="X1761" s="35"/>
      <c r="Y1761" s="35"/>
      <c r="Z1761" s="35"/>
      <c r="AA1761" s="35"/>
      <c r="AB1761" s="35"/>
      <c r="AC1761" s="35"/>
      <c r="AD1761" s="35"/>
      <c r="AE1761" s="35"/>
      <c r="AR1761" s="205" t="s">
        <v>380</v>
      </c>
      <c r="AT1761" s="205" t="s">
        <v>277</v>
      </c>
      <c r="AU1761" s="205" t="s">
        <v>85</v>
      </c>
      <c r="AY1761" s="18" t="s">
        <v>275</v>
      </c>
      <c r="BE1761" s="206">
        <f>IF(N1761="základní",J1761,0)</f>
        <v>0</v>
      </c>
      <c r="BF1761" s="206">
        <f>IF(N1761="snížená",J1761,0)</f>
        <v>0</v>
      </c>
      <c r="BG1761" s="206">
        <f>IF(N1761="zákl. přenesená",J1761,0)</f>
        <v>0</v>
      </c>
      <c r="BH1761" s="206">
        <f>IF(N1761="sníž. přenesená",J1761,0)</f>
        <v>0</v>
      </c>
      <c r="BI1761" s="206">
        <f>IF(N1761="nulová",J1761,0)</f>
        <v>0</v>
      </c>
      <c r="BJ1761" s="18" t="s">
        <v>83</v>
      </c>
      <c r="BK1761" s="206">
        <f>ROUND(I1761*H1761,2)</f>
        <v>0</v>
      </c>
      <c r="BL1761" s="18" t="s">
        <v>380</v>
      </c>
      <c r="BM1761" s="205" t="s">
        <v>1985</v>
      </c>
    </row>
    <row r="1762" spans="1:65" s="13" customFormat="1" ht="10">
      <c r="B1762" s="207"/>
      <c r="C1762" s="208"/>
      <c r="D1762" s="209" t="s">
        <v>284</v>
      </c>
      <c r="E1762" s="210" t="s">
        <v>1</v>
      </c>
      <c r="F1762" s="211" t="s">
        <v>1986</v>
      </c>
      <c r="G1762" s="208"/>
      <c r="H1762" s="212">
        <v>53.07</v>
      </c>
      <c r="I1762" s="213"/>
      <c r="J1762" s="208"/>
      <c r="K1762" s="208"/>
      <c r="L1762" s="214"/>
      <c r="M1762" s="215"/>
      <c r="N1762" s="216"/>
      <c r="O1762" s="216"/>
      <c r="P1762" s="216"/>
      <c r="Q1762" s="216"/>
      <c r="R1762" s="216"/>
      <c r="S1762" s="216"/>
      <c r="T1762" s="217"/>
      <c r="AT1762" s="218" t="s">
        <v>284</v>
      </c>
      <c r="AU1762" s="218" t="s">
        <v>85</v>
      </c>
      <c r="AV1762" s="13" t="s">
        <v>85</v>
      </c>
      <c r="AW1762" s="13" t="s">
        <v>32</v>
      </c>
      <c r="AX1762" s="13" t="s">
        <v>76</v>
      </c>
      <c r="AY1762" s="218" t="s">
        <v>275</v>
      </c>
    </row>
    <row r="1763" spans="1:65" s="14" customFormat="1" ht="10">
      <c r="B1763" s="219"/>
      <c r="C1763" s="220"/>
      <c r="D1763" s="209" t="s">
        <v>284</v>
      </c>
      <c r="E1763" s="221" t="s">
        <v>1</v>
      </c>
      <c r="F1763" s="222" t="s">
        <v>286</v>
      </c>
      <c r="G1763" s="220"/>
      <c r="H1763" s="223">
        <v>53.07</v>
      </c>
      <c r="I1763" s="224"/>
      <c r="J1763" s="220"/>
      <c r="K1763" s="220"/>
      <c r="L1763" s="225"/>
      <c r="M1763" s="226"/>
      <c r="N1763" s="227"/>
      <c r="O1763" s="227"/>
      <c r="P1763" s="227"/>
      <c r="Q1763" s="227"/>
      <c r="R1763" s="227"/>
      <c r="S1763" s="227"/>
      <c r="T1763" s="228"/>
      <c r="AT1763" s="229" t="s">
        <v>284</v>
      </c>
      <c r="AU1763" s="229" t="s">
        <v>85</v>
      </c>
      <c r="AV1763" s="14" t="s">
        <v>106</v>
      </c>
      <c r="AW1763" s="14" t="s">
        <v>32</v>
      </c>
      <c r="AX1763" s="14" t="s">
        <v>76</v>
      </c>
      <c r="AY1763" s="229" t="s">
        <v>275</v>
      </c>
    </row>
    <row r="1764" spans="1:65" s="15" customFormat="1" ht="10">
      <c r="B1764" s="230"/>
      <c r="C1764" s="231"/>
      <c r="D1764" s="209" t="s">
        <v>284</v>
      </c>
      <c r="E1764" s="232" t="s">
        <v>1</v>
      </c>
      <c r="F1764" s="233" t="s">
        <v>287</v>
      </c>
      <c r="G1764" s="231"/>
      <c r="H1764" s="234">
        <v>53.07</v>
      </c>
      <c r="I1764" s="235"/>
      <c r="J1764" s="231"/>
      <c r="K1764" s="231"/>
      <c r="L1764" s="236"/>
      <c r="M1764" s="237"/>
      <c r="N1764" s="238"/>
      <c r="O1764" s="238"/>
      <c r="P1764" s="238"/>
      <c r="Q1764" s="238"/>
      <c r="R1764" s="238"/>
      <c r="S1764" s="238"/>
      <c r="T1764" s="239"/>
      <c r="AT1764" s="240" t="s">
        <v>284</v>
      </c>
      <c r="AU1764" s="240" t="s">
        <v>85</v>
      </c>
      <c r="AV1764" s="15" t="s">
        <v>282</v>
      </c>
      <c r="AW1764" s="15" t="s">
        <v>32</v>
      </c>
      <c r="AX1764" s="15" t="s">
        <v>83</v>
      </c>
      <c r="AY1764" s="240" t="s">
        <v>275</v>
      </c>
    </row>
    <row r="1765" spans="1:65" s="2" customFormat="1" ht="33" customHeight="1">
      <c r="A1765" s="35"/>
      <c r="B1765" s="36"/>
      <c r="C1765" s="251" t="s">
        <v>1987</v>
      </c>
      <c r="D1765" s="251" t="s">
        <v>386</v>
      </c>
      <c r="E1765" s="252" t="s">
        <v>1988</v>
      </c>
      <c r="F1765" s="253" t="s">
        <v>1989</v>
      </c>
      <c r="G1765" s="254" t="s">
        <v>280</v>
      </c>
      <c r="H1765" s="255">
        <v>61.030999999999999</v>
      </c>
      <c r="I1765" s="256"/>
      <c r="J1765" s="257">
        <f>ROUND(I1765*H1765,2)</f>
        <v>0</v>
      </c>
      <c r="K1765" s="253" t="s">
        <v>281</v>
      </c>
      <c r="L1765" s="258"/>
      <c r="M1765" s="259" t="s">
        <v>1</v>
      </c>
      <c r="N1765" s="260" t="s">
        <v>41</v>
      </c>
      <c r="O1765" s="72"/>
      <c r="P1765" s="203">
        <f>O1765*H1765</f>
        <v>0</v>
      </c>
      <c r="Q1765" s="203">
        <v>5.0000000000000001E-4</v>
      </c>
      <c r="R1765" s="203">
        <f>Q1765*H1765</f>
        <v>3.0515500000000001E-2</v>
      </c>
      <c r="S1765" s="203">
        <v>0</v>
      </c>
      <c r="T1765" s="204">
        <f>S1765*H1765</f>
        <v>0</v>
      </c>
      <c r="U1765" s="35"/>
      <c r="V1765" s="35"/>
      <c r="W1765" s="35"/>
      <c r="X1765" s="35"/>
      <c r="Y1765" s="35"/>
      <c r="Z1765" s="35"/>
      <c r="AA1765" s="35"/>
      <c r="AB1765" s="35"/>
      <c r="AC1765" s="35"/>
      <c r="AD1765" s="35"/>
      <c r="AE1765" s="35"/>
      <c r="AR1765" s="205" t="s">
        <v>517</v>
      </c>
      <c r="AT1765" s="205" t="s">
        <v>386</v>
      </c>
      <c r="AU1765" s="205" t="s">
        <v>85</v>
      </c>
      <c r="AY1765" s="18" t="s">
        <v>275</v>
      </c>
      <c r="BE1765" s="206">
        <f>IF(N1765="základní",J1765,0)</f>
        <v>0</v>
      </c>
      <c r="BF1765" s="206">
        <f>IF(N1765="snížená",J1765,0)</f>
        <v>0</v>
      </c>
      <c r="BG1765" s="206">
        <f>IF(N1765="zákl. přenesená",J1765,0)</f>
        <v>0</v>
      </c>
      <c r="BH1765" s="206">
        <f>IF(N1765="sníž. přenesená",J1765,0)</f>
        <v>0</v>
      </c>
      <c r="BI1765" s="206">
        <f>IF(N1765="nulová",J1765,0)</f>
        <v>0</v>
      </c>
      <c r="BJ1765" s="18" t="s">
        <v>83</v>
      </c>
      <c r="BK1765" s="206">
        <f>ROUND(I1765*H1765,2)</f>
        <v>0</v>
      </c>
      <c r="BL1765" s="18" t="s">
        <v>380</v>
      </c>
      <c r="BM1765" s="205" t="s">
        <v>1990</v>
      </c>
    </row>
    <row r="1766" spans="1:65" s="13" customFormat="1" ht="10">
      <c r="B1766" s="207"/>
      <c r="C1766" s="208"/>
      <c r="D1766" s="209" t="s">
        <v>284</v>
      </c>
      <c r="E1766" s="208"/>
      <c r="F1766" s="211" t="s">
        <v>1991</v>
      </c>
      <c r="G1766" s="208"/>
      <c r="H1766" s="212">
        <v>61.030999999999999</v>
      </c>
      <c r="I1766" s="213"/>
      <c r="J1766" s="208"/>
      <c r="K1766" s="208"/>
      <c r="L1766" s="214"/>
      <c r="M1766" s="215"/>
      <c r="N1766" s="216"/>
      <c r="O1766" s="216"/>
      <c r="P1766" s="216"/>
      <c r="Q1766" s="216"/>
      <c r="R1766" s="216"/>
      <c r="S1766" s="216"/>
      <c r="T1766" s="217"/>
      <c r="AT1766" s="218" t="s">
        <v>284</v>
      </c>
      <c r="AU1766" s="218" t="s">
        <v>85</v>
      </c>
      <c r="AV1766" s="13" t="s">
        <v>85</v>
      </c>
      <c r="AW1766" s="13" t="s">
        <v>4</v>
      </c>
      <c r="AX1766" s="13" t="s">
        <v>83</v>
      </c>
      <c r="AY1766" s="218" t="s">
        <v>275</v>
      </c>
    </row>
    <row r="1767" spans="1:65" s="2" customFormat="1" ht="24.15" customHeight="1">
      <c r="A1767" s="35"/>
      <c r="B1767" s="36"/>
      <c r="C1767" s="194" t="s">
        <v>1992</v>
      </c>
      <c r="D1767" s="194" t="s">
        <v>277</v>
      </c>
      <c r="E1767" s="195" t="s">
        <v>1993</v>
      </c>
      <c r="F1767" s="196" t="s">
        <v>1994</v>
      </c>
      <c r="G1767" s="197" t="s">
        <v>399</v>
      </c>
      <c r="H1767" s="198">
        <v>21.1</v>
      </c>
      <c r="I1767" s="199"/>
      <c r="J1767" s="200">
        <f>ROUND(I1767*H1767,2)</f>
        <v>0</v>
      </c>
      <c r="K1767" s="196" t="s">
        <v>281</v>
      </c>
      <c r="L1767" s="40"/>
      <c r="M1767" s="201" t="s">
        <v>1</v>
      </c>
      <c r="N1767" s="202" t="s">
        <v>41</v>
      </c>
      <c r="O1767" s="72"/>
      <c r="P1767" s="203">
        <f>O1767*H1767</f>
        <v>0</v>
      </c>
      <c r="Q1767" s="203">
        <v>8.9999999999999998E-4</v>
      </c>
      <c r="R1767" s="203">
        <f>Q1767*H1767</f>
        <v>1.899E-2</v>
      </c>
      <c r="S1767" s="203">
        <v>0</v>
      </c>
      <c r="T1767" s="204">
        <f>S1767*H1767</f>
        <v>0</v>
      </c>
      <c r="U1767" s="35"/>
      <c r="V1767" s="35"/>
      <c r="W1767" s="35"/>
      <c r="X1767" s="35"/>
      <c r="Y1767" s="35"/>
      <c r="Z1767" s="35"/>
      <c r="AA1767" s="35"/>
      <c r="AB1767" s="35"/>
      <c r="AC1767" s="35"/>
      <c r="AD1767" s="35"/>
      <c r="AE1767" s="35"/>
      <c r="AR1767" s="205" t="s">
        <v>380</v>
      </c>
      <c r="AT1767" s="205" t="s">
        <v>277</v>
      </c>
      <c r="AU1767" s="205" t="s">
        <v>85</v>
      </c>
      <c r="AY1767" s="18" t="s">
        <v>275</v>
      </c>
      <c r="BE1767" s="206">
        <f>IF(N1767="základní",J1767,0)</f>
        <v>0</v>
      </c>
      <c r="BF1767" s="206">
        <f>IF(N1767="snížená",J1767,0)</f>
        <v>0</v>
      </c>
      <c r="BG1767" s="206">
        <f>IF(N1767="zákl. přenesená",J1767,0)</f>
        <v>0</v>
      </c>
      <c r="BH1767" s="206">
        <f>IF(N1767="sníž. přenesená",J1767,0)</f>
        <v>0</v>
      </c>
      <c r="BI1767" s="206">
        <f>IF(N1767="nulová",J1767,0)</f>
        <v>0</v>
      </c>
      <c r="BJ1767" s="18" t="s">
        <v>83</v>
      </c>
      <c r="BK1767" s="206">
        <f>ROUND(I1767*H1767,2)</f>
        <v>0</v>
      </c>
      <c r="BL1767" s="18" t="s">
        <v>380</v>
      </c>
      <c r="BM1767" s="205" t="s">
        <v>1995</v>
      </c>
    </row>
    <row r="1768" spans="1:65" s="13" customFormat="1" ht="10">
      <c r="B1768" s="207"/>
      <c r="C1768" s="208"/>
      <c r="D1768" s="209" t="s">
        <v>284</v>
      </c>
      <c r="E1768" s="210" t="s">
        <v>1</v>
      </c>
      <c r="F1768" s="211" t="s">
        <v>1996</v>
      </c>
      <c r="G1768" s="208"/>
      <c r="H1768" s="212">
        <v>21.1</v>
      </c>
      <c r="I1768" s="213"/>
      <c r="J1768" s="208"/>
      <c r="K1768" s="208"/>
      <c r="L1768" s="214"/>
      <c r="M1768" s="215"/>
      <c r="N1768" s="216"/>
      <c r="O1768" s="216"/>
      <c r="P1768" s="216"/>
      <c r="Q1768" s="216"/>
      <c r="R1768" s="216"/>
      <c r="S1768" s="216"/>
      <c r="T1768" s="217"/>
      <c r="AT1768" s="218" t="s">
        <v>284</v>
      </c>
      <c r="AU1768" s="218" t="s">
        <v>85</v>
      </c>
      <c r="AV1768" s="13" t="s">
        <v>85</v>
      </c>
      <c r="AW1768" s="13" t="s">
        <v>32</v>
      </c>
      <c r="AX1768" s="13" t="s">
        <v>76</v>
      </c>
      <c r="AY1768" s="218" t="s">
        <v>275</v>
      </c>
    </row>
    <row r="1769" spans="1:65" s="14" customFormat="1" ht="10">
      <c r="B1769" s="219"/>
      <c r="C1769" s="220"/>
      <c r="D1769" s="209" t="s">
        <v>284</v>
      </c>
      <c r="E1769" s="221" t="s">
        <v>1</v>
      </c>
      <c r="F1769" s="222" t="s">
        <v>286</v>
      </c>
      <c r="G1769" s="220"/>
      <c r="H1769" s="223">
        <v>21.1</v>
      </c>
      <c r="I1769" s="224"/>
      <c r="J1769" s="220"/>
      <c r="K1769" s="220"/>
      <c r="L1769" s="225"/>
      <c r="M1769" s="226"/>
      <c r="N1769" s="227"/>
      <c r="O1769" s="227"/>
      <c r="P1769" s="227"/>
      <c r="Q1769" s="227"/>
      <c r="R1769" s="227"/>
      <c r="S1769" s="227"/>
      <c r="T1769" s="228"/>
      <c r="AT1769" s="229" t="s">
        <v>284</v>
      </c>
      <c r="AU1769" s="229" t="s">
        <v>85</v>
      </c>
      <c r="AV1769" s="14" t="s">
        <v>106</v>
      </c>
      <c r="AW1769" s="14" t="s">
        <v>32</v>
      </c>
      <c r="AX1769" s="14" t="s">
        <v>76</v>
      </c>
      <c r="AY1769" s="229" t="s">
        <v>275</v>
      </c>
    </row>
    <row r="1770" spans="1:65" s="15" customFormat="1" ht="10">
      <c r="B1770" s="230"/>
      <c r="C1770" s="231"/>
      <c r="D1770" s="209" t="s">
        <v>284</v>
      </c>
      <c r="E1770" s="232" t="s">
        <v>1</v>
      </c>
      <c r="F1770" s="233" t="s">
        <v>287</v>
      </c>
      <c r="G1770" s="231"/>
      <c r="H1770" s="234">
        <v>21.1</v>
      </c>
      <c r="I1770" s="235"/>
      <c r="J1770" s="231"/>
      <c r="K1770" s="231"/>
      <c r="L1770" s="236"/>
      <c r="M1770" s="237"/>
      <c r="N1770" s="238"/>
      <c r="O1770" s="238"/>
      <c r="P1770" s="238"/>
      <c r="Q1770" s="238"/>
      <c r="R1770" s="238"/>
      <c r="S1770" s="238"/>
      <c r="T1770" s="239"/>
      <c r="AT1770" s="240" t="s">
        <v>284</v>
      </c>
      <c r="AU1770" s="240" t="s">
        <v>85</v>
      </c>
      <c r="AV1770" s="15" t="s">
        <v>282</v>
      </c>
      <c r="AW1770" s="15" t="s">
        <v>32</v>
      </c>
      <c r="AX1770" s="15" t="s">
        <v>83</v>
      </c>
      <c r="AY1770" s="240" t="s">
        <v>275</v>
      </c>
    </row>
    <row r="1771" spans="1:65" s="2" customFormat="1" ht="24.15" customHeight="1">
      <c r="A1771" s="35"/>
      <c r="B1771" s="36"/>
      <c r="C1771" s="194" t="s">
        <v>1997</v>
      </c>
      <c r="D1771" s="194" t="s">
        <v>277</v>
      </c>
      <c r="E1771" s="195" t="s">
        <v>1998</v>
      </c>
      <c r="F1771" s="196" t="s">
        <v>1999</v>
      </c>
      <c r="G1771" s="197" t="s">
        <v>280</v>
      </c>
      <c r="H1771" s="198">
        <v>53.07</v>
      </c>
      <c r="I1771" s="199"/>
      <c r="J1771" s="200">
        <f>ROUND(I1771*H1771,2)</f>
        <v>0</v>
      </c>
      <c r="K1771" s="196" t="s">
        <v>281</v>
      </c>
      <c r="L1771" s="40"/>
      <c r="M1771" s="201" t="s">
        <v>1</v>
      </c>
      <c r="N1771" s="202" t="s">
        <v>41</v>
      </c>
      <c r="O1771" s="72"/>
      <c r="P1771" s="203">
        <f>O1771*H1771</f>
        <v>0</v>
      </c>
      <c r="Q1771" s="203">
        <v>5.8799999999999998E-3</v>
      </c>
      <c r="R1771" s="203">
        <f>Q1771*H1771</f>
        <v>0.31205159999999998</v>
      </c>
      <c r="S1771" s="203">
        <v>0</v>
      </c>
      <c r="T1771" s="204">
        <f>S1771*H1771</f>
        <v>0</v>
      </c>
      <c r="U1771" s="35"/>
      <c r="V1771" s="35"/>
      <c r="W1771" s="35"/>
      <c r="X1771" s="35"/>
      <c r="Y1771" s="35"/>
      <c r="Z1771" s="35"/>
      <c r="AA1771" s="35"/>
      <c r="AB1771" s="35"/>
      <c r="AC1771" s="35"/>
      <c r="AD1771" s="35"/>
      <c r="AE1771" s="35"/>
      <c r="AR1771" s="205" t="s">
        <v>380</v>
      </c>
      <c r="AT1771" s="205" t="s">
        <v>277</v>
      </c>
      <c r="AU1771" s="205" t="s">
        <v>85</v>
      </c>
      <c r="AY1771" s="18" t="s">
        <v>275</v>
      </c>
      <c r="BE1771" s="206">
        <f>IF(N1771="základní",J1771,0)</f>
        <v>0</v>
      </c>
      <c r="BF1771" s="206">
        <f>IF(N1771="snížená",J1771,0)</f>
        <v>0</v>
      </c>
      <c r="BG1771" s="206">
        <f>IF(N1771="zákl. přenesená",J1771,0)</f>
        <v>0</v>
      </c>
      <c r="BH1771" s="206">
        <f>IF(N1771="sníž. přenesená",J1771,0)</f>
        <v>0</v>
      </c>
      <c r="BI1771" s="206">
        <f>IF(N1771="nulová",J1771,0)</f>
        <v>0</v>
      </c>
      <c r="BJ1771" s="18" t="s">
        <v>83</v>
      </c>
      <c r="BK1771" s="206">
        <f>ROUND(I1771*H1771,2)</f>
        <v>0</v>
      </c>
      <c r="BL1771" s="18" t="s">
        <v>380</v>
      </c>
      <c r="BM1771" s="205" t="s">
        <v>2000</v>
      </c>
    </row>
    <row r="1772" spans="1:65" s="13" customFormat="1" ht="10">
      <c r="B1772" s="207"/>
      <c r="C1772" s="208"/>
      <c r="D1772" s="209" t="s">
        <v>284</v>
      </c>
      <c r="E1772" s="210" t="s">
        <v>1</v>
      </c>
      <c r="F1772" s="211" t="s">
        <v>1986</v>
      </c>
      <c r="G1772" s="208"/>
      <c r="H1772" s="212">
        <v>53.07</v>
      </c>
      <c r="I1772" s="213"/>
      <c r="J1772" s="208"/>
      <c r="K1772" s="208"/>
      <c r="L1772" s="214"/>
      <c r="M1772" s="215"/>
      <c r="N1772" s="216"/>
      <c r="O1772" s="216"/>
      <c r="P1772" s="216"/>
      <c r="Q1772" s="216"/>
      <c r="R1772" s="216"/>
      <c r="S1772" s="216"/>
      <c r="T1772" s="217"/>
      <c r="AT1772" s="218" t="s">
        <v>284</v>
      </c>
      <c r="AU1772" s="218" t="s">
        <v>85</v>
      </c>
      <c r="AV1772" s="13" t="s">
        <v>85</v>
      </c>
      <c r="AW1772" s="13" t="s">
        <v>32</v>
      </c>
      <c r="AX1772" s="13" t="s">
        <v>76</v>
      </c>
      <c r="AY1772" s="218" t="s">
        <v>275</v>
      </c>
    </row>
    <row r="1773" spans="1:65" s="14" customFormat="1" ht="10">
      <c r="B1773" s="219"/>
      <c r="C1773" s="220"/>
      <c r="D1773" s="209" t="s">
        <v>284</v>
      </c>
      <c r="E1773" s="221" t="s">
        <v>1</v>
      </c>
      <c r="F1773" s="222" t="s">
        <v>286</v>
      </c>
      <c r="G1773" s="220"/>
      <c r="H1773" s="223">
        <v>53.07</v>
      </c>
      <c r="I1773" s="224"/>
      <c r="J1773" s="220"/>
      <c r="K1773" s="220"/>
      <c r="L1773" s="225"/>
      <c r="M1773" s="226"/>
      <c r="N1773" s="227"/>
      <c r="O1773" s="227"/>
      <c r="P1773" s="227"/>
      <c r="Q1773" s="227"/>
      <c r="R1773" s="227"/>
      <c r="S1773" s="227"/>
      <c r="T1773" s="228"/>
      <c r="AT1773" s="229" t="s">
        <v>284</v>
      </c>
      <c r="AU1773" s="229" t="s">
        <v>85</v>
      </c>
      <c r="AV1773" s="14" t="s">
        <v>106</v>
      </c>
      <c r="AW1773" s="14" t="s">
        <v>32</v>
      </c>
      <c r="AX1773" s="14" t="s">
        <v>76</v>
      </c>
      <c r="AY1773" s="229" t="s">
        <v>275</v>
      </c>
    </row>
    <row r="1774" spans="1:65" s="15" customFormat="1" ht="10">
      <c r="B1774" s="230"/>
      <c r="C1774" s="231"/>
      <c r="D1774" s="209" t="s">
        <v>284</v>
      </c>
      <c r="E1774" s="232" t="s">
        <v>1</v>
      </c>
      <c r="F1774" s="233" t="s">
        <v>287</v>
      </c>
      <c r="G1774" s="231"/>
      <c r="H1774" s="234">
        <v>53.07</v>
      </c>
      <c r="I1774" s="235"/>
      <c r="J1774" s="231"/>
      <c r="K1774" s="231"/>
      <c r="L1774" s="236"/>
      <c r="M1774" s="237"/>
      <c r="N1774" s="238"/>
      <c r="O1774" s="238"/>
      <c r="P1774" s="238"/>
      <c r="Q1774" s="238"/>
      <c r="R1774" s="238"/>
      <c r="S1774" s="238"/>
      <c r="T1774" s="239"/>
      <c r="AT1774" s="240" t="s">
        <v>284</v>
      </c>
      <c r="AU1774" s="240" t="s">
        <v>85</v>
      </c>
      <c r="AV1774" s="15" t="s">
        <v>282</v>
      </c>
      <c r="AW1774" s="15" t="s">
        <v>32</v>
      </c>
      <c r="AX1774" s="15" t="s">
        <v>83</v>
      </c>
      <c r="AY1774" s="240" t="s">
        <v>275</v>
      </c>
    </row>
    <row r="1775" spans="1:65" s="2" customFormat="1" ht="24.15" customHeight="1">
      <c r="A1775" s="35"/>
      <c r="B1775" s="36"/>
      <c r="C1775" s="194" t="s">
        <v>2001</v>
      </c>
      <c r="D1775" s="194" t="s">
        <v>277</v>
      </c>
      <c r="E1775" s="195" t="s">
        <v>2002</v>
      </c>
      <c r="F1775" s="196" t="s">
        <v>2003</v>
      </c>
      <c r="G1775" s="197" t="s">
        <v>399</v>
      </c>
      <c r="H1775" s="198">
        <v>1</v>
      </c>
      <c r="I1775" s="199"/>
      <c r="J1775" s="200">
        <f>ROUND(I1775*H1775,2)</f>
        <v>0</v>
      </c>
      <c r="K1775" s="196" t="s">
        <v>281</v>
      </c>
      <c r="L1775" s="40"/>
      <c r="M1775" s="201" t="s">
        <v>1</v>
      </c>
      <c r="N1775" s="202" t="s">
        <v>41</v>
      </c>
      <c r="O1775" s="72"/>
      <c r="P1775" s="203">
        <f>O1775*H1775</f>
        <v>0</v>
      </c>
      <c r="Q1775" s="203">
        <v>1.97E-3</v>
      </c>
      <c r="R1775" s="203">
        <f>Q1775*H1775</f>
        <v>1.97E-3</v>
      </c>
      <c r="S1775" s="203">
        <v>0</v>
      </c>
      <c r="T1775" s="204">
        <f>S1775*H1775</f>
        <v>0</v>
      </c>
      <c r="U1775" s="35"/>
      <c r="V1775" s="35"/>
      <c r="W1775" s="35"/>
      <c r="X1775" s="35"/>
      <c r="Y1775" s="35"/>
      <c r="Z1775" s="35"/>
      <c r="AA1775" s="35"/>
      <c r="AB1775" s="35"/>
      <c r="AC1775" s="35"/>
      <c r="AD1775" s="35"/>
      <c r="AE1775" s="35"/>
      <c r="AR1775" s="205" t="s">
        <v>380</v>
      </c>
      <c r="AT1775" s="205" t="s">
        <v>277</v>
      </c>
      <c r="AU1775" s="205" t="s">
        <v>85</v>
      </c>
      <c r="AY1775" s="18" t="s">
        <v>275</v>
      </c>
      <c r="BE1775" s="206">
        <f>IF(N1775="základní",J1775,0)</f>
        <v>0</v>
      </c>
      <c r="BF1775" s="206">
        <f>IF(N1775="snížená",J1775,0)</f>
        <v>0</v>
      </c>
      <c r="BG1775" s="206">
        <f>IF(N1775="zákl. přenesená",J1775,0)</f>
        <v>0</v>
      </c>
      <c r="BH1775" s="206">
        <f>IF(N1775="sníž. přenesená",J1775,0)</f>
        <v>0</v>
      </c>
      <c r="BI1775" s="206">
        <f>IF(N1775="nulová",J1775,0)</f>
        <v>0</v>
      </c>
      <c r="BJ1775" s="18" t="s">
        <v>83</v>
      </c>
      <c r="BK1775" s="206">
        <f>ROUND(I1775*H1775,2)</f>
        <v>0</v>
      </c>
      <c r="BL1775" s="18" t="s">
        <v>380</v>
      </c>
      <c r="BM1775" s="205" t="s">
        <v>2004</v>
      </c>
    </row>
    <row r="1776" spans="1:65" s="2" customFormat="1" ht="33" customHeight="1">
      <c r="A1776" s="35"/>
      <c r="B1776" s="36"/>
      <c r="C1776" s="194" t="s">
        <v>2005</v>
      </c>
      <c r="D1776" s="194" t="s">
        <v>277</v>
      </c>
      <c r="E1776" s="195" t="s">
        <v>2006</v>
      </c>
      <c r="F1776" s="196" t="s">
        <v>2007</v>
      </c>
      <c r="G1776" s="197" t="s">
        <v>399</v>
      </c>
      <c r="H1776" s="198">
        <v>233.5</v>
      </c>
      <c r="I1776" s="199"/>
      <c r="J1776" s="200">
        <f>ROUND(I1776*H1776,2)</f>
        <v>0</v>
      </c>
      <c r="K1776" s="196" t="s">
        <v>1</v>
      </c>
      <c r="L1776" s="40"/>
      <c r="M1776" s="201" t="s">
        <v>1</v>
      </c>
      <c r="N1776" s="202" t="s">
        <v>41</v>
      </c>
      <c r="O1776" s="72"/>
      <c r="P1776" s="203">
        <f>O1776*H1776</f>
        <v>0</v>
      </c>
      <c r="Q1776" s="203">
        <v>4.3800000000000002E-3</v>
      </c>
      <c r="R1776" s="203">
        <f>Q1776*H1776</f>
        <v>1.0227300000000001</v>
      </c>
      <c r="S1776" s="203">
        <v>0</v>
      </c>
      <c r="T1776" s="204">
        <f>S1776*H1776</f>
        <v>0</v>
      </c>
      <c r="U1776" s="35"/>
      <c r="V1776" s="35"/>
      <c r="W1776" s="35"/>
      <c r="X1776" s="35"/>
      <c r="Y1776" s="35"/>
      <c r="Z1776" s="35"/>
      <c r="AA1776" s="35"/>
      <c r="AB1776" s="35"/>
      <c r="AC1776" s="35"/>
      <c r="AD1776" s="35"/>
      <c r="AE1776" s="35"/>
      <c r="AR1776" s="205" t="s">
        <v>380</v>
      </c>
      <c r="AT1776" s="205" t="s">
        <v>277</v>
      </c>
      <c r="AU1776" s="205" t="s">
        <v>85</v>
      </c>
      <c r="AY1776" s="18" t="s">
        <v>275</v>
      </c>
      <c r="BE1776" s="206">
        <f>IF(N1776="základní",J1776,0)</f>
        <v>0</v>
      </c>
      <c r="BF1776" s="206">
        <f>IF(N1776="snížená",J1776,0)</f>
        <v>0</v>
      </c>
      <c r="BG1776" s="206">
        <f>IF(N1776="zákl. přenesená",J1776,0)</f>
        <v>0</v>
      </c>
      <c r="BH1776" s="206">
        <f>IF(N1776="sníž. přenesená",J1776,0)</f>
        <v>0</v>
      </c>
      <c r="BI1776" s="206">
        <f>IF(N1776="nulová",J1776,0)</f>
        <v>0</v>
      </c>
      <c r="BJ1776" s="18" t="s">
        <v>83</v>
      </c>
      <c r="BK1776" s="206">
        <f>ROUND(I1776*H1776,2)</f>
        <v>0</v>
      </c>
      <c r="BL1776" s="18" t="s">
        <v>380</v>
      </c>
      <c r="BM1776" s="205" t="s">
        <v>2008</v>
      </c>
    </row>
    <row r="1777" spans="1:65" s="13" customFormat="1" ht="10">
      <c r="B1777" s="207"/>
      <c r="C1777" s="208"/>
      <c r="D1777" s="209" t="s">
        <v>284</v>
      </c>
      <c r="E1777" s="210" t="s">
        <v>1</v>
      </c>
      <c r="F1777" s="211" t="s">
        <v>2009</v>
      </c>
      <c r="G1777" s="208"/>
      <c r="H1777" s="212">
        <v>233.5</v>
      </c>
      <c r="I1777" s="213"/>
      <c r="J1777" s="208"/>
      <c r="K1777" s="208"/>
      <c r="L1777" s="214"/>
      <c r="M1777" s="215"/>
      <c r="N1777" s="216"/>
      <c r="O1777" s="216"/>
      <c r="P1777" s="216"/>
      <c r="Q1777" s="216"/>
      <c r="R1777" s="216"/>
      <c r="S1777" s="216"/>
      <c r="T1777" s="217"/>
      <c r="AT1777" s="218" t="s">
        <v>284</v>
      </c>
      <c r="AU1777" s="218" t="s">
        <v>85</v>
      </c>
      <c r="AV1777" s="13" t="s">
        <v>85</v>
      </c>
      <c r="AW1777" s="13" t="s">
        <v>32</v>
      </c>
      <c r="AX1777" s="13" t="s">
        <v>76</v>
      </c>
      <c r="AY1777" s="218" t="s">
        <v>275</v>
      </c>
    </row>
    <row r="1778" spans="1:65" s="14" customFormat="1" ht="10">
      <c r="B1778" s="219"/>
      <c r="C1778" s="220"/>
      <c r="D1778" s="209" t="s">
        <v>284</v>
      </c>
      <c r="E1778" s="221" t="s">
        <v>1</v>
      </c>
      <c r="F1778" s="222" t="s">
        <v>286</v>
      </c>
      <c r="G1778" s="220"/>
      <c r="H1778" s="223">
        <v>233.5</v>
      </c>
      <c r="I1778" s="224"/>
      <c r="J1778" s="220"/>
      <c r="K1778" s="220"/>
      <c r="L1778" s="225"/>
      <c r="M1778" s="226"/>
      <c r="N1778" s="227"/>
      <c r="O1778" s="227"/>
      <c r="P1778" s="227"/>
      <c r="Q1778" s="227"/>
      <c r="R1778" s="227"/>
      <c r="S1778" s="227"/>
      <c r="T1778" s="228"/>
      <c r="AT1778" s="229" t="s">
        <v>284</v>
      </c>
      <c r="AU1778" s="229" t="s">
        <v>85</v>
      </c>
      <c r="AV1778" s="14" t="s">
        <v>106</v>
      </c>
      <c r="AW1778" s="14" t="s">
        <v>32</v>
      </c>
      <c r="AX1778" s="14" t="s">
        <v>76</v>
      </c>
      <c r="AY1778" s="229" t="s">
        <v>275</v>
      </c>
    </row>
    <row r="1779" spans="1:65" s="15" customFormat="1" ht="10">
      <c r="B1779" s="230"/>
      <c r="C1779" s="231"/>
      <c r="D1779" s="209" t="s">
        <v>284</v>
      </c>
      <c r="E1779" s="232" t="s">
        <v>1</v>
      </c>
      <c r="F1779" s="233" t="s">
        <v>287</v>
      </c>
      <c r="G1779" s="231"/>
      <c r="H1779" s="234">
        <v>233.5</v>
      </c>
      <c r="I1779" s="235"/>
      <c r="J1779" s="231"/>
      <c r="K1779" s="231"/>
      <c r="L1779" s="236"/>
      <c r="M1779" s="237"/>
      <c r="N1779" s="238"/>
      <c r="O1779" s="238"/>
      <c r="P1779" s="238"/>
      <c r="Q1779" s="238"/>
      <c r="R1779" s="238"/>
      <c r="S1779" s="238"/>
      <c r="T1779" s="239"/>
      <c r="AT1779" s="240" t="s">
        <v>284</v>
      </c>
      <c r="AU1779" s="240" t="s">
        <v>85</v>
      </c>
      <c r="AV1779" s="15" t="s">
        <v>282</v>
      </c>
      <c r="AW1779" s="15" t="s">
        <v>32</v>
      </c>
      <c r="AX1779" s="15" t="s">
        <v>83</v>
      </c>
      <c r="AY1779" s="240" t="s">
        <v>275</v>
      </c>
    </row>
    <row r="1780" spans="1:65" s="2" customFormat="1" ht="33" customHeight="1">
      <c r="A1780" s="35"/>
      <c r="B1780" s="36"/>
      <c r="C1780" s="194" t="s">
        <v>2010</v>
      </c>
      <c r="D1780" s="194" t="s">
        <v>277</v>
      </c>
      <c r="E1780" s="195" t="s">
        <v>2011</v>
      </c>
      <c r="F1780" s="196" t="s">
        <v>2012</v>
      </c>
      <c r="G1780" s="197" t="s">
        <v>399</v>
      </c>
      <c r="H1780" s="198">
        <v>17.7</v>
      </c>
      <c r="I1780" s="199"/>
      <c r="J1780" s="200">
        <f>ROUND(I1780*H1780,2)</f>
        <v>0</v>
      </c>
      <c r="K1780" s="196" t="s">
        <v>1</v>
      </c>
      <c r="L1780" s="40"/>
      <c r="M1780" s="201" t="s">
        <v>1</v>
      </c>
      <c r="N1780" s="202" t="s">
        <v>41</v>
      </c>
      <c r="O1780" s="72"/>
      <c r="P1780" s="203">
        <f>O1780*H1780</f>
        <v>0</v>
      </c>
      <c r="Q1780" s="203">
        <v>5.8399999999999997E-3</v>
      </c>
      <c r="R1780" s="203">
        <f>Q1780*H1780</f>
        <v>0.10336799999999999</v>
      </c>
      <c r="S1780" s="203">
        <v>0</v>
      </c>
      <c r="T1780" s="204">
        <f>S1780*H1780</f>
        <v>0</v>
      </c>
      <c r="U1780" s="35"/>
      <c r="V1780" s="35"/>
      <c r="W1780" s="35"/>
      <c r="X1780" s="35"/>
      <c r="Y1780" s="35"/>
      <c r="Z1780" s="35"/>
      <c r="AA1780" s="35"/>
      <c r="AB1780" s="35"/>
      <c r="AC1780" s="35"/>
      <c r="AD1780" s="35"/>
      <c r="AE1780" s="35"/>
      <c r="AR1780" s="205" t="s">
        <v>380</v>
      </c>
      <c r="AT1780" s="205" t="s">
        <v>277</v>
      </c>
      <c r="AU1780" s="205" t="s">
        <v>85</v>
      </c>
      <c r="AY1780" s="18" t="s">
        <v>275</v>
      </c>
      <c r="BE1780" s="206">
        <f>IF(N1780="základní",J1780,0)</f>
        <v>0</v>
      </c>
      <c r="BF1780" s="206">
        <f>IF(N1780="snížená",J1780,0)</f>
        <v>0</v>
      </c>
      <c r="BG1780" s="206">
        <f>IF(N1780="zákl. přenesená",J1780,0)</f>
        <v>0</v>
      </c>
      <c r="BH1780" s="206">
        <f>IF(N1780="sníž. přenesená",J1780,0)</f>
        <v>0</v>
      </c>
      <c r="BI1780" s="206">
        <f>IF(N1780="nulová",J1780,0)</f>
        <v>0</v>
      </c>
      <c r="BJ1780" s="18" t="s">
        <v>83</v>
      </c>
      <c r="BK1780" s="206">
        <f>ROUND(I1780*H1780,2)</f>
        <v>0</v>
      </c>
      <c r="BL1780" s="18" t="s">
        <v>380</v>
      </c>
      <c r="BM1780" s="205" t="s">
        <v>2013</v>
      </c>
    </row>
    <row r="1781" spans="1:65" s="13" customFormat="1" ht="10">
      <c r="B1781" s="207"/>
      <c r="C1781" s="208"/>
      <c r="D1781" s="209" t="s">
        <v>284</v>
      </c>
      <c r="E1781" s="210" t="s">
        <v>1</v>
      </c>
      <c r="F1781" s="211" t="s">
        <v>2014</v>
      </c>
      <c r="G1781" s="208"/>
      <c r="H1781" s="212">
        <v>17.7</v>
      </c>
      <c r="I1781" s="213"/>
      <c r="J1781" s="208"/>
      <c r="K1781" s="208"/>
      <c r="L1781" s="214"/>
      <c r="M1781" s="215"/>
      <c r="N1781" s="216"/>
      <c r="O1781" s="216"/>
      <c r="P1781" s="216"/>
      <c r="Q1781" s="216"/>
      <c r="R1781" s="216"/>
      <c r="S1781" s="216"/>
      <c r="T1781" s="217"/>
      <c r="AT1781" s="218" t="s">
        <v>284</v>
      </c>
      <c r="AU1781" s="218" t="s">
        <v>85</v>
      </c>
      <c r="AV1781" s="13" t="s">
        <v>85</v>
      </c>
      <c r="AW1781" s="13" t="s">
        <v>32</v>
      </c>
      <c r="AX1781" s="13" t="s">
        <v>76</v>
      </c>
      <c r="AY1781" s="218" t="s">
        <v>275</v>
      </c>
    </row>
    <row r="1782" spans="1:65" s="14" customFormat="1" ht="10">
      <c r="B1782" s="219"/>
      <c r="C1782" s="220"/>
      <c r="D1782" s="209" t="s">
        <v>284</v>
      </c>
      <c r="E1782" s="221" t="s">
        <v>1</v>
      </c>
      <c r="F1782" s="222" t="s">
        <v>286</v>
      </c>
      <c r="G1782" s="220"/>
      <c r="H1782" s="223">
        <v>17.7</v>
      </c>
      <c r="I1782" s="224"/>
      <c r="J1782" s="220"/>
      <c r="K1782" s="220"/>
      <c r="L1782" s="225"/>
      <c r="M1782" s="226"/>
      <c r="N1782" s="227"/>
      <c r="O1782" s="227"/>
      <c r="P1782" s="227"/>
      <c r="Q1782" s="227"/>
      <c r="R1782" s="227"/>
      <c r="S1782" s="227"/>
      <c r="T1782" s="228"/>
      <c r="AT1782" s="229" t="s">
        <v>284</v>
      </c>
      <c r="AU1782" s="229" t="s">
        <v>85</v>
      </c>
      <c r="AV1782" s="14" t="s">
        <v>106</v>
      </c>
      <c r="AW1782" s="14" t="s">
        <v>32</v>
      </c>
      <c r="AX1782" s="14" t="s">
        <v>76</v>
      </c>
      <c r="AY1782" s="229" t="s">
        <v>275</v>
      </c>
    </row>
    <row r="1783" spans="1:65" s="15" customFormat="1" ht="10">
      <c r="B1783" s="230"/>
      <c r="C1783" s="231"/>
      <c r="D1783" s="209" t="s">
        <v>284</v>
      </c>
      <c r="E1783" s="232" t="s">
        <v>1</v>
      </c>
      <c r="F1783" s="233" t="s">
        <v>287</v>
      </c>
      <c r="G1783" s="231"/>
      <c r="H1783" s="234">
        <v>17.7</v>
      </c>
      <c r="I1783" s="235"/>
      <c r="J1783" s="231"/>
      <c r="K1783" s="231"/>
      <c r="L1783" s="236"/>
      <c r="M1783" s="237"/>
      <c r="N1783" s="238"/>
      <c r="O1783" s="238"/>
      <c r="P1783" s="238"/>
      <c r="Q1783" s="238"/>
      <c r="R1783" s="238"/>
      <c r="S1783" s="238"/>
      <c r="T1783" s="239"/>
      <c r="AT1783" s="240" t="s">
        <v>284</v>
      </c>
      <c r="AU1783" s="240" t="s">
        <v>85</v>
      </c>
      <c r="AV1783" s="15" t="s">
        <v>282</v>
      </c>
      <c r="AW1783" s="15" t="s">
        <v>32</v>
      </c>
      <c r="AX1783" s="15" t="s">
        <v>83</v>
      </c>
      <c r="AY1783" s="240" t="s">
        <v>275</v>
      </c>
    </row>
    <row r="1784" spans="1:65" s="2" customFormat="1" ht="24.15" customHeight="1">
      <c r="A1784" s="35"/>
      <c r="B1784" s="36"/>
      <c r="C1784" s="194" t="s">
        <v>2015</v>
      </c>
      <c r="D1784" s="194" t="s">
        <v>277</v>
      </c>
      <c r="E1784" s="195" t="s">
        <v>2016</v>
      </c>
      <c r="F1784" s="196" t="s">
        <v>2017</v>
      </c>
      <c r="G1784" s="197" t="s">
        <v>399</v>
      </c>
      <c r="H1784" s="198">
        <v>15.45</v>
      </c>
      <c r="I1784" s="199"/>
      <c r="J1784" s="200">
        <f>ROUND(I1784*H1784,2)</f>
        <v>0</v>
      </c>
      <c r="K1784" s="196" t="s">
        <v>1</v>
      </c>
      <c r="L1784" s="40"/>
      <c r="M1784" s="201" t="s">
        <v>1</v>
      </c>
      <c r="N1784" s="202" t="s">
        <v>41</v>
      </c>
      <c r="O1784" s="72"/>
      <c r="P1784" s="203">
        <f>O1784*H1784</f>
        <v>0</v>
      </c>
      <c r="Q1784" s="203">
        <v>1.3600000000000001E-3</v>
      </c>
      <c r="R1784" s="203">
        <f>Q1784*H1784</f>
        <v>2.1011999999999999E-2</v>
      </c>
      <c r="S1784" s="203">
        <v>0</v>
      </c>
      <c r="T1784" s="204">
        <f>S1784*H1784</f>
        <v>0</v>
      </c>
      <c r="U1784" s="35"/>
      <c r="V1784" s="35"/>
      <c r="W1784" s="35"/>
      <c r="X1784" s="35"/>
      <c r="Y1784" s="35"/>
      <c r="Z1784" s="35"/>
      <c r="AA1784" s="35"/>
      <c r="AB1784" s="35"/>
      <c r="AC1784" s="35"/>
      <c r="AD1784" s="35"/>
      <c r="AE1784" s="35"/>
      <c r="AR1784" s="205" t="s">
        <v>380</v>
      </c>
      <c r="AT1784" s="205" t="s">
        <v>277</v>
      </c>
      <c r="AU1784" s="205" t="s">
        <v>85</v>
      </c>
      <c r="AY1784" s="18" t="s">
        <v>275</v>
      </c>
      <c r="BE1784" s="206">
        <f>IF(N1784="základní",J1784,0)</f>
        <v>0</v>
      </c>
      <c r="BF1784" s="206">
        <f>IF(N1784="snížená",J1784,0)</f>
        <v>0</v>
      </c>
      <c r="BG1784" s="206">
        <f>IF(N1784="zákl. přenesená",J1784,0)</f>
        <v>0</v>
      </c>
      <c r="BH1784" s="206">
        <f>IF(N1784="sníž. přenesená",J1784,0)</f>
        <v>0</v>
      </c>
      <c r="BI1784" s="206">
        <f>IF(N1784="nulová",J1784,0)</f>
        <v>0</v>
      </c>
      <c r="BJ1784" s="18" t="s">
        <v>83</v>
      </c>
      <c r="BK1784" s="206">
        <f>ROUND(I1784*H1784,2)</f>
        <v>0</v>
      </c>
      <c r="BL1784" s="18" t="s">
        <v>380</v>
      </c>
      <c r="BM1784" s="205" t="s">
        <v>2018</v>
      </c>
    </row>
    <row r="1785" spans="1:65" s="13" customFormat="1" ht="10">
      <c r="B1785" s="207"/>
      <c r="C1785" s="208"/>
      <c r="D1785" s="209" t="s">
        <v>284</v>
      </c>
      <c r="E1785" s="210" t="s">
        <v>1</v>
      </c>
      <c r="F1785" s="211" t="s">
        <v>2019</v>
      </c>
      <c r="G1785" s="208"/>
      <c r="H1785" s="212">
        <v>15.45</v>
      </c>
      <c r="I1785" s="213"/>
      <c r="J1785" s="208"/>
      <c r="K1785" s="208"/>
      <c r="L1785" s="214"/>
      <c r="M1785" s="215"/>
      <c r="N1785" s="216"/>
      <c r="O1785" s="216"/>
      <c r="P1785" s="216"/>
      <c r="Q1785" s="216"/>
      <c r="R1785" s="216"/>
      <c r="S1785" s="216"/>
      <c r="T1785" s="217"/>
      <c r="AT1785" s="218" t="s">
        <v>284</v>
      </c>
      <c r="AU1785" s="218" t="s">
        <v>85</v>
      </c>
      <c r="AV1785" s="13" t="s">
        <v>85</v>
      </c>
      <c r="AW1785" s="13" t="s">
        <v>32</v>
      </c>
      <c r="AX1785" s="13" t="s">
        <v>76</v>
      </c>
      <c r="AY1785" s="218" t="s">
        <v>275</v>
      </c>
    </row>
    <row r="1786" spans="1:65" s="14" customFormat="1" ht="10">
      <c r="B1786" s="219"/>
      <c r="C1786" s="220"/>
      <c r="D1786" s="209" t="s">
        <v>284</v>
      </c>
      <c r="E1786" s="221" t="s">
        <v>1</v>
      </c>
      <c r="F1786" s="222" t="s">
        <v>286</v>
      </c>
      <c r="G1786" s="220"/>
      <c r="H1786" s="223">
        <v>15.45</v>
      </c>
      <c r="I1786" s="224"/>
      <c r="J1786" s="220"/>
      <c r="K1786" s="220"/>
      <c r="L1786" s="225"/>
      <c r="M1786" s="226"/>
      <c r="N1786" s="227"/>
      <c r="O1786" s="227"/>
      <c r="P1786" s="227"/>
      <c r="Q1786" s="227"/>
      <c r="R1786" s="227"/>
      <c r="S1786" s="227"/>
      <c r="T1786" s="228"/>
      <c r="AT1786" s="229" t="s">
        <v>284</v>
      </c>
      <c r="AU1786" s="229" t="s">
        <v>85</v>
      </c>
      <c r="AV1786" s="14" t="s">
        <v>106</v>
      </c>
      <c r="AW1786" s="14" t="s">
        <v>32</v>
      </c>
      <c r="AX1786" s="14" t="s">
        <v>76</v>
      </c>
      <c r="AY1786" s="229" t="s">
        <v>275</v>
      </c>
    </row>
    <row r="1787" spans="1:65" s="15" customFormat="1" ht="10">
      <c r="B1787" s="230"/>
      <c r="C1787" s="231"/>
      <c r="D1787" s="209" t="s">
        <v>284</v>
      </c>
      <c r="E1787" s="232" t="s">
        <v>1</v>
      </c>
      <c r="F1787" s="233" t="s">
        <v>287</v>
      </c>
      <c r="G1787" s="231"/>
      <c r="H1787" s="234">
        <v>15.45</v>
      </c>
      <c r="I1787" s="235"/>
      <c r="J1787" s="231"/>
      <c r="K1787" s="231"/>
      <c r="L1787" s="236"/>
      <c r="M1787" s="237"/>
      <c r="N1787" s="238"/>
      <c r="O1787" s="238"/>
      <c r="P1787" s="238"/>
      <c r="Q1787" s="238"/>
      <c r="R1787" s="238"/>
      <c r="S1787" s="238"/>
      <c r="T1787" s="239"/>
      <c r="AT1787" s="240" t="s">
        <v>284</v>
      </c>
      <c r="AU1787" s="240" t="s">
        <v>85</v>
      </c>
      <c r="AV1787" s="15" t="s">
        <v>282</v>
      </c>
      <c r="AW1787" s="15" t="s">
        <v>32</v>
      </c>
      <c r="AX1787" s="15" t="s">
        <v>83</v>
      </c>
      <c r="AY1787" s="240" t="s">
        <v>275</v>
      </c>
    </row>
    <row r="1788" spans="1:65" s="2" customFormat="1" ht="24.15" customHeight="1">
      <c r="A1788" s="35"/>
      <c r="B1788" s="36"/>
      <c r="C1788" s="194" t="s">
        <v>2020</v>
      </c>
      <c r="D1788" s="194" t="s">
        <v>277</v>
      </c>
      <c r="E1788" s="195" t="s">
        <v>2021</v>
      </c>
      <c r="F1788" s="196" t="s">
        <v>2022</v>
      </c>
      <c r="G1788" s="197" t="s">
        <v>399</v>
      </c>
      <c r="H1788" s="198">
        <v>6.12</v>
      </c>
      <c r="I1788" s="199"/>
      <c r="J1788" s="200">
        <f>ROUND(I1788*H1788,2)</f>
        <v>0</v>
      </c>
      <c r="K1788" s="196" t="s">
        <v>1</v>
      </c>
      <c r="L1788" s="40"/>
      <c r="M1788" s="201" t="s">
        <v>1</v>
      </c>
      <c r="N1788" s="202" t="s">
        <v>41</v>
      </c>
      <c r="O1788" s="72"/>
      <c r="P1788" s="203">
        <f>O1788*H1788</f>
        <v>0</v>
      </c>
      <c r="Q1788" s="203">
        <v>1.7899999999999999E-3</v>
      </c>
      <c r="R1788" s="203">
        <f>Q1788*H1788</f>
        <v>1.0954799999999999E-2</v>
      </c>
      <c r="S1788" s="203">
        <v>0</v>
      </c>
      <c r="T1788" s="204">
        <f>S1788*H1788</f>
        <v>0</v>
      </c>
      <c r="U1788" s="35"/>
      <c r="V1788" s="35"/>
      <c r="W1788" s="35"/>
      <c r="X1788" s="35"/>
      <c r="Y1788" s="35"/>
      <c r="Z1788" s="35"/>
      <c r="AA1788" s="35"/>
      <c r="AB1788" s="35"/>
      <c r="AC1788" s="35"/>
      <c r="AD1788" s="35"/>
      <c r="AE1788" s="35"/>
      <c r="AR1788" s="205" t="s">
        <v>380</v>
      </c>
      <c r="AT1788" s="205" t="s">
        <v>277</v>
      </c>
      <c r="AU1788" s="205" t="s">
        <v>85</v>
      </c>
      <c r="AY1788" s="18" t="s">
        <v>275</v>
      </c>
      <c r="BE1788" s="206">
        <f>IF(N1788="základní",J1788,0)</f>
        <v>0</v>
      </c>
      <c r="BF1788" s="206">
        <f>IF(N1788="snížená",J1788,0)</f>
        <v>0</v>
      </c>
      <c r="BG1788" s="206">
        <f>IF(N1788="zákl. přenesená",J1788,0)</f>
        <v>0</v>
      </c>
      <c r="BH1788" s="206">
        <f>IF(N1788="sníž. přenesená",J1788,0)</f>
        <v>0</v>
      </c>
      <c r="BI1788" s="206">
        <f>IF(N1788="nulová",J1788,0)</f>
        <v>0</v>
      </c>
      <c r="BJ1788" s="18" t="s">
        <v>83</v>
      </c>
      <c r="BK1788" s="206">
        <f>ROUND(I1788*H1788,2)</f>
        <v>0</v>
      </c>
      <c r="BL1788" s="18" t="s">
        <v>380</v>
      </c>
      <c r="BM1788" s="205" t="s">
        <v>2023</v>
      </c>
    </row>
    <row r="1789" spans="1:65" s="13" customFormat="1" ht="10">
      <c r="B1789" s="207"/>
      <c r="C1789" s="208"/>
      <c r="D1789" s="209" t="s">
        <v>284</v>
      </c>
      <c r="E1789" s="210" t="s">
        <v>1</v>
      </c>
      <c r="F1789" s="211" t="s">
        <v>2024</v>
      </c>
      <c r="G1789" s="208"/>
      <c r="H1789" s="212">
        <v>6.12</v>
      </c>
      <c r="I1789" s="213"/>
      <c r="J1789" s="208"/>
      <c r="K1789" s="208"/>
      <c r="L1789" s="214"/>
      <c r="M1789" s="215"/>
      <c r="N1789" s="216"/>
      <c r="O1789" s="216"/>
      <c r="P1789" s="216"/>
      <c r="Q1789" s="216"/>
      <c r="R1789" s="216"/>
      <c r="S1789" s="216"/>
      <c r="T1789" s="217"/>
      <c r="AT1789" s="218" t="s">
        <v>284</v>
      </c>
      <c r="AU1789" s="218" t="s">
        <v>85</v>
      </c>
      <c r="AV1789" s="13" t="s">
        <v>85</v>
      </c>
      <c r="AW1789" s="13" t="s">
        <v>32</v>
      </c>
      <c r="AX1789" s="13" t="s">
        <v>76</v>
      </c>
      <c r="AY1789" s="218" t="s">
        <v>275</v>
      </c>
    </row>
    <row r="1790" spans="1:65" s="14" customFormat="1" ht="10">
      <c r="B1790" s="219"/>
      <c r="C1790" s="220"/>
      <c r="D1790" s="209" t="s">
        <v>284</v>
      </c>
      <c r="E1790" s="221" t="s">
        <v>1</v>
      </c>
      <c r="F1790" s="222" t="s">
        <v>286</v>
      </c>
      <c r="G1790" s="220"/>
      <c r="H1790" s="223">
        <v>6.12</v>
      </c>
      <c r="I1790" s="224"/>
      <c r="J1790" s="220"/>
      <c r="K1790" s="220"/>
      <c r="L1790" s="225"/>
      <c r="M1790" s="226"/>
      <c r="N1790" s="227"/>
      <c r="O1790" s="227"/>
      <c r="P1790" s="227"/>
      <c r="Q1790" s="227"/>
      <c r="R1790" s="227"/>
      <c r="S1790" s="227"/>
      <c r="T1790" s="228"/>
      <c r="AT1790" s="229" t="s">
        <v>284</v>
      </c>
      <c r="AU1790" s="229" t="s">
        <v>85</v>
      </c>
      <c r="AV1790" s="14" t="s">
        <v>106</v>
      </c>
      <c r="AW1790" s="14" t="s">
        <v>32</v>
      </c>
      <c r="AX1790" s="14" t="s">
        <v>76</v>
      </c>
      <c r="AY1790" s="229" t="s">
        <v>275</v>
      </c>
    </row>
    <row r="1791" spans="1:65" s="15" customFormat="1" ht="10">
      <c r="B1791" s="230"/>
      <c r="C1791" s="231"/>
      <c r="D1791" s="209" t="s">
        <v>284</v>
      </c>
      <c r="E1791" s="232" t="s">
        <v>1</v>
      </c>
      <c r="F1791" s="233" t="s">
        <v>287</v>
      </c>
      <c r="G1791" s="231"/>
      <c r="H1791" s="234">
        <v>6.12</v>
      </c>
      <c r="I1791" s="235"/>
      <c r="J1791" s="231"/>
      <c r="K1791" s="231"/>
      <c r="L1791" s="236"/>
      <c r="M1791" s="237"/>
      <c r="N1791" s="238"/>
      <c r="O1791" s="238"/>
      <c r="P1791" s="238"/>
      <c r="Q1791" s="238"/>
      <c r="R1791" s="238"/>
      <c r="S1791" s="238"/>
      <c r="T1791" s="239"/>
      <c r="AT1791" s="240" t="s">
        <v>284</v>
      </c>
      <c r="AU1791" s="240" t="s">
        <v>85</v>
      </c>
      <c r="AV1791" s="15" t="s">
        <v>282</v>
      </c>
      <c r="AW1791" s="15" t="s">
        <v>32</v>
      </c>
      <c r="AX1791" s="15" t="s">
        <v>83</v>
      </c>
      <c r="AY1791" s="240" t="s">
        <v>275</v>
      </c>
    </row>
    <row r="1792" spans="1:65" s="2" customFormat="1" ht="24.15" customHeight="1">
      <c r="A1792" s="35"/>
      <c r="B1792" s="36"/>
      <c r="C1792" s="194" t="s">
        <v>2025</v>
      </c>
      <c r="D1792" s="194" t="s">
        <v>277</v>
      </c>
      <c r="E1792" s="195" t="s">
        <v>2026</v>
      </c>
      <c r="F1792" s="196" t="s">
        <v>2027</v>
      </c>
      <c r="G1792" s="197" t="s">
        <v>399</v>
      </c>
      <c r="H1792" s="198">
        <v>39.42</v>
      </c>
      <c r="I1792" s="199"/>
      <c r="J1792" s="200">
        <f>ROUND(I1792*H1792,2)</f>
        <v>0</v>
      </c>
      <c r="K1792" s="196" t="s">
        <v>1</v>
      </c>
      <c r="L1792" s="40"/>
      <c r="M1792" s="201" t="s">
        <v>1</v>
      </c>
      <c r="N1792" s="202" t="s">
        <v>41</v>
      </c>
      <c r="O1792" s="72"/>
      <c r="P1792" s="203">
        <f>O1792*H1792</f>
        <v>0</v>
      </c>
      <c r="Q1792" s="203">
        <v>2.2200000000000002E-3</v>
      </c>
      <c r="R1792" s="203">
        <f>Q1792*H1792</f>
        <v>8.7512400000000018E-2</v>
      </c>
      <c r="S1792" s="203">
        <v>0</v>
      </c>
      <c r="T1792" s="204">
        <f>S1792*H1792</f>
        <v>0</v>
      </c>
      <c r="U1792" s="35"/>
      <c r="V1792" s="35"/>
      <c r="W1792" s="35"/>
      <c r="X1792" s="35"/>
      <c r="Y1792" s="35"/>
      <c r="Z1792" s="35"/>
      <c r="AA1792" s="35"/>
      <c r="AB1792" s="35"/>
      <c r="AC1792" s="35"/>
      <c r="AD1792" s="35"/>
      <c r="AE1792" s="35"/>
      <c r="AR1792" s="205" t="s">
        <v>380</v>
      </c>
      <c r="AT1792" s="205" t="s">
        <v>277</v>
      </c>
      <c r="AU1792" s="205" t="s">
        <v>85</v>
      </c>
      <c r="AY1792" s="18" t="s">
        <v>275</v>
      </c>
      <c r="BE1792" s="206">
        <f>IF(N1792="základní",J1792,0)</f>
        <v>0</v>
      </c>
      <c r="BF1792" s="206">
        <f>IF(N1792="snížená",J1792,0)</f>
        <v>0</v>
      </c>
      <c r="BG1792" s="206">
        <f>IF(N1792="zákl. přenesená",J1792,0)</f>
        <v>0</v>
      </c>
      <c r="BH1792" s="206">
        <f>IF(N1792="sníž. přenesená",J1792,0)</f>
        <v>0</v>
      </c>
      <c r="BI1792" s="206">
        <f>IF(N1792="nulová",J1792,0)</f>
        <v>0</v>
      </c>
      <c r="BJ1792" s="18" t="s">
        <v>83</v>
      </c>
      <c r="BK1792" s="206">
        <f>ROUND(I1792*H1792,2)</f>
        <v>0</v>
      </c>
      <c r="BL1792" s="18" t="s">
        <v>380</v>
      </c>
      <c r="BM1792" s="205" t="s">
        <v>2028</v>
      </c>
    </row>
    <row r="1793" spans="1:65" s="13" customFormat="1" ht="10">
      <c r="B1793" s="207"/>
      <c r="C1793" s="208"/>
      <c r="D1793" s="209" t="s">
        <v>284</v>
      </c>
      <c r="E1793" s="210" t="s">
        <v>1</v>
      </c>
      <c r="F1793" s="211" t="s">
        <v>2029</v>
      </c>
      <c r="G1793" s="208"/>
      <c r="H1793" s="212">
        <v>2.52</v>
      </c>
      <c r="I1793" s="213"/>
      <c r="J1793" s="208"/>
      <c r="K1793" s="208"/>
      <c r="L1793" s="214"/>
      <c r="M1793" s="215"/>
      <c r="N1793" s="216"/>
      <c r="O1793" s="216"/>
      <c r="P1793" s="216"/>
      <c r="Q1793" s="216"/>
      <c r="R1793" s="216"/>
      <c r="S1793" s="216"/>
      <c r="T1793" s="217"/>
      <c r="AT1793" s="218" t="s">
        <v>284</v>
      </c>
      <c r="AU1793" s="218" t="s">
        <v>85</v>
      </c>
      <c r="AV1793" s="13" t="s">
        <v>85</v>
      </c>
      <c r="AW1793" s="13" t="s">
        <v>32</v>
      </c>
      <c r="AX1793" s="13" t="s">
        <v>76</v>
      </c>
      <c r="AY1793" s="218" t="s">
        <v>275</v>
      </c>
    </row>
    <row r="1794" spans="1:65" s="13" customFormat="1" ht="10">
      <c r="B1794" s="207"/>
      <c r="C1794" s="208"/>
      <c r="D1794" s="209" t="s">
        <v>284</v>
      </c>
      <c r="E1794" s="210" t="s">
        <v>1</v>
      </c>
      <c r="F1794" s="211" t="s">
        <v>2030</v>
      </c>
      <c r="G1794" s="208"/>
      <c r="H1794" s="212">
        <v>31.98</v>
      </c>
      <c r="I1794" s="213"/>
      <c r="J1794" s="208"/>
      <c r="K1794" s="208"/>
      <c r="L1794" s="214"/>
      <c r="M1794" s="215"/>
      <c r="N1794" s="216"/>
      <c r="O1794" s="216"/>
      <c r="P1794" s="216"/>
      <c r="Q1794" s="216"/>
      <c r="R1794" s="216"/>
      <c r="S1794" s="216"/>
      <c r="T1794" s="217"/>
      <c r="AT1794" s="218" t="s">
        <v>284</v>
      </c>
      <c r="AU1794" s="218" t="s">
        <v>85</v>
      </c>
      <c r="AV1794" s="13" t="s">
        <v>85</v>
      </c>
      <c r="AW1794" s="13" t="s">
        <v>32</v>
      </c>
      <c r="AX1794" s="13" t="s">
        <v>76</v>
      </c>
      <c r="AY1794" s="218" t="s">
        <v>275</v>
      </c>
    </row>
    <row r="1795" spans="1:65" s="13" customFormat="1" ht="10">
      <c r="B1795" s="207"/>
      <c r="C1795" s="208"/>
      <c r="D1795" s="209" t="s">
        <v>284</v>
      </c>
      <c r="E1795" s="210" t="s">
        <v>1</v>
      </c>
      <c r="F1795" s="211" t="s">
        <v>2031</v>
      </c>
      <c r="G1795" s="208"/>
      <c r="H1795" s="212">
        <v>4.92</v>
      </c>
      <c r="I1795" s="213"/>
      <c r="J1795" s="208"/>
      <c r="K1795" s="208"/>
      <c r="L1795" s="214"/>
      <c r="M1795" s="215"/>
      <c r="N1795" s="216"/>
      <c r="O1795" s="216"/>
      <c r="P1795" s="216"/>
      <c r="Q1795" s="216"/>
      <c r="R1795" s="216"/>
      <c r="S1795" s="216"/>
      <c r="T1795" s="217"/>
      <c r="AT1795" s="218" t="s">
        <v>284</v>
      </c>
      <c r="AU1795" s="218" t="s">
        <v>85</v>
      </c>
      <c r="AV1795" s="13" t="s">
        <v>85</v>
      </c>
      <c r="AW1795" s="13" t="s">
        <v>32</v>
      </c>
      <c r="AX1795" s="13" t="s">
        <v>76</v>
      </c>
      <c r="AY1795" s="218" t="s">
        <v>275</v>
      </c>
    </row>
    <row r="1796" spans="1:65" s="14" customFormat="1" ht="10">
      <c r="B1796" s="219"/>
      <c r="C1796" s="220"/>
      <c r="D1796" s="209" t="s">
        <v>284</v>
      </c>
      <c r="E1796" s="221" t="s">
        <v>1</v>
      </c>
      <c r="F1796" s="222" t="s">
        <v>286</v>
      </c>
      <c r="G1796" s="220"/>
      <c r="H1796" s="223">
        <v>39.42</v>
      </c>
      <c r="I1796" s="224"/>
      <c r="J1796" s="220"/>
      <c r="K1796" s="220"/>
      <c r="L1796" s="225"/>
      <c r="M1796" s="226"/>
      <c r="N1796" s="227"/>
      <c r="O1796" s="227"/>
      <c r="P1796" s="227"/>
      <c r="Q1796" s="227"/>
      <c r="R1796" s="227"/>
      <c r="S1796" s="227"/>
      <c r="T1796" s="228"/>
      <c r="AT1796" s="229" t="s">
        <v>284</v>
      </c>
      <c r="AU1796" s="229" t="s">
        <v>85</v>
      </c>
      <c r="AV1796" s="14" t="s">
        <v>106</v>
      </c>
      <c r="AW1796" s="14" t="s">
        <v>32</v>
      </c>
      <c r="AX1796" s="14" t="s">
        <v>76</v>
      </c>
      <c r="AY1796" s="229" t="s">
        <v>275</v>
      </c>
    </row>
    <row r="1797" spans="1:65" s="15" customFormat="1" ht="10">
      <c r="B1797" s="230"/>
      <c r="C1797" s="231"/>
      <c r="D1797" s="209" t="s">
        <v>284</v>
      </c>
      <c r="E1797" s="232" t="s">
        <v>1</v>
      </c>
      <c r="F1797" s="233" t="s">
        <v>287</v>
      </c>
      <c r="G1797" s="231"/>
      <c r="H1797" s="234">
        <v>39.42</v>
      </c>
      <c r="I1797" s="235"/>
      <c r="J1797" s="231"/>
      <c r="K1797" s="231"/>
      <c r="L1797" s="236"/>
      <c r="M1797" s="237"/>
      <c r="N1797" s="238"/>
      <c r="O1797" s="238"/>
      <c r="P1797" s="238"/>
      <c r="Q1797" s="238"/>
      <c r="R1797" s="238"/>
      <c r="S1797" s="238"/>
      <c r="T1797" s="239"/>
      <c r="AT1797" s="240" t="s">
        <v>284</v>
      </c>
      <c r="AU1797" s="240" t="s">
        <v>85</v>
      </c>
      <c r="AV1797" s="15" t="s">
        <v>282</v>
      </c>
      <c r="AW1797" s="15" t="s">
        <v>32</v>
      </c>
      <c r="AX1797" s="15" t="s">
        <v>83</v>
      </c>
      <c r="AY1797" s="240" t="s">
        <v>275</v>
      </c>
    </row>
    <row r="1798" spans="1:65" s="2" customFormat="1" ht="33" customHeight="1">
      <c r="A1798" s="35"/>
      <c r="B1798" s="36"/>
      <c r="C1798" s="194" t="s">
        <v>2032</v>
      </c>
      <c r="D1798" s="194" t="s">
        <v>277</v>
      </c>
      <c r="E1798" s="195" t="s">
        <v>2033</v>
      </c>
      <c r="F1798" s="196" t="s">
        <v>2034</v>
      </c>
      <c r="G1798" s="197" t="s">
        <v>399</v>
      </c>
      <c r="H1798" s="198">
        <v>54.07</v>
      </c>
      <c r="I1798" s="199"/>
      <c r="J1798" s="200">
        <f>ROUND(I1798*H1798,2)</f>
        <v>0</v>
      </c>
      <c r="K1798" s="196" t="s">
        <v>281</v>
      </c>
      <c r="L1798" s="40"/>
      <c r="M1798" s="201" t="s">
        <v>1</v>
      </c>
      <c r="N1798" s="202" t="s">
        <v>41</v>
      </c>
      <c r="O1798" s="72"/>
      <c r="P1798" s="203">
        <f>O1798*H1798</f>
        <v>0</v>
      </c>
      <c r="Q1798" s="203">
        <v>2.2000000000000001E-3</v>
      </c>
      <c r="R1798" s="203">
        <f>Q1798*H1798</f>
        <v>0.118954</v>
      </c>
      <c r="S1798" s="203">
        <v>0</v>
      </c>
      <c r="T1798" s="204">
        <f>S1798*H1798</f>
        <v>0</v>
      </c>
      <c r="U1798" s="35"/>
      <c r="V1798" s="35"/>
      <c r="W1798" s="35"/>
      <c r="X1798" s="35"/>
      <c r="Y1798" s="35"/>
      <c r="Z1798" s="35"/>
      <c r="AA1798" s="35"/>
      <c r="AB1798" s="35"/>
      <c r="AC1798" s="35"/>
      <c r="AD1798" s="35"/>
      <c r="AE1798" s="35"/>
      <c r="AR1798" s="205" t="s">
        <v>380</v>
      </c>
      <c r="AT1798" s="205" t="s">
        <v>277</v>
      </c>
      <c r="AU1798" s="205" t="s">
        <v>85</v>
      </c>
      <c r="AY1798" s="18" t="s">
        <v>275</v>
      </c>
      <c r="BE1798" s="206">
        <f>IF(N1798="základní",J1798,0)</f>
        <v>0</v>
      </c>
      <c r="BF1798" s="206">
        <f>IF(N1798="snížená",J1798,0)</f>
        <v>0</v>
      </c>
      <c r="BG1798" s="206">
        <f>IF(N1798="zákl. přenesená",J1798,0)</f>
        <v>0</v>
      </c>
      <c r="BH1798" s="206">
        <f>IF(N1798="sníž. přenesená",J1798,0)</f>
        <v>0</v>
      </c>
      <c r="BI1798" s="206">
        <f>IF(N1798="nulová",J1798,0)</f>
        <v>0</v>
      </c>
      <c r="BJ1798" s="18" t="s">
        <v>83</v>
      </c>
      <c r="BK1798" s="206">
        <f>ROUND(I1798*H1798,2)</f>
        <v>0</v>
      </c>
      <c r="BL1798" s="18" t="s">
        <v>380</v>
      </c>
      <c r="BM1798" s="205" t="s">
        <v>2035</v>
      </c>
    </row>
    <row r="1799" spans="1:65" s="13" customFormat="1" ht="10">
      <c r="B1799" s="207"/>
      <c r="C1799" s="208"/>
      <c r="D1799" s="209" t="s">
        <v>284</v>
      </c>
      <c r="E1799" s="210" t="s">
        <v>1</v>
      </c>
      <c r="F1799" s="211" t="s">
        <v>2036</v>
      </c>
      <c r="G1799" s="208"/>
      <c r="H1799" s="212">
        <v>54.07</v>
      </c>
      <c r="I1799" s="213"/>
      <c r="J1799" s="208"/>
      <c r="K1799" s="208"/>
      <c r="L1799" s="214"/>
      <c r="M1799" s="215"/>
      <c r="N1799" s="216"/>
      <c r="O1799" s="216"/>
      <c r="P1799" s="216"/>
      <c r="Q1799" s="216"/>
      <c r="R1799" s="216"/>
      <c r="S1799" s="216"/>
      <c r="T1799" s="217"/>
      <c r="AT1799" s="218" t="s">
        <v>284</v>
      </c>
      <c r="AU1799" s="218" t="s">
        <v>85</v>
      </c>
      <c r="AV1799" s="13" t="s">
        <v>85</v>
      </c>
      <c r="AW1799" s="13" t="s">
        <v>32</v>
      </c>
      <c r="AX1799" s="13" t="s">
        <v>76</v>
      </c>
      <c r="AY1799" s="218" t="s">
        <v>275</v>
      </c>
    </row>
    <row r="1800" spans="1:65" s="14" customFormat="1" ht="10">
      <c r="B1800" s="219"/>
      <c r="C1800" s="220"/>
      <c r="D1800" s="209" t="s">
        <v>284</v>
      </c>
      <c r="E1800" s="221" t="s">
        <v>1</v>
      </c>
      <c r="F1800" s="222" t="s">
        <v>286</v>
      </c>
      <c r="G1800" s="220"/>
      <c r="H1800" s="223">
        <v>54.07</v>
      </c>
      <c r="I1800" s="224"/>
      <c r="J1800" s="220"/>
      <c r="K1800" s="220"/>
      <c r="L1800" s="225"/>
      <c r="M1800" s="226"/>
      <c r="N1800" s="227"/>
      <c r="O1800" s="227"/>
      <c r="P1800" s="227"/>
      <c r="Q1800" s="227"/>
      <c r="R1800" s="227"/>
      <c r="S1800" s="227"/>
      <c r="T1800" s="228"/>
      <c r="AT1800" s="229" t="s">
        <v>284</v>
      </c>
      <c r="AU1800" s="229" t="s">
        <v>85</v>
      </c>
      <c r="AV1800" s="14" t="s">
        <v>106</v>
      </c>
      <c r="AW1800" s="14" t="s">
        <v>32</v>
      </c>
      <c r="AX1800" s="14" t="s">
        <v>76</v>
      </c>
      <c r="AY1800" s="229" t="s">
        <v>275</v>
      </c>
    </row>
    <row r="1801" spans="1:65" s="15" customFormat="1" ht="10">
      <c r="B1801" s="230"/>
      <c r="C1801" s="231"/>
      <c r="D1801" s="209" t="s">
        <v>284</v>
      </c>
      <c r="E1801" s="232" t="s">
        <v>1</v>
      </c>
      <c r="F1801" s="233" t="s">
        <v>287</v>
      </c>
      <c r="G1801" s="231"/>
      <c r="H1801" s="234">
        <v>54.07</v>
      </c>
      <c r="I1801" s="235"/>
      <c r="J1801" s="231"/>
      <c r="K1801" s="231"/>
      <c r="L1801" s="236"/>
      <c r="M1801" s="237"/>
      <c r="N1801" s="238"/>
      <c r="O1801" s="238"/>
      <c r="P1801" s="238"/>
      <c r="Q1801" s="238"/>
      <c r="R1801" s="238"/>
      <c r="S1801" s="238"/>
      <c r="T1801" s="239"/>
      <c r="AT1801" s="240" t="s">
        <v>284</v>
      </c>
      <c r="AU1801" s="240" t="s">
        <v>85</v>
      </c>
      <c r="AV1801" s="15" t="s">
        <v>282</v>
      </c>
      <c r="AW1801" s="15" t="s">
        <v>32</v>
      </c>
      <c r="AX1801" s="15" t="s">
        <v>83</v>
      </c>
      <c r="AY1801" s="240" t="s">
        <v>275</v>
      </c>
    </row>
    <row r="1802" spans="1:65" s="2" customFormat="1" ht="24.15" customHeight="1">
      <c r="A1802" s="35"/>
      <c r="B1802" s="36"/>
      <c r="C1802" s="194" t="s">
        <v>2037</v>
      </c>
      <c r="D1802" s="194" t="s">
        <v>277</v>
      </c>
      <c r="E1802" s="195" t="s">
        <v>2038</v>
      </c>
      <c r="F1802" s="196" t="s">
        <v>2039</v>
      </c>
      <c r="G1802" s="197" t="s">
        <v>399</v>
      </c>
      <c r="H1802" s="198">
        <v>51.7</v>
      </c>
      <c r="I1802" s="199"/>
      <c r="J1802" s="200">
        <f>ROUND(I1802*H1802,2)</f>
        <v>0</v>
      </c>
      <c r="K1802" s="196" t="s">
        <v>1</v>
      </c>
      <c r="L1802" s="40"/>
      <c r="M1802" s="201" t="s">
        <v>1</v>
      </c>
      <c r="N1802" s="202" t="s">
        <v>41</v>
      </c>
      <c r="O1802" s="72"/>
      <c r="P1802" s="203">
        <f>O1802*H1802</f>
        <v>0</v>
      </c>
      <c r="Q1802" s="203">
        <v>1.6299999999999999E-3</v>
      </c>
      <c r="R1802" s="203">
        <f>Q1802*H1802</f>
        <v>8.4270999999999999E-2</v>
      </c>
      <c r="S1802" s="203">
        <v>0</v>
      </c>
      <c r="T1802" s="204">
        <f>S1802*H1802</f>
        <v>0</v>
      </c>
      <c r="U1802" s="35"/>
      <c r="V1802" s="35"/>
      <c r="W1802" s="35"/>
      <c r="X1802" s="35"/>
      <c r="Y1802" s="35"/>
      <c r="Z1802" s="35"/>
      <c r="AA1802" s="35"/>
      <c r="AB1802" s="35"/>
      <c r="AC1802" s="35"/>
      <c r="AD1802" s="35"/>
      <c r="AE1802" s="35"/>
      <c r="AR1802" s="205" t="s">
        <v>380</v>
      </c>
      <c r="AT1802" s="205" t="s">
        <v>277</v>
      </c>
      <c r="AU1802" s="205" t="s">
        <v>85</v>
      </c>
      <c r="AY1802" s="18" t="s">
        <v>275</v>
      </c>
      <c r="BE1802" s="206">
        <f>IF(N1802="základní",J1802,0)</f>
        <v>0</v>
      </c>
      <c r="BF1802" s="206">
        <f>IF(N1802="snížená",J1802,0)</f>
        <v>0</v>
      </c>
      <c r="BG1802" s="206">
        <f>IF(N1802="zákl. přenesená",J1802,0)</f>
        <v>0</v>
      </c>
      <c r="BH1802" s="206">
        <f>IF(N1802="sníž. přenesená",J1802,0)</f>
        <v>0</v>
      </c>
      <c r="BI1802" s="206">
        <f>IF(N1802="nulová",J1802,0)</f>
        <v>0</v>
      </c>
      <c r="BJ1802" s="18" t="s">
        <v>83</v>
      </c>
      <c r="BK1802" s="206">
        <f>ROUND(I1802*H1802,2)</f>
        <v>0</v>
      </c>
      <c r="BL1802" s="18" t="s">
        <v>380</v>
      </c>
      <c r="BM1802" s="205" t="s">
        <v>2040</v>
      </c>
    </row>
    <row r="1803" spans="1:65" s="13" customFormat="1" ht="10">
      <c r="B1803" s="207"/>
      <c r="C1803" s="208"/>
      <c r="D1803" s="209" t="s">
        <v>284</v>
      </c>
      <c r="E1803" s="210" t="s">
        <v>1</v>
      </c>
      <c r="F1803" s="211" t="s">
        <v>2041</v>
      </c>
      <c r="G1803" s="208"/>
      <c r="H1803" s="212">
        <v>51.7</v>
      </c>
      <c r="I1803" s="213"/>
      <c r="J1803" s="208"/>
      <c r="K1803" s="208"/>
      <c r="L1803" s="214"/>
      <c r="M1803" s="215"/>
      <c r="N1803" s="216"/>
      <c r="O1803" s="216"/>
      <c r="P1803" s="216"/>
      <c r="Q1803" s="216"/>
      <c r="R1803" s="216"/>
      <c r="S1803" s="216"/>
      <c r="T1803" s="217"/>
      <c r="AT1803" s="218" t="s">
        <v>284</v>
      </c>
      <c r="AU1803" s="218" t="s">
        <v>85</v>
      </c>
      <c r="AV1803" s="13" t="s">
        <v>85</v>
      </c>
      <c r="AW1803" s="13" t="s">
        <v>32</v>
      </c>
      <c r="AX1803" s="13" t="s">
        <v>76</v>
      </c>
      <c r="AY1803" s="218" t="s">
        <v>275</v>
      </c>
    </row>
    <row r="1804" spans="1:65" s="14" customFormat="1" ht="10">
      <c r="B1804" s="219"/>
      <c r="C1804" s="220"/>
      <c r="D1804" s="209" t="s">
        <v>284</v>
      </c>
      <c r="E1804" s="221" t="s">
        <v>1</v>
      </c>
      <c r="F1804" s="222" t="s">
        <v>286</v>
      </c>
      <c r="G1804" s="220"/>
      <c r="H1804" s="223">
        <v>51.7</v>
      </c>
      <c r="I1804" s="224"/>
      <c r="J1804" s="220"/>
      <c r="K1804" s="220"/>
      <c r="L1804" s="225"/>
      <c r="M1804" s="226"/>
      <c r="N1804" s="227"/>
      <c r="O1804" s="227"/>
      <c r="P1804" s="227"/>
      <c r="Q1804" s="227"/>
      <c r="R1804" s="227"/>
      <c r="S1804" s="227"/>
      <c r="T1804" s="228"/>
      <c r="AT1804" s="229" t="s">
        <v>284</v>
      </c>
      <c r="AU1804" s="229" t="s">
        <v>85</v>
      </c>
      <c r="AV1804" s="14" t="s">
        <v>106</v>
      </c>
      <c r="AW1804" s="14" t="s">
        <v>32</v>
      </c>
      <c r="AX1804" s="14" t="s">
        <v>76</v>
      </c>
      <c r="AY1804" s="229" t="s">
        <v>275</v>
      </c>
    </row>
    <row r="1805" spans="1:65" s="15" customFormat="1" ht="10">
      <c r="B1805" s="230"/>
      <c r="C1805" s="231"/>
      <c r="D1805" s="209" t="s">
        <v>284</v>
      </c>
      <c r="E1805" s="232" t="s">
        <v>1</v>
      </c>
      <c r="F1805" s="233" t="s">
        <v>287</v>
      </c>
      <c r="G1805" s="231"/>
      <c r="H1805" s="234">
        <v>51.7</v>
      </c>
      <c r="I1805" s="235"/>
      <c r="J1805" s="231"/>
      <c r="K1805" s="231"/>
      <c r="L1805" s="236"/>
      <c r="M1805" s="237"/>
      <c r="N1805" s="238"/>
      <c r="O1805" s="238"/>
      <c r="P1805" s="238"/>
      <c r="Q1805" s="238"/>
      <c r="R1805" s="238"/>
      <c r="S1805" s="238"/>
      <c r="T1805" s="239"/>
      <c r="AT1805" s="240" t="s">
        <v>284</v>
      </c>
      <c r="AU1805" s="240" t="s">
        <v>85</v>
      </c>
      <c r="AV1805" s="15" t="s">
        <v>282</v>
      </c>
      <c r="AW1805" s="15" t="s">
        <v>32</v>
      </c>
      <c r="AX1805" s="15" t="s">
        <v>83</v>
      </c>
      <c r="AY1805" s="240" t="s">
        <v>275</v>
      </c>
    </row>
    <row r="1806" spans="1:65" s="2" customFormat="1" ht="24.15" customHeight="1">
      <c r="A1806" s="35"/>
      <c r="B1806" s="36"/>
      <c r="C1806" s="194" t="s">
        <v>2042</v>
      </c>
      <c r="D1806" s="194" t="s">
        <v>277</v>
      </c>
      <c r="E1806" s="195" t="s">
        <v>2043</v>
      </c>
      <c r="F1806" s="196" t="s">
        <v>2044</v>
      </c>
      <c r="G1806" s="197" t="s">
        <v>610</v>
      </c>
      <c r="H1806" s="198">
        <v>7</v>
      </c>
      <c r="I1806" s="199"/>
      <c r="J1806" s="200">
        <f>ROUND(I1806*H1806,2)</f>
        <v>0</v>
      </c>
      <c r="K1806" s="196" t="s">
        <v>1</v>
      </c>
      <c r="L1806" s="40"/>
      <c r="M1806" s="201" t="s">
        <v>1</v>
      </c>
      <c r="N1806" s="202" t="s">
        <v>41</v>
      </c>
      <c r="O1806" s="72"/>
      <c r="P1806" s="203">
        <f>O1806*H1806</f>
        <v>0</v>
      </c>
      <c r="Q1806" s="203">
        <v>2.5000000000000001E-4</v>
      </c>
      <c r="R1806" s="203">
        <f>Q1806*H1806</f>
        <v>1.75E-3</v>
      </c>
      <c r="S1806" s="203">
        <v>0</v>
      </c>
      <c r="T1806" s="204">
        <f>S1806*H1806</f>
        <v>0</v>
      </c>
      <c r="U1806" s="35"/>
      <c r="V1806" s="35"/>
      <c r="W1806" s="35"/>
      <c r="X1806" s="35"/>
      <c r="Y1806" s="35"/>
      <c r="Z1806" s="35"/>
      <c r="AA1806" s="35"/>
      <c r="AB1806" s="35"/>
      <c r="AC1806" s="35"/>
      <c r="AD1806" s="35"/>
      <c r="AE1806" s="35"/>
      <c r="AR1806" s="205" t="s">
        <v>380</v>
      </c>
      <c r="AT1806" s="205" t="s">
        <v>277</v>
      </c>
      <c r="AU1806" s="205" t="s">
        <v>85</v>
      </c>
      <c r="AY1806" s="18" t="s">
        <v>275</v>
      </c>
      <c r="BE1806" s="206">
        <f>IF(N1806="základní",J1806,0)</f>
        <v>0</v>
      </c>
      <c r="BF1806" s="206">
        <f>IF(N1806="snížená",J1806,0)</f>
        <v>0</v>
      </c>
      <c r="BG1806" s="206">
        <f>IF(N1806="zákl. přenesená",J1806,0)</f>
        <v>0</v>
      </c>
      <c r="BH1806" s="206">
        <f>IF(N1806="sníž. přenesená",J1806,0)</f>
        <v>0</v>
      </c>
      <c r="BI1806" s="206">
        <f>IF(N1806="nulová",J1806,0)</f>
        <v>0</v>
      </c>
      <c r="BJ1806" s="18" t="s">
        <v>83</v>
      </c>
      <c r="BK1806" s="206">
        <f>ROUND(I1806*H1806,2)</f>
        <v>0</v>
      </c>
      <c r="BL1806" s="18" t="s">
        <v>380</v>
      </c>
      <c r="BM1806" s="205" t="s">
        <v>2045</v>
      </c>
    </row>
    <row r="1807" spans="1:65" s="13" customFormat="1" ht="10">
      <c r="B1807" s="207"/>
      <c r="C1807" s="208"/>
      <c r="D1807" s="209" t="s">
        <v>284</v>
      </c>
      <c r="E1807" s="210" t="s">
        <v>1</v>
      </c>
      <c r="F1807" s="211" t="s">
        <v>2046</v>
      </c>
      <c r="G1807" s="208"/>
      <c r="H1807" s="212">
        <v>7</v>
      </c>
      <c r="I1807" s="213"/>
      <c r="J1807" s="208"/>
      <c r="K1807" s="208"/>
      <c r="L1807" s="214"/>
      <c r="M1807" s="215"/>
      <c r="N1807" s="216"/>
      <c r="O1807" s="216"/>
      <c r="P1807" s="216"/>
      <c r="Q1807" s="216"/>
      <c r="R1807" s="216"/>
      <c r="S1807" s="216"/>
      <c r="T1807" s="217"/>
      <c r="AT1807" s="218" t="s">
        <v>284</v>
      </c>
      <c r="AU1807" s="218" t="s">
        <v>85</v>
      </c>
      <c r="AV1807" s="13" t="s">
        <v>85</v>
      </c>
      <c r="AW1807" s="13" t="s">
        <v>32</v>
      </c>
      <c r="AX1807" s="13" t="s">
        <v>76</v>
      </c>
      <c r="AY1807" s="218" t="s">
        <v>275</v>
      </c>
    </row>
    <row r="1808" spans="1:65" s="14" customFormat="1" ht="10">
      <c r="B1808" s="219"/>
      <c r="C1808" s="220"/>
      <c r="D1808" s="209" t="s">
        <v>284</v>
      </c>
      <c r="E1808" s="221" t="s">
        <v>1</v>
      </c>
      <c r="F1808" s="222" t="s">
        <v>286</v>
      </c>
      <c r="G1808" s="220"/>
      <c r="H1808" s="223">
        <v>7</v>
      </c>
      <c r="I1808" s="224"/>
      <c r="J1808" s="220"/>
      <c r="K1808" s="220"/>
      <c r="L1808" s="225"/>
      <c r="M1808" s="226"/>
      <c r="N1808" s="227"/>
      <c r="O1808" s="227"/>
      <c r="P1808" s="227"/>
      <c r="Q1808" s="227"/>
      <c r="R1808" s="227"/>
      <c r="S1808" s="227"/>
      <c r="T1808" s="228"/>
      <c r="AT1808" s="229" t="s">
        <v>284</v>
      </c>
      <c r="AU1808" s="229" t="s">
        <v>85</v>
      </c>
      <c r="AV1808" s="14" t="s">
        <v>106</v>
      </c>
      <c r="AW1808" s="14" t="s">
        <v>32</v>
      </c>
      <c r="AX1808" s="14" t="s">
        <v>76</v>
      </c>
      <c r="AY1808" s="229" t="s">
        <v>275</v>
      </c>
    </row>
    <row r="1809" spans="1:65" s="15" customFormat="1" ht="10">
      <c r="B1809" s="230"/>
      <c r="C1809" s="231"/>
      <c r="D1809" s="209" t="s">
        <v>284</v>
      </c>
      <c r="E1809" s="232" t="s">
        <v>1</v>
      </c>
      <c r="F1809" s="233" t="s">
        <v>287</v>
      </c>
      <c r="G1809" s="231"/>
      <c r="H1809" s="234">
        <v>7</v>
      </c>
      <c r="I1809" s="235"/>
      <c r="J1809" s="231"/>
      <c r="K1809" s="231"/>
      <c r="L1809" s="236"/>
      <c r="M1809" s="237"/>
      <c r="N1809" s="238"/>
      <c r="O1809" s="238"/>
      <c r="P1809" s="238"/>
      <c r="Q1809" s="238"/>
      <c r="R1809" s="238"/>
      <c r="S1809" s="238"/>
      <c r="T1809" s="239"/>
      <c r="AT1809" s="240" t="s">
        <v>284</v>
      </c>
      <c r="AU1809" s="240" t="s">
        <v>85</v>
      </c>
      <c r="AV1809" s="15" t="s">
        <v>282</v>
      </c>
      <c r="AW1809" s="15" t="s">
        <v>32</v>
      </c>
      <c r="AX1809" s="15" t="s">
        <v>83</v>
      </c>
      <c r="AY1809" s="240" t="s">
        <v>275</v>
      </c>
    </row>
    <row r="1810" spans="1:65" s="2" customFormat="1" ht="24.15" customHeight="1">
      <c r="A1810" s="35"/>
      <c r="B1810" s="36"/>
      <c r="C1810" s="194" t="s">
        <v>2047</v>
      </c>
      <c r="D1810" s="194" t="s">
        <v>277</v>
      </c>
      <c r="E1810" s="195" t="s">
        <v>2048</v>
      </c>
      <c r="F1810" s="196" t="s">
        <v>2049</v>
      </c>
      <c r="G1810" s="197" t="s">
        <v>399</v>
      </c>
      <c r="H1810" s="198">
        <v>24.5</v>
      </c>
      <c r="I1810" s="199"/>
      <c r="J1810" s="200">
        <f>ROUND(I1810*H1810,2)</f>
        <v>0</v>
      </c>
      <c r="K1810" s="196" t="s">
        <v>281</v>
      </c>
      <c r="L1810" s="40"/>
      <c r="M1810" s="201" t="s">
        <v>1</v>
      </c>
      <c r="N1810" s="202" t="s">
        <v>41</v>
      </c>
      <c r="O1810" s="72"/>
      <c r="P1810" s="203">
        <f>O1810*H1810</f>
        <v>0</v>
      </c>
      <c r="Q1810" s="203">
        <v>2.1700000000000001E-3</v>
      </c>
      <c r="R1810" s="203">
        <f>Q1810*H1810</f>
        <v>5.3165000000000004E-2</v>
      </c>
      <c r="S1810" s="203">
        <v>0</v>
      </c>
      <c r="T1810" s="204">
        <f>S1810*H1810</f>
        <v>0</v>
      </c>
      <c r="U1810" s="35"/>
      <c r="V1810" s="35"/>
      <c r="W1810" s="35"/>
      <c r="X1810" s="35"/>
      <c r="Y1810" s="35"/>
      <c r="Z1810" s="35"/>
      <c r="AA1810" s="35"/>
      <c r="AB1810" s="35"/>
      <c r="AC1810" s="35"/>
      <c r="AD1810" s="35"/>
      <c r="AE1810" s="35"/>
      <c r="AR1810" s="205" t="s">
        <v>380</v>
      </c>
      <c r="AT1810" s="205" t="s">
        <v>277</v>
      </c>
      <c r="AU1810" s="205" t="s">
        <v>85</v>
      </c>
      <c r="AY1810" s="18" t="s">
        <v>275</v>
      </c>
      <c r="BE1810" s="206">
        <f>IF(N1810="základní",J1810,0)</f>
        <v>0</v>
      </c>
      <c r="BF1810" s="206">
        <f>IF(N1810="snížená",J1810,0)</f>
        <v>0</v>
      </c>
      <c r="BG1810" s="206">
        <f>IF(N1810="zákl. přenesená",J1810,0)</f>
        <v>0</v>
      </c>
      <c r="BH1810" s="206">
        <f>IF(N1810="sníž. přenesená",J1810,0)</f>
        <v>0</v>
      </c>
      <c r="BI1810" s="206">
        <f>IF(N1810="nulová",J1810,0)</f>
        <v>0</v>
      </c>
      <c r="BJ1810" s="18" t="s">
        <v>83</v>
      </c>
      <c r="BK1810" s="206">
        <f>ROUND(I1810*H1810,2)</f>
        <v>0</v>
      </c>
      <c r="BL1810" s="18" t="s">
        <v>380</v>
      </c>
      <c r="BM1810" s="205" t="s">
        <v>2050</v>
      </c>
    </row>
    <row r="1811" spans="1:65" s="13" customFormat="1" ht="10">
      <c r="B1811" s="207"/>
      <c r="C1811" s="208"/>
      <c r="D1811" s="209" t="s">
        <v>284</v>
      </c>
      <c r="E1811" s="210" t="s">
        <v>1</v>
      </c>
      <c r="F1811" s="211" t="s">
        <v>2051</v>
      </c>
      <c r="G1811" s="208"/>
      <c r="H1811" s="212">
        <v>24.5</v>
      </c>
      <c r="I1811" s="213"/>
      <c r="J1811" s="208"/>
      <c r="K1811" s="208"/>
      <c r="L1811" s="214"/>
      <c r="M1811" s="215"/>
      <c r="N1811" s="216"/>
      <c r="O1811" s="216"/>
      <c r="P1811" s="216"/>
      <c r="Q1811" s="216"/>
      <c r="R1811" s="216"/>
      <c r="S1811" s="216"/>
      <c r="T1811" s="217"/>
      <c r="AT1811" s="218" t="s">
        <v>284</v>
      </c>
      <c r="AU1811" s="218" t="s">
        <v>85</v>
      </c>
      <c r="AV1811" s="13" t="s">
        <v>85</v>
      </c>
      <c r="AW1811" s="13" t="s">
        <v>32</v>
      </c>
      <c r="AX1811" s="13" t="s">
        <v>76</v>
      </c>
      <c r="AY1811" s="218" t="s">
        <v>275</v>
      </c>
    </row>
    <row r="1812" spans="1:65" s="14" customFormat="1" ht="10">
      <c r="B1812" s="219"/>
      <c r="C1812" s="220"/>
      <c r="D1812" s="209" t="s">
        <v>284</v>
      </c>
      <c r="E1812" s="221" t="s">
        <v>1</v>
      </c>
      <c r="F1812" s="222" t="s">
        <v>286</v>
      </c>
      <c r="G1812" s="220"/>
      <c r="H1812" s="223">
        <v>24.5</v>
      </c>
      <c r="I1812" s="224"/>
      <c r="J1812" s="220"/>
      <c r="K1812" s="220"/>
      <c r="L1812" s="225"/>
      <c r="M1812" s="226"/>
      <c r="N1812" s="227"/>
      <c r="O1812" s="227"/>
      <c r="P1812" s="227"/>
      <c r="Q1812" s="227"/>
      <c r="R1812" s="227"/>
      <c r="S1812" s="227"/>
      <c r="T1812" s="228"/>
      <c r="AT1812" s="229" t="s">
        <v>284</v>
      </c>
      <c r="AU1812" s="229" t="s">
        <v>85</v>
      </c>
      <c r="AV1812" s="14" t="s">
        <v>106</v>
      </c>
      <c r="AW1812" s="14" t="s">
        <v>32</v>
      </c>
      <c r="AX1812" s="14" t="s">
        <v>76</v>
      </c>
      <c r="AY1812" s="229" t="s">
        <v>275</v>
      </c>
    </row>
    <row r="1813" spans="1:65" s="15" customFormat="1" ht="10">
      <c r="B1813" s="230"/>
      <c r="C1813" s="231"/>
      <c r="D1813" s="209" t="s">
        <v>284</v>
      </c>
      <c r="E1813" s="232" t="s">
        <v>1</v>
      </c>
      <c r="F1813" s="233" t="s">
        <v>287</v>
      </c>
      <c r="G1813" s="231"/>
      <c r="H1813" s="234">
        <v>24.5</v>
      </c>
      <c r="I1813" s="235"/>
      <c r="J1813" s="231"/>
      <c r="K1813" s="231"/>
      <c r="L1813" s="236"/>
      <c r="M1813" s="237"/>
      <c r="N1813" s="238"/>
      <c r="O1813" s="238"/>
      <c r="P1813" s="238"/>
      <c r="Q1813" s="238"/>
      <c r="R1813" s="238"/>
      <c r="S1813" s="238"/>
      <c r="T1813" s="239"/>
      <c r="AT1813" s="240" t="s">
        <v>284</v>
      </c>
      <c r="AU1813" s="240" t="s">
        <v>85</v>
      </c>
      <c r="AV1813" s="15" t="s">
        <v>282</v>
      </c>
      <c r="AW1813" s="15" t="s">
        <v>32</v>
      </c>
      <c r="AX1813" s="15" t="s">
        <v>83</v>
      </c>
      <c r="AY1813" s="240" t="s">
        <v>275</v>
      </c>
    </row>
    <row r="1814" spans="1:65" s="2" customFormat="1" ht="24.15" customHeight="1">
      <c r="A1814" s="35"/>
      <c r="B1814" s="36"/>
      <c r="C1814" s="194" t="s">
        <v>2052</v>
      </c>
      <c r="D1814" s="194" t="s">
        <v>277</v>
      </c>
      <c r="E1814" s="195" t="s">
        <v>2053</v>
      </c>
      <c r="F1814" s="196" t="s">
        <v>2054</v>
      </c>
      <c r="G1814" s="197" t="s">
        <v>1694</v>
      </c>
      <c r="H1814" s="261"/>
      <c r="I1814" s="199"/>
      <c r="J1814" s="200">
        <f>ROUND(I1814*H1814,2)</f>
        <v>0</v>
      </c>
      <c r="K1814" s="196" t="s">
        <v>281</v>
      </c>
      <c r="L1814" s="40"/>
      <c r="M1814" s="201" t="s">
        <v>1</v>
      </c>
      <c r="N1814" s="202" t="s">
        <v>41</v>
      </c>
      <c r="O1814" s="72"/>
      <c r="P1814" s="203">
        <f>O1814*H1814</f>
        <v>0</v>
      </c>
      <c r="Q1814" s="203">
        <v>0</v>
      </c>
      <c r="R1814" s="203">
        <f>Q1814*H1814</f>
        <v>0</v>
      </c>
      <c r="S1814" s="203">
        <v>0</v>
      </c>
      <c r="T1814" s="204">
        <f>S1814*H1814</f>
        <v>0</v>
      </c>
      <c r="U1814" s="35"/>
      <c r="V1814" s="35"/>
      <c r="W1814" s="35"/>
      <c r="X1814" s="35"/>
      <c r="Y1814" s="35"/>
      <c r="Z1814" s="35"/>
      <c r="AA1814" s="35"/>
      <c r="AB1814" s="35"/>
      <c r="AC1814" s="35"/>
      <c r="AD1814" s="35"/>
      <c r="AE1814" s="35"/>
      <c r="AR1814" s="205" t="s">
        <v>380</v>
      </c>
      <c r="AT1814" s="205" t="s">
        <v>277</v>
      </c>
      <c r="AU1814" s="205" t="s">
        <v>85</v>
      </c>
      <c r="AY1814" s="18" t="s">
        <v>275</v>
      </c>
      <c r="BE1814" s="206">
        <f>IF(N1814="základní",J1814,0)</f>
        <v>0</v>
      </c>
      <c r="BF1814" s="206">
        <f>IF(N1814="snížená",J1814,0)</f>
        <v>0</v>
      </c>
      <c r="BG1814" s="206">
        <f>IF(N1814="zákl. přenesená",J1814,0)</f>
        <v>0</v>
      </c>
      <c r="BH1814" s="206">
        <f>IF(N1814="sníž. přenesená",J1814,0)</f>
        <v>0</v>
      </c>
      <c r="BI1814" s="206">
        <f>IF(N1814="nulová",J1814,0)</f>
        <v>0</v>
      </c>
      <c r="BJ1814" s="18" t="s">
        <v>83</v>
      </c>
      <c r="BK1814" s="206">
        <f>ROUND(I1814*H1814,2)</f>
        <v>0</v>
      </c>
      <c r="BL1814" s="18" t="s">
        <v>380</v>
      </c>
      <c r="BM1814" s="205" t="s">
        <v>2055</v>
      </c>
    </row>
    <row r="1815" spans="1:65" s="12" customFormat="1" ht="22.75" customHeight="1">
      <c r="B1815" s="178"/>
      <c r="C1815" s="179"/>
      <c r="D1815" s="180" t="s">
        <v>75</v>
      </c>
      <c r="E1815" s="192" t="s">
        <v>2056</v>
      </c>
      <c r="F1815" s="192" t="s">
        <v>2057</v>
      </c>
      <c r="G1815" s="179"/>
      <c r="H1815" s="179"/>
      <c r="I1815" s="182"/>
      <c r="J1815" s="193">
        <f>BK1815</f>
        <v>0</v>
      </c>
      <c r="K1815" s="179"/>
      <c r="L1815" s="184"/>
      <c r="M1815" s="185"/>
      <c r="N1815" s="186"/>
      <c r="O1815" s="186"/>
      <c r="P1815" s="187">
        <f>SUM(P1816:P1899)</f>
        <v>0</v>
      </c>
      <c r="Q1815" s="186"/>
      <c r="R1815" s="187">
        <f>SUM(R1816:R1899)</f>
        <v>0.26100800000000002</v>
      </c>
      <c r="S1815" s="186"/>
      <c r="T1815" s="188">
        <f>SUM(T1816:T1899)</f>
        <v>0</v>
      </c>
      <c r="AR1815" s="189" t="s">
        <v>85</v>
      </c>
      <c r="AT1815" s="190" t="s">
        <v>75</v>
      </c>
      <c r="AU1815" s="190" t="s">
        <v>83</v>
      </c>
      <c r="AY1815" s="189" t="s">
        <v>275</v>
      </c>
      <c r="BK1815" s="191">
        <f>SUM(BK1816:BK1899)</f>
        <v>0</v>
      </c>
    </row>
    <row r="1816" spans="1:65" s="2" customFormat="1" ht="16.5" customHeight="1">
      <c r="A1816" s="35"/>
      <c r="B1816" s="36"/>
      <c r="C1816" s="194" t="s">
        <v>2058</v>
      </c>
      <c r="D1816" s="194" t="s">
        <v>277</v>
      </c>
      <c r="E1816" s="195" t="s">
        <v>2059</v>
      </c>
      <c r="F1816" s="196" t="s">
        <v>2060</v>
      </c>
      <c r="G1816" s="197" t="s">
        <v>610</v>
      </c>
      <c r="H1816" s="198">
        <v>1</v>
      </c>
      <c r="I1816" s="199"/>
      <c r="J1816" s="200">
        <f>ROUND(I1816*H1816,2)</f>
        <v>0</v>
      </c>
      <c r="K1816" s="196" t="s">
        <v>281</v>
      </c>
      <c r="L1816" s="40"/>
      <c r="M1816" s="201" t="s">
        <v>1</v>
      </c>
      <c r="N1816" s="202" t="s">
        <v>41</v>
      </c>
      <c r="O1816" s="72"/>
      <c r="P1816" s="203">
        <f>O1816*H1816</f>
        <v>0</v>
      </c>
      <c r="Q1816" s="203">
        <v>4.4000000000000002E-4</v>
      </c>
      <c r="R1816" s="203">
        <f>Q1816*H1816</f>
        <v>4.4000000000000002E-4</v>
      </c>
      <c r="S1816" s="203">
        <v>0</v>
      </c>
      <c r="T1816" s="204">
        <f>S1816*H1816</f>
        <v>0</v>
      </c>
      <c r="U1816" s="35"/>
      <c r="V1816" s="35"/>
      <c r="W1816" s="35"/>
      <c r="X1816" s="35"/>
      <c r="Y1816" s="35"/>
      <c r="Z1816" s="35"/>
      <c r="AA1816" s="35"/>
      <c r="AB1816" s="35"/>
      <c r="AC1816" s="35"/>
      <c r="AD1816" s="35"/>
      <c r="AE1816" s="35"/>
      <c r="AR1816" s="205" t="s">
        <v>380</v>
      </c>
      <c r="AT1816" s="205" t="s">
        <v>277</v>
      </c>
      <c r="AU1816" s="205" t="s">
        <v>85</v>
      </c>
      <c r="AY1816" s="18" t="s">
        <v>275</v>
      </c>
      <c r="BE1816" s="206">
        <f>IF(N1816="základní",J1816,0)</f>
        <v>0</v>
      </c>
      <c r="BF1816" s="206">
        <f>IF(N1816="snížená",J1816,0)</f>
        <v>0</v>
      </c>
      <c r="BG1816" s="206">
        <f>IF(N1816="zákl. přenesená",J1816,0)</f>
        <v>0</v>
      </c>
      <c r="BH1816" s="206">
        <f>IF(N1816="sníž. přenesená",J1816,0)</f>
        <v>0</v>
      </c>
      <c r="BI1816" s="206">
        <f>IF(N1816="nulová",J1816,0)</f>
        <v>0</v>
      </c>
      <c r="BJ1816" s="18" t="s">
        <v>83</v>
      </c>
      <c r="BK1816" s="206">
        <f>ROUND(I1816*H1816,2)</f>
        <v>0</v>
      </c>
      <c r="BL1816" s="18" t="s">
        <v>380</v>
      </c>
      <c r="BM1816" s="205" t="s">
        <v>2061</v>
      </c>
    </row>
    <row r="1817" spans="1:65" s="13" customFormat="1" ht="10">
      <c r="B1817" s="207"/>
      <c r="C1817" s="208"/>
      <c r="D1817" s="209" t="s">
        <v>284</v>
      </c>
      <c r="E1817" s="210" t="s">
        <v>1</v>
      </c>
      <c r="F1817" s="211" t="s">
        <v>2062</v>
      </c>
      <c r="G1817" s="208"/>
      <c r="H1817" s="212">
        <v>1</v>
      </c>
      <c r="I1817" s="213"/>
      <c r="J1817" s="208"/>
      <c r="K1817" s="208"/>
      <c r="L1817" s="214"/>
      <c r="M1817" s="215"/>
      <c r="N1817" s="216"/>
      <c r="O1817" s="216"/>
      <c r="P1817" s="216"/>
      <c r="Q1817" s="216"/>
      <c r="R1817" s="216"/>
      <c r="S1817" s="216"/>
      <c r="T1817" s="217"/>
      <c r="AT1817" s="218" t="s">
        <v>284</v>
      </c>
      <c r="AU1817" s="218" t="s">
        <v>85</v>
      </c>
      <c r="AV1817" s="13" t="s">
        <v>85</v>
      </c>
      <c r="AW1817" s="13" t="s">
        <v>32</v>
      </c>
      <c r="AX1817" s="13" t="s">
        <v>76</v>
      </c>
      <c r="AY1817" s="218" t="s">
        <v>275</v>
      </c>
    </row>
    <row r="1818" spans="1:65" s="14" customFormat="1" ht="10">
      <c r="B1818" s="219"/>
      <c r="C1818" s="220"/>
      <c r="D1818" s="209" t="s">
        <v>284</v>
      </c>
      <c r="E1818" s="221" t="s">
        <v>1</v>
      </c>
      <c r="F1818" s="222" t="s">
        <v>286</v>
      </c>
      <c r="G1818" s="220"/>
      <c r="H1818" s="223">
        <v>1</v>
      </c>
      <c r="I1818" s="224"/>
      <c r="J1818" s="220"/>
      <c r="K1818" s="220"/>
      <c r="L1818" s="225"/>
      <c r="M1818" s="226"/>
      <c r="N1818" s="227"/>
      <c r="O1818" s="227"/>
      <c r="P1818" s="227"/>
      <c r="Q1818" s="227"/>
      <c r="R1818" s="227"/>
      <c r="S1818" s="227"/>
      <c r="T1818" s="228"/>
      <c r="AT1818" s="229" t="s">
        <v>284</v>
      </c>
      <c r="AU1818" s="229" t="s">
        <v>85</v>
      </c>
      <c r="AV1818" s="14" t="s">
        <v>106</v>
      </c>
      <c r="AW1818" s="14" t="s">
        <v>32</v>
      </c>
      <c r="AX1818" s="14" t="s">
        <v>76</v>
      </c>
      <c r="AY1818" s="229" t="s">
        <v>275</v>
      </c>
    </row>
    <row r="1819" spans="1:65" s="15" customFormat="1" ht="10">
      <c r="B1819" s="230"/>
      <c r="C1819" s="231"/>
      <c r="D1819" s="209" t="s">
        <v>284</v>
      </c>
      <c r="E1819" s="232" t="s">
        <v>1</v>
      </c>
      <c r="F1819" s="233" t="s">
        <v>287</v>
      </c>
      <c r="G1819" s="231"/>
      <c r="H1819" s="234">
        <v>1</v>
      </c>
      <c r="I1819" s="235"/>
      <c r="J1819" s="231"/>
      <c r="K1819" s="231"/>
      <c r="L1819" s="236"/>
      <c r="M1819" s="237"/>
      <c r="N1819" s="238"/>
      <c r="O1819" s="238"/>
      <c r="P1819" s="238"/>
      <c r="Q1819" s="238"/>
      <c r="R1819" s="238"/>
      <c r="S1819" s="238"/>
      <c r="T1819" s="239"/>
      <c r="AT1819" s="240" t="s">
        <v>284</v>
      </c>
      <c r="AU1819" s="240" t="s">
        <v>85</v>
      </c>
      <c r="AV1819" s="15" t="s">
        <v>282</v>
      </c>
      <c r="AW1819" s="15" t="s">
        <v>32</v>
      </c>
      <c r="AX1819" s="15" t="s">
        <v>83</v>
      </c>
      <c r="AY1819" s="240" t="s">
        <v>275</v>
      </c>
    </row>
    <row r="1820" spans="1:65" s="2" customFormat="1" ht="16.5" customHeight="1">
      <c r="A1820" s="35"/>
      <c r="B1820" s="36"/>
      <c r="C1820" s="251" t="s">
        <v>2063</v>
      </c>
      <c r="D1820" s="251" t="s">
        <v>386</v>
      </c>
      <c r="E1820" s="252" t="s">
        <v>2064</v>
      </c>
      <c r="F1820" s="253" t="s">
        <v>2065</v>
      </c>
      <c r="G1820" s="254" t="s">
        <v>2066</v>
      </c>
      <c r="H1820" s="255">
        <v>1</v>
      </c>
      <c r="I1820" s="256"/>
      <c r="J1820" s="257">
        <f>ROUND(I1820*H1820,2)</f>
        <v>0</v>
      </c>
      <c r="K1820" s="253" t="s">
        <v>1</v>
      </c>
      <c r="L1820" s="258"/>
      <c r="M1820" s="259" t="s">
        <v>1</v>
      </c>
      <c r="N1820" s="260" t="s">
        <v>41</v>
      </c>
      <c r="O1820" s="72"/>
      <c r="P1820" s="203">
        <f>O1820*H1820</f>
        <v>0</v>
      </c>
      <c r="Q1820" s="203">
        <v>0</v>
      </c>
      <c r="R1820" s="203">
        <f>Q1820*H1820</f>
        <v>0</v>
      </c>
      <c r="S1820" s="203">
        <v>0</v>
      </c>
      <c r="T1820" s="204">
        <f>S1820*H1820</f>
        <v>0</v>
      </c>
      <c r="U1820" s="35"/>
      <c r="V1820" s="35"/>
      <c r="W1820" s="35"/>
      <c r="X1820" s="35"/>
      <c r="Y1820" s="35"/>
      <c r="Z1820" s="35"/>
      <c r="AA1820" s="35"/>
      <c r="AB1820" s="35"/>
      <c r="AC1820" s="35"/>
      <c r="AD1820" s="35"/>
      <c r="AE1820" s="35"/>
      <c r="AR1820" s="205" t="s">
        <v>517</v>
      </c>
      <c r="AT1820" s="205" t="s">
        <v>386</v>
      </c>
      <c r="AU1820" s="205" t="s">
        <v>85</v>
      </c>
      <c r="AY1820" s="18" t="s">
        <v>275</v>
      </c>
      <c r="BE1820" s="206">
        <f>IF(N1820="základní",J1820,0)</f>
        <v>0</v>
      </c>
      <c r="BF1820" s="206">
        <f>IF(N1820="snížená",J1820,0)</f>
        <v>0</v>
      </c>
      <c r="BG1820" s="206">
        <f>IF(N1820="zákl. přenesená",J1820,0)</f>
        <v>0</v>
      </c>
      <c r="BH1820" s="206">
        <f>IF(N1820="sníž. přenesená",J1820,0)</f>
        <v>0</v>
      </c>
      <c r="BI1820" s="206">
        <f>IF(N1820="nulová",J1820,0)</f>
        <v>0</v>
      </c>
      <c r="BJ1820" s="18" t="s">
        <v>83</v>
      </c>
      <c r="BK1820" s="206">
        <f>ROUND(I1820*H1820,2)</f>
        <v>0</v>
      </c>
      <c r="BL1820" s="18" t="s">
        <v>380</v>
      </c>
      <c r="BM1820" s="205" t="s">
        <v>2067</v>
      </c>
    </row>
    <row r="1821" spans="1:65" s="2" customFormat="1" ht="24.15" customHeight="1">
      <c r="A1821" s="35"/>
      <c r="B1821" s="36"/>
      <c r="C1821" s="194" t="s">
        <v>2068</v>
      </c>
      <c r="D1821" s="194" t="s">
        <v>277</v>
      </c>
      <c r="E1821" s="195" t="s">
        <v>2069</v>
      </c>
      <c r="F1821" s="196" t="s">
        <v>2070</v>
      </c>
      <c r="G1821" s="197" t="s">
        <v>610</v>
      </c>
      <c r="H1821" s="198">
        <v>40</v>
      </c>
      <c r="I1821" s="199"/>
      <c r="J1821" s="200">
        <f>ROUND(I1821*H1821,2)</f>
        <v>0</v>
      </c>
      <c r="K1821" s="196" t="s">
        <v>281</v>
      </c>
      <c r="L1821" s="40"/>
      <c r="M1821" s="201" t="s">
        <v>1</v>
      </c>
      <c r="N1821" s="202" t="s">
        <v>41</v>
      </c>
      <c r="O1821" s="72"/>
      <c r="P1821" s="203">
        <f>O1821*H1821</f>
        <v>0</v>
      </c>
      <c r="Q1821" s="203">
        <v>0</v>
      </c>
      <c r="R1821" s="203">
        <f>Q1821*H1821</f>
        <v>0</v>
      </c>
      <c r="S1821" s="203">
        <v>0</v>
      </c>
      <c r="T1821" s="204">
        <f>S1821*H1821</f>
        <v>0</v>
      </c>
      <c r="U1821" s="35"/>
      <c r="V1821" s="35"/>
      <c r="W1821" s="35"/>
      <c r="X1821" s="35"/>
      <c r="Y1821" s="35"/>
      <c r="Z1821" s="35"/>
      <c r="AA1821" s="35"/>
      <c r="AB1821" s="35"/>
      <c r="AC1821" s="35"/>
      <c r="AD1821" s="35"/>
      <c r="AE1821" s="35"/>
      <c r="AR1821" s="205" t="s">
        <v>380</v>
      </c>
      <c r="AT1821" s="205" t="s">
        <v>277</v>
      </c>
      <c r="AU1821" s="205" t="s">
        <v>85</v>
      </c>
      <c r="AY1821" s="18" t="s">
        <v>275</v>
      </c>
      <c r="BE1821" s="206">
        <f>IF(N1821="základní",J1821,0)</f>
        <v>0</v>
      </c>
      <c r="BF1821" s="206">
        <f>IF(N1821="snížená",J1821,0)</f>
        <v>0</v>
      </c>
      <c r="BG1821" s="206">
        <f>IF(N1821="zákl. přenesená",J1821,0)</f>
        <v>0</v>
      </c>
      <c r="BH1821" s="206">
        <f>IF(N1821="sníž. přenesená",J1821,0)</f>
        <v>0</v>
      </c>
      <c r="BI1821" s="206">
        <f>IF(N1821="nulová",J1821,0)</f>
        <v>0</v>
      </c>
      <c r="BJ1821" s="18" t="s">
        <v>83</v>
      </c>
      <c r="BK1821" s="206">
        <f>ROUND(I1821*H1821,2)</f>
        <v>0</v>
      </c>
      <c r="BL1821" s="18" t="s">
        <v>380</v>
      </c>
      <c r="BM1821" s="205" t="s">
        <v>2071</v>
      </c>
    </row>
    <row r="1822" spans="1:65" s="13" customFormat="1" ht="10">
      <c r="B1822" s="207"/>
      <c r="C1822" s="208"/>
      <c r="D1822" s="209" t="s">
        <v>284</v>
      </c>
      <c r="E1822" s="210" t="s">
        <v>1</v>
      </c>
      <c r="F1822" s="211" t="s">
        <v>1444</v>
      </c>
      <c r="G1822" s="208"/>
      <c r="H1822" s="212">
        <v>17</v>
      </c>
      <c r="I1822" s="213"/>
      <c r="J1822" s="208"/>
      <c r="K1822" s="208"/>
      <c r="L1822" s="214"/>
      <c r="M1822" s="215"/>
      <c r="N1822" s="216"/>
      <c r="O1822" s="216"/>
      <c r="P1822" s="216"/>
      <c r="Q1822" s="216"/>
      <c r="R1822" s="216"/>
      <c r="S1822" s="216"/>
      <c r="T1822" s="217"/>
      <c r="AT1822" s="218" t="s">
        <v>284</v>
      </c>
      <c r="AU1822" s="218" t="s">
        <v>85</v>
      </c>
      <c r="AV1822" s="13" t="s">
        <v>85</v>
      </c>
      <c r="AW1822" s="13" t="s">
        <v>32</v>
      </c>
      <c r="AX1822" s="13" t="s">
        <v>76</v>
      </c>
      <c r="AY1822" s="218" t="s">
        <v>275</v>
      </c>
    </row>
    <row r="1823" spans="1:65" s="13" customFormat="1" ht="10">
      <c r="B1823" s="207"/>
      <c r="C1823" s="208"/>
      <c r="D1823" s="209" t="s">
        <v>284</v>
      </c>
      <c r="E1823" s="210" t="s">
        <v>1</v>
      </c>
      <c r="F1823" s="211" t="s">
        <v>1446</v>
      </c>
      <c r="G1823" s="208"/>
      <c r="H1823" s="212">
        <v>17</v>
      </c>
      <c r="I1823" s="213"/>
      <c r="J1823" s="208"/>
      <c r="K1823" s="208"/>
      <c r="L1823" s="214"/>
      <c r="M1823" s="215"/>
      <c r="N1823" s="216"/>
      <c r="O1823" s="216"/>
      <c r="P1823" s="216"/>
      <c r="Q1823" s="216"/>
      <c r="R1823" s="216"/>
      <c r="S1823" s="216"/>
      <c r="T1823" s="217"/>
      <c r="AT1823" s="218" t="s">
        <v>284</v>
      </c>
      <c r="AU1823" s="218" t="s">
        <v>85</v>
      </c>
      <c r="AV1823" s="13" t="s">
        <v>85</v>
      </c>
      <c r="AW1823" s="13" t="s">
        <v>32</v>
      </c>
      <c r="AX1823" s="13" t="s">
        <v>76</v>
      </c>
      <c r="AY1823" s="218" t="s">
        <v>275</v>
      </c>
    </row>
    <row r="1824" spans="1:65" s="13" customFormat="1" ht="10">
      <c r="B1824" s="207"/>
      <c r="C1824" s="208"/>
      <c r="D1824" s="209" t="s">
        <v>284</v>
      </c>
      <c r="E1824" s="210" t="s">
        <v>1</v>
      </c>
      <c r="F1824" s="211" t="s">
        <v>1448</v>
      </c>
      <c r="G1824" s="208"/>
      <c r="H1824" s="212">
        <v>5</v>
      </c>
      <c r="I1824" s="213"/>
      <c r="J1824" s="208"/>
      <c r="K1824" s="208"/>
      <c r="L1824" s="214"/>
      <c r="M1824" s="215"/>
      <c r="N1824" s="216"/>
      <c r="O1824" s="216"/>
      <c r="P1824" s="216"/>
      <c r="Q1824" s="216"/>
      <c r="R1824" s="216"/>
      <c r="S1824" s="216"/>
      <c r="T1824" s="217"/>
      <c r="AT1824" s="218" t="s">
        <v>284</v>
      </c>
      <c r="AU1824" s="218" t="s">
        <v>85</v>
      </c>
      <c r="AV1824" s="13" t="s">
        <v>85</v>
      </c>
      <c r="AW1824" s="13" t="s">
        <v>32</v>
      </c>
      <c r="AX1824" s="13" t="s">
        <v>76</v>
      </c>
      <c r="AY1824" s="218" t="s">
        <v>275</v>
      </c>
    </row>
    <row r="1825" spans="1:65" s="13" customFormat="1" ht="10">
      <c r="B1825" s="207"/>
      <c r="C1825" s="208"/>
      <c r="D1825" s="209" t="s">
        <v>284</v>
      </c>
      <c r="E1825" s="210" t="s">
        <v>1</v>
      </c>
      <c r="F1825" s="211" t="s">
        <v>1449</v>
      </c>
      <c r="G1825" s="208"/>
      <c r="H1825" s="212">
        <v>1</v>
      </c>
      <c r="I1825" s="213"/>
      <c r="J1825" s="208"/>
      <c r="K1825" s="208"/>
      <c r="L1825" s="214"/>
      <c r="M1825" s="215"/>
      <c r="N1825" s="216"/>
      <c r="O1825" s="216"/>
      <c r="P1825" s="216"/>
      <c r="Q1825" s="216"/>
      <c r="R1825" s="216"/>
      <c r="S1825" s="216"/>
      <c r="T1825" s="217"/>
      <c r="AT1825" s="218" t="s">
        <v>284</v>
      </c>
      <c r="AU1825" s="218" t="s">
        <v>85</v>
      </c>
      <c r="AV1825" s="13" t="s">
        <v>85</v>
      </c>
      <c r="AW1825" s="13" t="s">
        <v>32</v>
      </c>
      <c r="AX1825" s="13" t="s">
        <v>76</v>
      </c>
      <c r="AY1825" s="218" t="s">
        <v>275</v>
      </c>
    </row>
    <row r="1826" spans="1:65" s="14" customFormat="1" ht="10">
      <c r="B1826" s="219"/>
      <c r="C1826" s="220"/>
      <c r="D1826" s="209" t="s">
        <v>284</v>
      </c>
      <c r="E1826" s="221" t="s">
        <v>1</v>
      </c>
      <c r="F1826" s="222" t="s">
        <v>286</v>
      </c>
      <c r="G1826" s="220"/>
      <c r="H1826" s="223">
        <v>40</v>
      </c>
      <c r="I1826" s="224"/>
      <c r="J1826" s="220"/>
      <c r="K1826" s="220"/>
      <c r="L1826" s="225"/>
      <c r="M1826" s="226"/>
      <c r="N1826" s="227"/>
      <c r="O1826" s="227"/>
      <c r="P1826" s="227"/>
      <c r="Q1826" s="227"/>
      <c r="R1826" s="227"/>
      <c r="S1826" s="227"/>
      <c r="T1826" s="228"/>
      <c r="AT1826" s="229" t="s">
        <v>284</v>
      </c>
      <c r="AU1826" s="229" t="s">
        <v>85</v>
      </c>
      <c r="AV1826" s="14" t="s">
        <v>106</v>
      </c>
      <c r="AW1826" s="14" t="s">
        <v>32</v>
      </c>
      <c r="AX1826" s="14" t="s">
        <v>76</v>
      </c>
      <c r="AY1826" s="229" t="s">
        <v>275</v>
      </c>
    </row>
    <row r="1827" spans="1:65" s="15" customFormat="1" ht="10">
      <c r="B1827" s="230"/>
      <c r="C1827" s="231"/>
      <c r="D1827" s="209" t="s">
        <v>284</v>
      </c>
      <c r="E1827" s="232" t="s">
        <v>1</v>
      </c>
      <c r="F1827" s="233" t="s">
        <v>287</v>
      </c>
      <c r="G1827" s="231"/>
      <c r="H1827" s="234">
        <v>40</v>
      </c>
      <c r="I1827" s="235"/>
      <c r="J1827" s="231"/>
      <c r="K1827" s="231"/>
      <c r="L1827" s="236"/>
      <c r="M1827" s="237"/>
      <c r="N1827" s="238"/>
      <c r="O1827" s="238"/>
      <c r="P1827" s="238"/>
      <c r="Q1827" s="238"/>
      <c r="R1827" s="238"/>
      <c r="S1827" s="238"/>
      <c r="T1827" s="239"/>
      <c r="AT1827" s="240" t="s">
        <v>284</v>
      </c>
      <c r="AU1827" s="240" t="s">
        <v>85</v>
      </c>
      <c r="AV1827" s="15" t="s">
        <v>282</v>
      </c>
      <c r="AW1827" s="15" t="s">
        <v>32</v>
      </c>
      <c r="AX1827" s="15" t="s">
        <v>83</v>
      </c>
      <c r="AY1827" s="240" t="s">
        <v>275</v>
      </c>
    </row>
    <row r="1828" spans="1:65" s="2" customFormat="1" ht="24.15" customHeight="1">
      <c r="A1828" s="35"/>
      <c r="B1828" s="36"/>
      <c r="C1828" s="251" t="s">
        <v>2072</v>
      </c>
      <c r="D1828" s="251" t="s">
        <v>386</v>
      </c>
      <c r="E1828" s="252" t="s">
        <v>2073</v>
      </c>
      <c r="F1828" s="253" t="s">
        <v>2074</v>
      </c>
      <c r="G1828" s="254" t="s">
        <v>2066</v>
      </c>
      <c r="H1828" s="255">
        <v>17</v>
      </c>
      <c r="I1828" s="256"/>
      <c r="J1828" s="257">
        <f t="shared" ref="J1828:J1833" si="0">ROUND(I1828*H1828,2)</f>
        <v>0</v>
      </c>
      <c r="K1828" s="253" t="s">
        <v>1</v>
      </c>
      <c r="L1828" s="258"/>
      <c r="M1828" s="259" t="s">
        <v>1</v>
      </c>
      <c r="N1828" s="260" t="s">
        <v>41</v>
      </c>
      <c r="O1828" s="72"/>
      <c r="P1828" s="203">
        <f t="shared" ref="P1828:P1833" si="1">O1828*H1828</f>
        <v>0</v>
      </c>
      <c r="Q1828" s="203">
        <v>0</v>
      </c>
      <c r="R1828" s="203">
        <f t="shared" ref="R1828:R1833" si="2">Q1828*H1828</f>
        <v>0</v>
      </c>
      <c r="S1828" s="203">
        <v>0</v>
      </c>
      <c r="T1828" s="204">
        <f t="shared" ref="T1828:T1833" si="3">S1828*H1828</f>
        <v>0</v>
      </c>
      <c r="U1828" s="35"/>
      <c r="V1828" s="35"/>
      <c r="W1828" s="35"/>
      <c r="X1828" s="35"/>
      <c r="Y1828" s="35"/>
      <c r="Z1828" s="35"/>
      <c r="AA1828" s="35"/>
      <c r="AB1828" s="35"/>
      <c r="AC1828" s="35"/>
      <c r="AD1828" s="35"/>
      <c r="AE1828" s="35"/>
      <c r="AR1828" s="205" t="s">
        <v>517</v>
      </c>
      <c r="AT1828" s="205" t="s">
        <v>386</v>
      </c>
      <c r="AU1828" s="205" t="s">
        <v>85</v>
      </c>
      <c r="AY1828" s="18" t="s">
        <v>275</v>
      </c>
      <c r="BE1828" s="206">
        <f t="shared" ref="BE1828:BE1833" si="4">IF(N1828="základní",J1828,0)</f>
        <v>0</v>
      </c>
      <c r="BF1828" s="206">
        <f t="shared" ref="BF1828:BF1833" si="5">IF(N1828="snížená",J1828,0)</f>
        <v>0</v>
      </c>
      <c r="BG1828" s="206">
        <f t="shared" ref="BG1828:BG1833" si="6">IF(N1828="zákl. přenesená",J1828,0)</f>
        <v>0</v>
      </c>
      <c r="BH1828" s="206">
        <f t="shared" ref="BH1828:BH1833" si="7">IF(N1828="sníž. přenesená",J1828,0)</f>
        <v>0</v>
      </c>
      <c r="BI1828" s="206">
        <f t="shared" ref="BI1828:BI1833" si="8">IF(N1828="nulová",J1828,0)</f>
        <v>0</v>
      </c>
      <c r="BJ1828" s="18" t="s">
        <v>83</v>
      </c>
      <c r="BK1828" s="206">
        <f t="shared" ref="BK1828:BK1833" si="9">ROUND(I1828*H1828,2)</f>
        <v>0</v>
      </c>
      <c r="BL1828" s="18" t="s">
        <v>380</v>
      </c>
      <c r="BM1828" s="205" t="s">
        <v>2075</v>
      </c>
    </row>
    <row r="1829" spans="1:65" s="2" customFormat="1" ht="24.15" customHeight="1">
      <c r="A1829" s="35"/>
      <c r="B1829" s="36"/>
      <c r="C1829" s="251" t="s">
        <v>2076</v>
      </c>
      <c r="D1829" s="251" t="s">
        <v>386</v>
      </c>
      <c r="E1829" s="252" t="s">
        <v>2077</v>
      </c>
      <c r="F1829" s="253" t="s">
        <v>2078</v>
      </c>
      <c r="G1829" s="254" t="s">
        <v>2066</v>
      </c>
      <c r="H1829" s="255">
        <v>15</v>
      </c>
      <c r="I1829" s="256"/>
      <c r="J1829" s="257">
        <f t="shared" si="0"/>
        <v>0</v>
      </c>
      <c r="K1829" s="253" t="s">
        <v>1</v>
      </c>
      <c r="L1829" s="258"/>
      <c r="M1829" s="259" t="s">
        <v>1</v>
      </c>
      <c r="N1829" s="260" t="s">
        <v>41</v>
      </c>
      <c r="O1829" s="72"/>
      <c r="P1829" s="203">
        <f t="shared" si="1"/>
        <v>0</v>
      </c>
      <c r="Q1829" s="203">
        <v>0</v>
      </c>
      <c r="R1829" s="203">
        <f t="shared" si="2"/>
        <v>0</v>
      </c>
      <c r="S1829" s="203">
        <v>0</v>
      </c>
      <c r="T1829" s="204">
        <f t="shared" si="3"/>
        <v>0</v>
      </c>
      <c r="U1829" s="35"/>
      <c r="V1829" s="35"/>
      <c r="W1829" s="35"/>
      <c r="X1829" s="35"/>
      <c r="Y1829" s="35"/>
      <c r="Z1829" s="35"/>
      <c r="AA1829" s="35"/>
      <c r="AB1829" s="35"/>
      <c r="AC1829" s="35"/>
      <c r="AD1829" s="35"/>
      <c r="AE1829" s="35"/>
      <c r="AR1829" s="205" t="s">
        <v>517</v>
      </c>
      <c r="AT1829" s="205" t="s">
        <v>386</v>
      </c>
      <c r="AU1829" s="205" t="s">
        <v>85</v>
      </c>
      <c r="AY1829" s="18" t="s">
        <v>275</v>
      </c>
      <c r="BE1829" s="206">
        <f t="shared" si="4"/>
        <v>0</v>
      </c>
      <c r="BF1829" s="206">
        <f t="shared" si="5"/>
        <v>0</v>
      </c>
      <c r="BG1829" s="206">
        <f t="shared" si="6"/>
        <v>0</v>
      </c>
      <c r="BH1829" s="206">
        <f t="shared" si="7"/>
        <v>0</v>
      </c>
      <c r="BI1829" s="206">
        <f t="shared" si="8"/>
        <v>0</v>
      </c>
      <c r="BJ1829" s="18" t="s">
        <v>83</v>
      </c>
      <c r="BK1829" s="206">
        <f t="shared" si="9"/>
        <v>0</v>
      </c>
      <c r="BL1829" s="18" t="s">
        <v>380</v>
      </c>
      <c r="BM1829" s="205" t="s">
        <v>2079</v>
      </c>
    </row>
    <row r="1830" spans="1:65" s="2" customFormat="1" ht="24.15" customHeight="1">
      <c r="A1830" s="35"/>
      <c r="B1830" s="36"/>
      <c r="C1830" s="251" t="s">
        <v>2080</v>
      </c>
      <c r="D1830" s="251" t="s">
        <v>386</v>
      </c>
      <c r="E1830" s="252" t="s">
        <v>2081</v>
      </c>
      <c r="F1830" s="253" t="s">
        <v>2082</v>
      </c>
      <c r="G1830" s="254" t="s">
        <v>2066</v>
      </c>
      <c r="H1830" s="255">
        <v>2</v>
      </c>
      <c r="I1830" s="256"/>
      <c r="J1830" s="257">
        <f t="shared" si="0"/>
        <v>0</v>
      </c>
      <c r="K1830" s="253" t="s">
        <v>1</v>
      </c>
      <c r="L1830" s="258"/>
      <c r="M1830" s="259" t="s">
        <v>1</v>
      </c>
      <c r="N1830" s="260" t="s">
        <v>41</v>
      </c>
      <c r="O1830" s="72"/>
      <c r="P1830" s="203">
        <f t="shared" si="1"/>
        <v>0</v>
      </c>
      <c r="Q1830" s="203">
        <v>0</v>
      </c>
      <c r="R1830" s="203">
        <f t="shared" si="2"/>
        <v>0</v>
      </c>
      <c r="S1830" s="203">
        <v>0</v>
      </c>
      <c r="T1830" s="204">
        <f t="shared" si="3"/>
        <v>0</v>
      </c>
      <c r="U1830" s="35"/>
      <c r="V1830" s="35"/>
      <c r="W1830" s="35"/>
      <c r="X1830" s="35"/>
      <c r="Y1830" s="35"/>
      <c r="Z1830" s="35"/>
      <c r="AA1830" s="35"/>
      <c r="AB1830" s="35"/>
      <c r="AC1830" s="35"/>
      <c r="AD1830" s="35"/>
      <c r="AE1830" s="35"/>
      <c r="AR1830" s="205" t="s">
        <v>517</v>
      </c>
      <c r="AT1830" s="205" t="s">
        <v>386</v>
      </c>
      <c r="AU1830" s="205" t="s">
        <v>85</v>
      </c>
      <c r="AY1830" s="18" t="s">
        <v>275</v>
      </c>
      <c r="BE1830" s="206">
        <f t="shared" si="4"/>
        <v>0</v>
      </c>
      <c r="BF1830" s="206">
        <f t="shared" si="5"/>
        <v>0</v>
      </c>
      <c r="BG1830" s="206">
        <f t="shared" si="6"/>
        <v>0</v>
      </c>
      <c r="BH1830" s="206">
        <f t="shared" si="7"/>
        <v>0</v>
      </c>
      <c r="BI1830" s="206">
        <f t="shared" si="8"/>
        <v>0</v>
      </c>
      <c r="BJ1830" s="18" t="s">
        <v>83</v>
      </c>
      <c r="BK1830" s="206">
        <f t="shared" si="9"/>
        <v>0</v>
      </c>
      <c r="BL1830" s="18" t="s">
        <v>380</v>
      </c>
      <c r="BM1830" s="205" t="s">
        <v>2083</v>
      </c>
    </row>
    <row r="1831" spans="1:65" s="2" customFormat="1" ht="24.15" customHeight="1">
      <c r="A1831" s="35"/>
      <c r="B1831" s="36"/>
      <c r="C1831" s="251" t="s">
        <v>2084</v>
      </c>
      <c r="D1831" s="251" t="s">
        <v>386</v>
      </c>
      <c r="E1831" s="252" t="s">
        <v>2085</v>
      </c>
      <c r="F1831" s="253" t="s">
        <v>2078</v>
      </c>
      <c r="G1831" s="254" t="s">
        <v>2066</v>
      </c>
      <c r="H1831" s="255">
        <v>5</v>
      </c>
      <c r="I1831" s="256"/>
      <c r="J1831" s="257">
        <f t="shared" si="0"/>
        <v>0</v>
      </c>
      <c r="K1831" s="253" t="s">
        <v>1</v>
      </c>
      <c r="L1831" s="258"/>
      <c r="M1831" s="259" t="s">
        <v>1</v>
      </c>
      <c r="N1831" s="260" t="s">
        <v>41</v>
      </c>
      <c r="O1831" s="72"/>
      <c r="P1831" s="203">
        <f t="shared" si="1"/>
        <v>0</v>
      </c>
      <c r="Q1831" s="203">
        <v>0</v>
      </c>
      <c r="R1831" s="203">
        <f t="shared" si="2"/>
        <v>0</v>
      </c>
      <c r="S1831" s="203">
        <v>0</v>
      </c>
      <c r="T1831" s="204">
        <f t="shared" si="3"/>
        <v>0</v>
      </c>
      <c r="U1831" s="35"/>
      <c r="V1831" s="35"/>
      <c r="W1831" s="35"/>
      <c r="X1831" s="35"/>
      <c r="Y1831" s="35"/>
      <c r="Z1831" s="35"/>
      <c r="AA1831" s="35"/>
      <c r="AB1831" s="35"/>
      <c r="AC1831" s="35"/>
      <c r="AD1831" s="35"/>
      <c r="AE1831" s="35"/>
      <c r="AR1831" s="205" t="s">
        <v>517</v>
      </c>
      <c r="AT1831" s="205" t="s">
        <v>386</v>
      </c>
      <c r="AU1831" s="205" t="s">
        <v>85</v>
      </c>
      <c r="AY1831" s="18" t="s">
        <v>275</v>
      </c>
      <c r="BE1831" s="206">
        <f t="shared" si="4"/>
        <v>0</v>
      </c>
      <c r="BF1831" s="206">
        <f t="shared" si="5"/>
        <v>0</v>
      </c>
      <c r="BG1831" s="206">
        <f t="shared" si="6"/>
        <v>0</v>
      </c>
      <c r="BH1831" s="206">
        <f t="shared" si="7"/>
        <v>0</v>
      </c>
      <c r="BI1831" s="206">
        <f t="shared" si="8"/>
        <v>0</v>
      </c>
      <c r="BJ1831" s="18" t="s">
        <v>83</v>
      </c>
      <c r="BK1831" s="206">
        <f t="shared" si="9"/>
        <v>0</v>
      </c>
      <c r="BL1831" s="18" t="s">
        <v>380</v>
      </c>
      <c r="BM1831" s="205" t="s">
        <v>2086</v>
      </c>
    </row>
    <row r="1832" spans="1:65" s="2" customFormat="1" ht="24.15" customHeight="1">
      <c r="A1832" s="35"/>
      <c r="B1832" s="36"/>
      <c r="C1832" s="251" t="s">
        <v>2087</v>
      </c>
      <c r="D1832" s="251" t="s">
        <v>386</v>
      </c>
      <c r="E1832" s="252" t="s">
        <v>2088</v>
      </c>
      <c r="F1832" s="253" t="s">
        <v>2089</v>
      </c>
      <c r="G1832" s="254" t="s">
        <v>2066</v>
      </c>
      <c r="H1832" s="255">
        <v>1</v>
      </c>
      <c r="I1832" s="256"/>
      <c r="J1832" s="257">
        <f t="shared" si="0"/>
        <v>0</v>
      </c>
      <c r="K1832" s="253" t="s">
        <v>1</v>
      </c>
      <c r="L1832" s="258"/>
      <c r="M1832" s="259" t="s">
        <v>1</v>
      </c>
      <c r="N1832" s="260" t="s">
        <v>41</v>
      </c>
      <c r="O1832" s="72"/>
      <c r="P1832" s="203">
        <f t="shared" si="1"/>
        <v>0</v>
      </c>
      <c r="Q1832" s="203">
        <v>0</v>
      </c>
      <c r="R1832" s="203">
        <f t="shared" si="2"/>
        <v>0</v>
      </c>
      <c r="S1832" s="203">
        <v>0</v>
      </c>
      <c r="T1832" s="204">
        <f t="shared" si="3"/>
        <v>0</v>
      </c>
      <c r="U1832" s="35"/>
      <c r="V1832" s="35"/>
      <c r="W1832" s="35"/>
      <c r="X1832" s="35"/>
      <c r="Y1832" s="35"/>
      <c r="Z1832" s="35"/>
      <c r="AA1832" s="35"/>
      <c r="AB1832" s="35"/>
      <c r="AC1832" s="35"/>
      <c r="AD1832" s="35"/>
      <c r="AE1832" s="35"/>
      <c r="AR1832" s="205" t="s">
        <v>517</v>
      </c>
      <c r="AT1832" s="205" t="s">
        <v>386</v>
      </c>
      <c r="AU1832" s="205" t="s">
        <v>85</v>
      </c>
      <c r="AY1832" s="18" t="s">
        <v>275</v>
      </c>
      <c r="BE1832" s="206">
        <f t="shared" si="4"/>
        <v>0</v>
      </c>
      <c r="BF1832" s="206">
        <f t="shared" si="5"/>
        <v>0</v>
      </c>
      <c r="BG1832" s="206">
        <f t="shared" si="6"/>
        <v>0</v>
      </c>
      <c r="BH1832" s="206">
        <f t="shared" si="7"/>
        <v>0</v>
      </c>
      <c r="BI1832" s="206">
        <f t="shared" si="8"/>
        <v>0</v>
      </c>
      <c r="BJ1832" s="18" t="s">
        <v>83</v>
      </c>
      <c r="BK1832" s="206">
        <f t="shared" si="9"/>
        <v>0</v>
      </c>
      <c r="BL1832" s="18" t="s">
        <v>380</v>
      </c>
      <c r="BM1832" s="205" t="s">
        <v>2090</v>
      </c>
    </row>
    <row r="1833" spans="1:65" s="2" customFormat="1" ht="24.15" customHeight="1">
      <c r="A1833" s="35"/>
      <c r="B1833" s="36"/>
      <c r="C1833" s="194" t="s">
        <v>2091</v>
      </c>
      <c r="D1833" s="194" t="s">
        <v>277</v>
      </c>
      <c r="E1833" s="195" t="s">
        <v>2092</v>
      </c>
      <c r="F1833" s="196" t="s">
        <v>2093</v>
      </c>
      <c r="G1833" s="197" t="s">
        <v>610</v>
      </c>
      <c r="H1833" s="198">
        <v>54</v>
      </c>
      <c r="I1833" s="199"/>
      <c r="J1833" s="200">
        <f t="shared" si="0"/>
        <v>0</v>
      </c>
      <c r="K1833" s="196" t="s">
        <v>281</v>
      </c>
      <c r="L1833" s="40"/>
      <c r="M1833" s="201" t="s">
        <v>1</v>
      </c>
      <c r="N1833" s="202" t="s">
        <v>41</v>
      </c>
      <c r="O1833" s="72"/>
      <c r="P1833" s="203">
        <f t="shared" si="1"/>
        <v>0</v>
      </c>
      <c r="Q1833" s="203">
        <v>0</v>
      </c>
      <c r="R1833" s="203">
        <f t="shared" si="2"/>
        <v>0</v>
      </c>
      <c r="S1833" s="203">
        <v>0</v>
      </c>
      <c r="T1833" s="204">
        <f t="shared" si="3"/>
        <v>0</v>
      </c>
      <c r="U1833" s="35"/>
      <c r="V1833" s="35"/>
      <c r="W1833" s="35"/>
      <c r="X1833" s="35"/>
      <c r="Y1833" s="35"/>
      <c r="Z1833" s="35"/>
      <c r="AA1833" s="35"/>
      <c r="AB1833" s="35"/>
      <c r="AC1833" s="35"/>
      <c r="AD1833" s="35"/>
      <c r="AE1833" s="35"/>
      <c r="AR1833" s="205" t="s">
        <v>380</v>
      </c>
      <c r="AT1833" s="205" t="s">
        <v>277</v>
      </c>
      <c r="AU1833" s="205" t="s">
        <v>85</v>
      </c>
      <c r="AY1833" s="18" t="s">
        <v>275</v>
      </c>
      <c r="BE1833" s="206">
        <f t="shared" si="4"/>
        <v>0</v>
      </c>
      <c r="BF1833" s="206">
        <f t="shared" si="5"/>
        <v>0</v>
      </c>
      <c r="BG1833" s="206">
        <f t="shared" si="6"/>
        <v>0</v>
      </c>
      <c r="BH1833" s="206">
        <f t="shared" si="7"/>
        <v>0</v>
      </c>
      <c r="BI1833" s="206">
        <f t="shared" si="8"/>
        <v>0</v>
      </c>
      <c r="BJ1833" s="18" t="s">
        <v>83</v>
      </c>
      <c r="BK1833" s="206">
        <f t="shared" si="9"/>
        <v>0</v>
      </c>
      <c r="BL1833" s="18" t="s">
        <v>380</v>
      </c>
      <c r="BM1833" s="205" t="s">
        <v>2094</v>
      </c>
    </row>
    <row r="1834" spans="1:65" s="13" customFormat="1" ht="10">
      <c r="B1834" s="207"/>
      <c r="C1834" s="208"/>
      <c r="D1834" s="209" t="s">
        <v>284</v>
      </c>
      <c r="E1834" s="210" t="s">
        <v>1</v>
      </c>
      <c r="F1834" s="211" t="s">
        <v>1443</v>
      </c>
      <c r="G1834" s="208"/>
      <c r="H1834" s="212">
        <v>26</v>
      </c>
      <c r="I1834" s="213"/>
      <c r="J1834" s="208"/>
      <c r="K1834" s="208"/>
      <c r="L1834" s="214"/>
      <c r="M1834" s="215"/>
      <c r="N1834" s="216"/>
      <c r="O1834" s="216"/>
      <c r="P1834" s="216"/>
      <c r="Q1834" s="216"/>
      <c r="R1834" s="216"/>
      <c r="S1834" s="216"/>
      <c r="T1834" s="217"/>
      <c r="AT1834" s="218" t="s">
        <v>284</v>
      </c>
      <c r="AU1834" s="218" t="s">
        <v>85</v>
      </c>
      <c r="AV1834" s="13" t="s">
        <v>85</v>
      </c>
      <c r="AW1834" s="13" t="s">
        <v>32</v>
      </c>
      <c r="AX1834" s="13" t="s">
        <v>76</v>
      </c>
      <c r="AY1834" s="218" t="s">
        <v>275</v>
      </c>
    </row>
    <row r="1835" spans="1:65" s="13" customFormat="1" ht="10">
      <c r="B1835" s="207"/>
      <c r="C1835" s="208"/>
      <c r="D1835" s="209" t="s">
        <v>284</v>
      </c>
      <c r="E1835" s="210" t="s">
        <v>1</v>
      </c>
      <c r="F1835" s="211" t="s">
        <v>1445</v>
      </c>
      <c r="G1835" s="208"/>
      <c r="H1835" s="212">
        <v>1</v>
      </c>
      <c r="I1835" s="213"/>
      <c r="J1835" s="208"/>
      <c r="K1835" s="208"/>
      <c r="L1835" s="214"/>
      <c r="M1835" s="215"/>
      <c r="N1835" s="216"/>
      <c r="O1835" s="216"/>
      <c r="P1835" s="216"/>
      <c r="Q1835" s="216"/>
      <c r="R1835" s="216"/>
      <c r="S1835" s="216"/>
      <c r="T1835" s="217"/>
      <c r="AT1835" s="218" t="s">
        <v>284</v>
      </c>
      <c r="AU1835" s="218" t="s">
        <v>85</v>
      </c>
      <c r="AV1835" s="13" t="s">
        <v>85</v>
      </c>
      <c r="AW1835" s="13" t="s">
        <v>32</v>
      </c>
      <c r="AX1835" s="13" t="s">
        <v>76</v>
      </c>
      <c r="AY1835" s="218" t="s">
        <v>275</v>
      </c>
    </row>
    <row r="1836" spans="1:65" s="13" customFormat="1" ht="10">
      <c r="B1836" s="207"/>
      <c r="C1836" s="208"/>
      <c r="D1836" s="209" t="s">
        <v>284</v>
      </c>
      <c r="E1836" s="210" t="s">
        <v>1</v>
      </c>
      <c r="F1836" s="211" t="s">
        <v>1447</v>
      </c>
      <c r="G1836" s="208"/>
      <c r="H1836" s="212">
        <v>23</v>
      </c>
      <c r="I1836" s="213"/>
      <c r="J1836" s="208"/>
      <c r="K1836" s="208"/>
      <c r="L1836" s="214"/>
      <c r="M1836" s="215"/>
      <c r="N1836" s="216"/>
      <c r="O1836" s="216"/>
      <c r="P1836" s="216"/>
      <c r="Q1836" s="216"/>
      <c r="R1836" s="216"/>
      <c r="S1836" s="216"/>
      <c r="T1836" s="217"/>
      <c r="AT1836" s="218" t="s">
        <v>284</v>
      </c>
      <c r="AU1836" s="218" t="s">
        <v>85</v>
      </c>
      <c r="AV1836" s="13" t="s">
        <v>85</v>
      </c>
      <c r="AW1836" s="13" t="s">
        <v>32</v>
      </c>
      <c r="AX1836" s="13" t="s">
        <v>76</v>
      </c>
      <c r="AY1836" s="218" t="s">
        <v>275</v>
      </c>
    </row>
    <row r="1837" spans="1:65" s="13" customFormat="1" ht="10">
      <c r="B1837" s="207"/>
      <c r="C1837" s="208"/>
      <c r="D1837" s="209" t="s">
        <v>284</v>
      </c>
      <c r="E1837" s="210" t="s">
        <v>1</v>
      </c>
      <c r="F1837" s="211" t="s">
        <v>1450</v>
      </c>
      <c r="G1837" s="208"/>
      <c r="H1837" s="212">
        <v>4</v>
      </c>
      <c r="I1837" s="213"/>
      <c r="J1837" s="208"/>
      <c r="K1837" s="208"/>
      <c r="L1837" s="214"/>
      <c r="M1837" s="215"/>
      <c r="N1837" s="216"/>
      <c r="O1837" s="216"/>
      <c r="P1837" s="216"/>
      <c r="Q1837" s="216"/>
      <c r="R1837" s="216"/>
      <c r="S1837" s="216"/>
      <c r="T1837" s="217"/>
      <c r="AT1837" s="218" t="s">
        <v>284</v>
      </c>
      <c r="AU1837" s="218" t="s">
        <v>85</v>
      </c>
      <c r="AV1837" s="13" t="s">
        <v>85</v>
      </c>
      <c r="AW1837" s="13" t="s">
        <v>32</v>
      </c>
      <c r="AX1837" s="13" t="s">
        <v>76</v>
      </c>
      <c r="AY1837" s="218" t="s">
        <v>275</v>
      </c>
    </row>
    <row r="1838" spans="1:65" s="14" customFormat="1" ht="10">
      <c r="B1838" s="219"/>
      <c r="C1838" s="220"/>
      <c r="D1838" s="209" t="s">
        <v>284</v>
      </c>
      <c r="E1838" s="221" t="s">
        <v>1</v>
      </c>
      <c r="F1838" s="222" t="s">
        <v>286</v>
      </c>
      <c r="G1838" s="220"/>
      <c r="H1838" s="223">
        <v>54</v>
      </c>
      <c r="I1838" s="224"/>
      <c r="J1838" s="220"/>
      <c r="K1838" s="220"/>
      <c r="L1838" s="225"/>
      <c r="M1838" s="226"/>
      <c r="N1838" s="227"/>
      <c r="O1838" s="227"/>
      <c r="P1838" s="227"/>
      <c r="Q1838" s="227"/>
      <c r="R1838" s="227"/>
      <c r="S1838" s="227"/>
      <c r="T1838" s="228"/>
      <c r="AT1838" s="229" t="s">
        <v>284</v>
      </c>
      <c r="AU1838" s="229" t="s">
        <v>85</v>
      </c>
      <c r="AV1838" s="14" t="s">
        <v>106</v>
      </c>
      <c r="AW1838" s="14" t="s">
        <v>32</v>
      </c>
      <c r="AX1838" s="14" t="s">
        <v>76</v>
      </c>
      <c r="AY1838" s="229" t="s">
        <v>275</v>
      </c>
    </row>
    <row r="1839" spans="1:65" s="15" customFormat="1" ht="10">
      <c r="B1839" s="230"/>
      <c r="C1839" s="231"/>
      <c r="D1839" s="209" t="s">
        <v>284</v>
      </c>
      <c r="E1839" s="232" t="s">
        <v>1</v>
      </c>
      <c r="F1839" s="233" t="s">
        <v>287</v>
      </c>
      <c r="G1839" s="231"/>
      <c r="H1839" s="234">
        <v>54</v>
      </c>
      <c r="I1839" s="235"/>
      <c r="J1839" s="231"/>
      <c r="K1839" s="231"/>
      <c r="L1839" s="236"/>
      <c r="M1839" s="237"/>
      <c r="N1839" s="238"/>
      <c r="O1839" s="238"/>
      <c r="P1839" s="238"/>
      <c r="Q1839" s="238"/>
      <c r="R1839" s="238"/>
      <c r="S1839" s="238"/>
      <c r="T1839" s="239"/>
      <c r="AT1839" s="240" t="s">
        <v>284</v>
      </c>
      <c r="AU1839" s="240" t="s">
        <v>85</v>
      </c>
      <c r="AV1839" s="15" t="s">
        <v>282</v>
      </c>
      <c r="AW1839" s="15" t="s">
        <v>32</v>
      </c>
      <c r="AX1839" s="15" t="s">
        <v>83</v>
      </c>
      <c r="AY1839" s="240" t="s">
        <v>275</v>
      </c>
    </row>
    <row r="1840" spans="1:65" s="2" customFormat="1" ht="24.15" customHeight="1">
      <c r="A1840" s="35"/>
      <c r="B1840" s="36"/>
      <c r="C1840" s="251" t="s">
        <v>2095</v>
      </c>
      <c r="D1840" s="251" t="s">
        <v>386</v>
      </c>
      <c r="E1840" s="252" t="s">
        <v>2096</v>
      </c>
      <c r="F1840" s="253" t="s">
        <v>2097</v>
      </c>
      <c r="G1840" s="254" t="s">
        <v>2066</v>
      </c>
      <c r="H1840" s="255">
        <v>26</v>
      </c>
      <c r="I1840" s="256"/>
      <c r="J1840" s="257">
        <f>ROUND(I1840*H1840,2)</f>
        <v>0</v>
      </c>
      <c r="K1840" s="253" t="s">
        <v>1</v>
      </c>
      <c r="L1840" s="258"/>
      <c r="M1840" s="259" t="s">
        <v>1</v>
      </c>
      <c r="N1840" s="260" t="s">
        <v>41</v>
      </c>
      <c r="O1840" s="72"/>
      <c r="P1840" s="203">
        <f>O1840*H1840</f>
        <v>0</v>
      </c>
      <c r="Q1840" s="203">
        <v>0</v>
      </c>
      <c r="R1840" s="203">
        <f>Q1840*H1840</f>
        <v>0</v>
      </c>
      <c r="S1840" s="203">
        <v>0</v>
      </c>
      <c r="T1840" s="204">
        <f>S1840*H1840</f>
        <v>0</v>
      </c>
      <c r="U1840" s="35"/>
      <c r="V1840" s="35"/>
      <c r="W1840" s="35"/>
      <c r="X1840" s="35"/>
      <c r="Y1840" s="35"/>
      <c r="Z1840" s="35"/>
      <c r="AA1840" s="35"/>
      <c r="AB1840" s="35"/>
      <c r="AC1840" s="35"/>
      <c r="AD1840" s="35"/>
      <c r="AE1840" s="35"/>
      <c r="AR1840" s="205" t="s">
        <v>517</v>
      </c>
      <c r="AT1840" s="205" t="s">
        <v>386</v>
      </c>
      <c r="AU1840" s="205" t="s">
        <v>85</v>
      </c>
      <c r="AY1840" s="18" t="s">
        <v>275</v>
      </c>
      <c r="BE1840" s="206">
        <f>IF(N1840="základní",J1840,0)</f>
        <v>0</v>
      </c>
      <c r="BF1840" s="206">
        <f>IF(N1840="snížená",J1840,0)</f>
        <v>0</v>
      </c>
      <c r="BG1840" s="206">
        <f>IF(N1840="zákl. přenesená",J1840,0)</f>
        <v>0</v>
      </c>
      <c r="BH1840" s="206">
        <f>IF(N1840="sníž. přenesená",J1840,0)</f>
        <v>0</v>
      </c>
      <c r="BI1840" s="206">
        <f>IF(N1840="nulová",J1840,0)</f>
        <v>0</v>
      </c>
      <c r="BJ1840" s="18" t="s">
        <v>83</v>
      </c>
      <c r="BK1840" s="206">
        <f>ROUND(I1840*H1840,2)</f>
        <v>0</v>
      </c>
      <c r="BL1840" s="18" t="s">
        <v>380</v>
      </c>
      <c r="BM1840" s="205" t="s">
        <v>2098</v>
      </c>
    </row>
    <row r="1841" spans="1:65" s="2" customFormat="1" ht="24.15" customHeight="1">
      <c r="A1841" s="35"/>
      <c r="B1841" s="36"/>
      <c r="C1841" s="251" t="s">
        <v>2099</v>
      </c>
      <c r="D1841" s="251" t="s">
        <v>386</v>
      </c>
      <c r="E1841" s="252" t="s">
        <v>2100</v>
      </c>
      <c r="F1841" s="253" t="s">
        <v>2097</v>
      </c>
      <c r="G1841" s="254" t="s">
        <v>2066</v>
      </c>
      <c r="H1841" s="255">
        <v>1</v>
      </c>
      <c r="I1841" s="256"/>
      <c r="J1841" s="257">
        <f>ROUND(I1841*H1841,2)</f>
        <v>0</v>
      </c>
      <c r="K1841" s="253" t="s">
        <v>1</v>
      </c>
      <c r="L1841" s="258"/>
      <c r="M1841" s="259" t="s">
        <v>1</v>
      </c>
      <c r="N1841" s="260" t="s">
        <v>41</v>
      </c>
      <c r="O1841" s="72"/>
      <c r="P1841" s="203">
        <f>O1841*H1841</f>
        <v>0</v>
      </c>
      <c r="Q1841" s="203">
        <v>0</v>
      </c>
      <c r="R1841" s="203">
        <f>Q1841*H1841</f>
        <v>0</v>
      </c>
      <c r="S1841" s="203">
        <v>0</v>
      </c>
      <c r="T1841" s="204">
        <f>S1841*H1841</f>
        <v>0</v>
      </c>
      <c r="U1841" s="35"/>
      <c r="V1841" s="35"/>
      <c r="W1841" s="35"/>
      <c r="X1841" s="35"/>
      <c r="Y1841" s="35"/>
      <c r="Z1841" s="35"/>
      <c r="AA1841" s="35"/>
      <c r="AB1841" s="35"/>
      <c r="AC1841" s="35"/>
      <c r="AD1841" s="35"/>
      <c r="AE1841" s="35"/>
      <c r="AR1841" s="205" t="s">
        <v>517</v>
      </c>
      <c r="AT1841" s="205" t="s">
        <v>386</v>
      </c>
      <c r="AU1841" s="205" t="s">
        <v>85</v>
      </c>
      <c r="AY1841" s="18" t="s">
        <v>275</v>
      </c>
      <c r="BE1841" s="206">
        <f>IF(N1841="základní",J1841,0)</f>
        <v>0</v>
      </c>
      <c r="BF1841" s="206">
        <f>IF(N1841="snížená",J1841,0)</f>
        <v>0</v>
      </c>
      <c r="BG1841" s="206">
        <f>IF(N1841="zákl. přenesená",J1841,0)</f>
        <v>0</v>
      </c>
      <c r="BH1841" s="206">
        <f>IF(N1841="sníž. přenesená",J1841,0)</f>
        <v>0</v>
      </c>
      <c r="BI1841" s="206">
        <f>IF(N1841="nulová",J1841,0)</f>
        <v>0</v>
      </c>
      <c r="BJ1841" s="18" t="s">
        <v>83</v>
      </c>
      <c r="BK1841" s="206">
        <f>ROUND(I1841*H1841,2)</f>
        <v>0</v>
      </c>
      <c r="BL1841" s="18" t="s">
        <v>380</v>
      </c>
      <c r="BM1841" s="205" t="s">
        <v>2101</v>
      </c>
    </row>
    <row r="1842" spans="1:65" s="2" customFormat="1" ht="24.15" customHeight="1">
      <c r="A1842" s="35"/>
      <c r="B1842" s="36"/>
      <c r="C1842" s="251" t="s">
        <v>2102</v>
      </c>
      <c r="D1842" s="251" t="s">
        <v>386</v>
      </c>
      <c r="E1842" s="252" t="s">
        <v>2103</v>
      </c>
      <c r="F1842" s="253" t="s">
        <v>2104</v>
      </c>
      <c r="G1842" s="254" t="s">
        <v>2066</v>
      </c>
      <c r="H1842" s="255">
        <v>23</v>
      </c>
      <c r="I1842" s="256"/>
      <c r="J1842" s="257">
        <f>ROUND(I1842*H1842,2)</f>
        <v>0</v>
      </c>
      <c r="K1842" s="253" t="s">
        <v>1</v>
      </c>
      <c r="L1842" s="258"/>
      <c r="M1842" s="259" t="s">
        <v>1</v>
      </c>
      <c r="N1842" s="260" t="s">
        <v>41</v>
      </c>
      <c r="O1842" s="72"/>
      <c r="P1842" s="203">
        <f>O1842*H1842</f>
        <v>0</v>
      </c>
      <c r="Q1842" s="203">
        <v>0</v>
      </c>
      <c r="R1842" s="203">
        <f>Q1842*H1842</f>
        <v>0</v>
      </c>
      <c r="S1842" s="203">
        <v>0</v>
      </c>
      <c r="T1842" s="204">
        <f>S1842*H1842</f>
        <v>0</v>
      </c>
      <c r="U1842" s="35"/>
      <c r="V1842" s="35"/>
      <c r="W1842" s="35"/>
      <c r="X1842" s="35"/>
      <c r="Y1842" s="35"/>
      <c r="Z1842" s="35"/>
      <c r="AA1842" s="35"/>
      <c r="AB1842" s="35"/>
      <c r="AC1842" s="35"/>
      <c r="AD1842" s="35"/>
      <c r="AE1842" s="35"/>
      <c r="AR1842" s="205" t="s">
        <v>517</v>
      </c>
      <c r="AT1842" s="205" t="s">
        <v>386</v>
      </c>
      <c r="AU1842" s="205" t="s">
        <v>85</v>
      </c>
      <c r="AY1842" s="18" t="s">
        <v>275</v>
      </c>
      <c r="BE1842" s="206">
        <f>IF(N1842="základní",J1842,0)</f>
        <v>0</v>
      </c>
      <c r="BF1842" s="206">
        <f>IF(N1842="snížená",J1842,0)</f>
        <v>0</v>
      </c>
      <c r="BG1842" s="206">
        <f>IF(N1842="zákl. přenesená",J1842,0)</f>
        <v>0</v>
      </c>
      <c r="BH1842" s="206">
        <f>IF(N1842="sníž. přenesená",J1842,0)</f>
        <v>0</v>
      </c>
      <c r="BI1842" s="206">
        <f>IF(N1842="nulová",J1842,0)</f>
        <v>0</v>
      </c>
      <c r="BJ1842" s="18" t="s">
        <v>83</v>
      </c>
      <c r="BK1842" s="206">
        <f>ROUND(I1842*H1842,2)</f>
        <v>0</v>
      </c>
      <c r="BL1842" s="18" t="s">
        <v>380</v>
      </c>
      <c r="BM1842" s="205" t="s">
        <v>2105</v>
      </c>
    </row>
    <row r="1843" spans="1:65" s="2" customFormat="1" ht="24.15" customHeight="1">
      <c r="A1843" s="35"/>
      <c r="B1843" s="36"/>
      <c r="C1843" s="251" t="s">
        <v>2106</v>
      </c>
      <c r="D1843" s="251" t="s">
        <v>386</v>
      </c>
      <c r="E1843" s="252" t="s">
        <v>2107</v>
      </c>
      <c r="F1843" s="253" t="s">
        <v>2108</v>
      </c>
      <c r="G1843" s="254" t="s">
        <v>2066</v>
      </c>
      <c r="H1843" s="255">
        <v>4</v>
      </c>
      <c r="I1843" s="256"/>
      <c r="J1843" s="257">
        <f>ROUND(I1843*H1843,2)</f>
        <v>0</v>
      </c>
      <c r="K1843" s="253" t="s">
        <v>1</v>
      </c>
      <c r="L1843" s="258"/>
      <c r="M1843" s="259" t="s">
        <v>1</v>
      </c>
      <c r="N1843" s="260" t="s">
        <v>41</v>
      </c>
      <c r="O1843" s="72"/>
      <c r="P1843" s="203">
        <f>O1843*H1843</f>
        <v>0</v>
      </c>
      <c r="Q1843" s="203">
        <v>0</v>
      </c>
      <c r="R1843" s="203">
        <f>Q1843*H1843</f>
        <v>0</v>
      </c>
      <c r="S1843" s="203">
        <v>0</v>
      </c>
      <c r="T1843" s="204">
        <f>S1843*H1843</f>
        <v>0</v>
      </c>
      <c r="U1843" s="35"/>
      <c r="V1843" s="35"/>
      <c r="W1843" s="35"/>
      <c r="X1843" s="35"/>
      <c r="Y1843" s="35"/>
      <c r="Z1843" s="35"/>
      <c r="AA1843" s="35"/>
      <c r="AB1843" s="35"/>
      <c r="AC1843" s="35"/>
      <c r="AD1843" s="35"/>
      <c r="AE1843" s="35"/>
      <c r="AR1843" s="205" t="s">
        <v>517</v>
      </c>
      <c r="AT1843" s="205" t="s">
        <v>386</v>
      </c>
      <c r="AU1843" s="205" t="s">
        <v>85</v>
      </c>
      <c r="AY1843" s="18" t="s">
        <v>275</v>
      </c>
      <c r="BE1843" s="206">
        <f>IF(N1843="základní",J1843,0)</f>
        <v>0</v>
      </c>
      <c r="BF1843" s="206">
        <f>IF(N1843="snížená",J1843,0)</f>
        <v>0</v>
      </c>
      <c r="BG1843" s="206">
        <f>IF(N1843="zákl. přenesená",J1843,0)</f>
        <v>0</v>
      </c>
      <c r="BH1843" s="206">
        <f>IF(N1843="sníž. přenesená",J1843,0)</f>
        <v>0</v>
      </c>
      <c r="BI1843" s="206">
        <f>IF(N1843="nulová",J1843,0)</f>
        <v>0</v>
      </c>
      <c r="BJ1843" s="18" t="s">
        <v>83</v>
      </c>
      <c r="BK1843" s="206">
        <f>ROUND(I1843*H1843,2)</f>
        <v>0</v>
      </c>
      <c r="BL1843" s="18" t="s">
        <v>380</v>
      </c>
      <c r="BM1843" s="205" t="s">
        <v>2109</v>
      </c>
    </row>
    <row r="1844" spans="1:65" s="2" customFormat="1" ht="24.15" customHeight="1">
      <c r="A1844" s="35"/>
      <c r="B1844" s="36"/>
      <c r="C1844" s="194" t="s">
        <v>2110</v>
      </c>
      <c r="D1844" s="194" t="s">
        <v>277</v>
      </c>
      <c r="E1844" s="195" t="s">
        <v>2111</v>
      </c>
      <c r="F1844" s="196" t="s">
        <v>2112</v>
      </c>
      <c r="G1844" s="197" t="s">
        <v>610</v>
      </c>
      <c r="H1844" s="198">
        <v>1</v>
      </c>
      <c r="I1844" s="199"/>
      <c r="J1844" s="200">
        <f>ROUND(I1844*H1844,2)</f>
        <v>0</v>
      </c>
      <c r="K1844" s="196" t="s">
        <v>281</v>
      </c>
      <c r="L1844" s="40"/>
      <c r="M1844" s="201" t="s">
        <v>1</v>
      </c>
      <c r="N1844" s="202" t="s">
        <v>41</v>
      </c>
      <c r="O1844" s="72"/>
      <c r="P1844" s="203">
        <f>O1844*H1844</f>
        <v>0</v>
      </c>
      <c r="Q1844" s="203">
        <v>0</v>
      </c>
      <c r="R1844" s="203">
        <f>Q1844*H1844</f>
        <v>0</v>
      </c>
      <c r="S1844" s="203">
        <v>0</v>
      </c>
      <c r="T1844" s="204">
        <f>S1844*H1844</f>
        <v>0</v>
      </c>
      <c r="U1844" s="35"/>
      <c r="V1844" s="35"/>
      <c r="W1844" s="35"/>
      <c r="X1844" s="35"/>
      <c r="Y1844" s="35"/>
      <c r="Z1844" s="35"/>
      <c r="AA1844" s="35"/>
      <c r="AB1844" s="35"/>
      <c r="AC1844" s="35"/>
      <c r="AD1844" s="35"/>
      <c r="AE1844" s="35"/>
      <c r="AR1844" s="205" t="s">
        <v>380</v>
      </c>
      <c r="AT1844" s="205" t="s">
        <v>277</v>
      </c>
      <c r="AU1844" s="205" t="s">
        <v>85</v>
      </c>
      <c r="AY1844" s="18" t="s">
        <v>275</v>
      </c>
      <c r="BE1844" s="206">
        <f>IF(N1844="základní",J1844,0)</f>
        <v>0</v>
      </c>
      <c r="BF1844" s="206">
        <f>IF(N1844="snížená",J1844,0)</f>
        <v>0</v>
      </c>
      <c r="BG1844" s="206">
        <f>IF(N1844="zákl. přenesená",J1844,0)</f>
        <v>0</v>
      </c>
      <c r="BH1844" s="206">
        <f>IF(N1844="sníž. přenesená",J1844,0)</f>
        <v>0</v>
      </c>
      <c r="BI1844" s="206">
        <f>IF(N1844="nulová",J1844,0)</f>
        <v>0</v>
      </c>
      <c r="BJ1844" s="18" t="s">
        <v>83</v>
      </c>
      <c r="BK1844" s="206">
        <f>ROUND(I1844*H1844,2)</f>
        <v>0</v>
      </c>
      <c r="BL1844" s="18" t="s">
        <v>380</v>
      </c>
      <c r="BM1844" s="205" t="s">
        <v>2113</v>
      </c>
    </row>
    <row r="1845" spans="1:65" s="13" customFormat="1" ht="10">
      <c r="B1845" s="207"/>
      <c r="C1845" s="208"/>
      <c r="D1845" s="209" t="s">
        <v>284</v>
      </c>
      <c r="E1845" s="210" t="s">
        <v>1</v>
      </c>
      <c r="F1845" s="211" t="s">
        <v>1516</v>
      </c>
      <c r="G1845" s="208"/>
      <c r="H1845" s="212">
        <v>1</v>
      </c>
      <c r="I1845" s="213"/>
      <c r="J1845" s="208"/>
      <c r="K1845" s="208"/>
      <c r="L1845" s="214"/>
      <c r="M1845" s="215"/>
      <c r="N1845" s="216"/>
      <c r="O1845" s="216"/>
      <c r="P1845" s="216"/>
      <c r="Q1845" s="216"/>
      <c r="R1845" s="216"/>
      <c r="S1845" s="216"/>
      <c r="T1845" s="217"/>
      <c r="AT1845" s="218" t="s">
        <v>284</v>
      </c>
      <c r="AU1845" s="218" t="s">
        <v>85</v>
      </c>
      <c r="AV1845" s="13" t="s">
        <v>85</v>
      </c>
      <c r="AW1845" s="13" t="s">
        <v>32</v>
      </c>
      <c r="AX1845" s="13" t="s">
        <v>76</v>
      </c>
      <c r="AY1845" s="218" t="s">
        <v>275</v>
      </c>
    </row>
    <row r="1846" spans="1:65" s="14" customFormat="1" ht="10">
      <c r="B1846" s="219"/>
      <c r="C1846" s="220"/>
      <c r="D1846" s="209" t="s">
        <v>284</v>
      </c>
      <c r="E1846" s="221" t="s">
        <v>1</v>
      </c>
      <c r="F1846" s="222" t="s">
        <v>286</v>
      </c>
      <c r="G1846" s="220"/>
      <c r="H1846" s="223">
        <v>1</v>
      </c>
      <c r="I1846" s="224"/>
      <c r="J1846" s="220"/>
      <c r="K1846" s="220"/>
      <c r="L1846" s="225"/>
      <c r="M1846" s="226"/>
      <c r="N1846" s="227"/>
      <c r="O1846" s="227"/>
      <c r="P1846" s="227"/>
      <c r="Q1846" s="227"/>
      <c r="R1846" s="227"/>
      <c r="S1846" s="227"/>
      <c r="T1846" s="228"/>
      <c r="AT1846" s="229" t="s">
        <v>284</v>
      </c>
      <c r="AU1846" s="229" t="s">
        <v>85</v>
      </c>
      <c r="AV1846" s="14" t="s">
        <v>106</v>
      </c>
      <c r="AW1846" s="14" t="s">
        <v>32</v>
      </c>
      <c r="AX1846" s="14" t="s">
        <v>76</v>
      </c>
      <c r="AY1846" s="229" t="s">
        <v>275</v>
      </c>
    </row>
    <row r="1847" spans="1:65" s="15" customFormat="1" ht="10">
      <c r="B1847" s="230"/>
      <c r="C1847" s="231"/>
      <c r="D1847" s="209" t="s">
        <v>284</v>
      </c>
      <c r="E1847" s="232" t="s">
        <v>1</v>
      </c>
      <c r="F1847" s="233" t="s">
        <v>287</v>
      </c>
      <c r="G1847" s="231"/>
      <c r="H1847" s="234">
        <v>1</v>
      </c>
      <c r="I1847" s="235"/>
      <c r="J1847" s="231"/>
      <c r="K1847" s="231"/>
      <c r="L1847" s="236"/>
      <c r="M1847" s="237"/>
      <c r="N1847" s="238"/>
      <c r="O1847" s="238"/>
      <c r="P1847" s="238"/>
      <c r="Q1847" s="238"/>
      <c r="R1847" s="238"/>
      <c r="S1847" s="238"/>
      <c r="T1847" s="239"/>
      <c r="AT1847" s="240" t="s">
        <v>284</v>
      </c>
      <c r="AU1847" s="240" t="s">
        <v>85</v>
      </c>
      <c r="AV1847" s="15" t="s">
        <v>282</v>
      </c>
      <c r="AW1847" s="15" t="s">
        <v>32</v>
      </c>
      <c r="AX1847" s="15" t="s">
        <v>83</v>
      </c>
      <c r="AY1847" s="240" t="s">
        <v>275</v>
      </c>
    </row>
    <row r="1848" spans="1:65" s="2" customFormat="1" ht="24.15" customHeight="1">
      <c r="A1848" s="35"/>
      <c r="B1848" s="36"/>
      <c r="C1848" s="251" t="s">
        <v>2114</v>
      </c>
      <c r="D1848" s="251" t="s">
        <v>386</v>
      </c>
      <c r="E1848" s="252" t="s">
        <v>2115</v>
      </c>
      <c r="F1848" s="253" t="s">
        <v>2116</v>
      </c>
      <c r="G1848" s="254" t="s">
        <v>2066</v>
      </c>
      <c r="H1848" s="255">
        <v>1</v>
      </c>
      <c r="I1848" s="256"/>
      <c r="J1848" s="257">
        <f>ROUND(I1848*H1848,2)</f>
        <v>0</v>
      </c>
      <c r="K1848" s="253" t="s">
        <v>1</v>
      </c>
      <c r="L1848" s="258"/>
      <c r="M1848" s="259" t="s">
        <v>1</v>
      </c>
      <c r="N1848" s="260" t="s">
        <v>41</v>
      </c>
      <c r="O1848" s="72"/>
      <c r="P1848" s="203">
        <f>O1848*H1848</f>
        <v>0</v>
      </c>
      <c r="Q1848" s="203">
        <v>0</v>
      </c>
      <c r="R1848" s="203">
        <f>Q1848*H1848</f>
        <v>0</v>
      </c>
      <c r="S1848" s="203">
        <v>0</v>
      </c>
      <c r="T1848" s="204">
        <f>S1848*H1848</f>
        <v>0</v>
      </c>
      <c r="U1848" s="35"/>
      <c r="V1848" s="35"/>
      <c r="W1848" s="35"/>
      <c r="X1848" s="35"/>
      <c r="Y1848" s="35"/>
      <c r="Z1848" s="35"/>
      <c r="AA1848" s="35"/>
      <c r="AB1848" s="35"/>
      <c r="AC1848" s="35"/>
      <c r="AD1848" s="35"/>
      <c r="AE1848" s="35"/>
      <c r="AR1848" s="205" t="s">
        <v>517</v>
      </c>
      <c r="AT1848" s="205" t="s">
        <v>386</v>
      </c>
      <c r="AU1848" s="205" t="s">
        <v>85</v>
      </c>
      <c r="AY1848" s="18" t="s">
        <v>275</v>
      </c>
      <c r="BE1848" s="206">
        <f>IF(N1848="základní",J1848,0)</f>
        <v>0</v>
      </c>
      <c r="BF1848" s="206">
        <f>IF(N1848="snížená",J1848,0)</f>
        <v>0</v>
      </c>
      <c r="BG1848" s="206">
        <f>IF(N1848="zákl. přenesená",J1848,0)</f>
        <v>0</v>
      </c>
      <c r="BH1848" s="206">
        <f>IF(N1848="sníž. přenesená",J1848,0)</f>
        <v>0</v>
      </c>
      <c r="BI1848" s="206">
        <f>IF(N1848="nulová",J1848,0)</f>
        <v>0</v>
      </c>
      <c r="BJ1848" s="18" t="s">
        <v>83</v>
      </c>
      <c r="BK1848" s="206">
        <f>ROUND(I1848*H1848,2)</f>
        <v>0</v>
      </c>
      <c r="BL1848" s="18" t="s">
        <v>380</v>
      </c>
      <c r="BM1848" s="205" t="s">
        <v>2117</v>
      </c>
    </row>
    <row r="1849" spans="1:65" s="2" customFormat="1" ht="24.15" customHeight="1">
      <c r="A1849" s="35"/>
      <c r="B1849" s="36"/>
      <c r="C1849" s="194" t="s">
        <v>2118</v>
      </c>
      <c r="D1849" s="194" t="s">
        <v>277</v>
      </c>
      <c r="E1849" s="195" t="s">
        <v>2119</v>
      </c>
      <c r="F1849" s="196" t="s">
        <v>2120</v>
      </c>
      <c r="G1849" s="197" t="s">
        <v>610</v>
      </c>
      <c r="H1849" s="198">
        <v>1</v>
      </c>
      <c r="I1849" s="199"/>
      <c r="J1849" s="200">
        <f>ROUND(I1849*H1849,2)</f>
        <v>0</v>
      </c>
      <c r="K1849" s="196" t="s">
        <v>281</v>
      </c>
      <c r="L1849" s="40"/>
      <c r="M1849" s="201" t="s">
        <v>1</v>
      </c>
      <c r="N1849" s="202" t="s">
        <v>41</v>
      </c>
      <c r="O1849" s="72"/>
      <c r="P1849" s="203">
        <f>O1849*H1849</f>
        <v>0</v>
      </c>
      <c r="Q1849" s="203">
        <v>0</v>
      </c>
      <c r="R1849" s="203">
        <f>Q1849*H1849</f>
        <v>0</v>
      </c>
      <c r="S1849" s="203">
        <v>0</v>
      </c>
      <c r="T1849" s="204">
        <f>S1849*H1849</f>
        <v>0</v>
      </c>
      <c r="U1849" s="35"/>
      <c r="V1849" s="35"/>
      <c r="W1849" s="35"/>
      <c r="X1849" s="35"/>
      <c r="Y1849" s="35"/>
      <c r="Z1849" s="35"/>
      <c r="AA1849" s="35"/>
      <c r="AB1849" s="35"/>
      <c r="AC1849" s="35"/>
      <c r="AD1849" s="35"/>
      <c r="AE1849" s="35"/>
      <c r="AR1849" s="205" t="s">
        <v>380</v>
      </c>
      <c r="AT1849" s="205" t="s">
        <v>277</v>
      </c>
      <c r="AU1849" s="205" t="s">
        <v>85</v>
      </c>
      <c r="AY1849" s="18" t="s">
        <v>275</v>
      </c>
      <c r="BE1849" s="206">
        <f>IF(N1849="základní",J1849,0)</f>
        <v>0</v>
      </c>
      <c r="BF1849" s="206">
        <f>IF(N1849="snížená",J1849,0)</f>
        <v>0</v>
      </c>
      <c r="BG1849" s="206">
        <f>IF(N1849="zákl. přenesená",J1849,0)</f>
        <v>0</v>
      </c>
      <c r="BH1849" s="206">
        <f>IF(N1849="sníž. přenesená",J1849,0)</f>
        <v>0</v>
      </c>
      <c r="BI1849" s="206">
        <f>IF(N1849="nulová",J1849,0)</f>
        <v>0</v>
      </c>
      <c r="BJ1849" s="18" t="s">
        <v>83</v>
      </c>
      <c r="BK1849" s="206">
        <f>ROUND(I1849*H1849,2)</f>
        <v>0</v>
      </c>
      <c r="BL1849" s="18" t="s">
        <v>380</v>
      </c>
      <c r="BM1849" s="205" t="s">
        <v>2121</v>
      </c>
    </row>
    <row r="1850" spans="1:65" s="13" customFormat="1" ht="10">
      <c r="B1850" s="207"/>
      <c r="C1850" s="208"/>
      <c r="D1850" s="209" t="s">
        <v>284</v>
      </c>
      <c r="E1850" s="210" t="s">
        <v>1</v>
      </c>
      <c r="F1850" s="211" t="s">
        <v>1476</v>
      </c>
      <c r="G1850" s="208"/>
      <c r="H1850" s="212">
        <v>1</v>
      </c>
      <c r="I1850" s="213"/>
      <c r="J1850" s="208"/>
      <c r="K1850" s="208"/>
      <c r="L1850" s="214"/>
      <c r="M1850" s="215"/>
      <c r="N1850" s="216"/>
      <c r="O1850" s="216"/>
      <c r="P1850" s="216"/>
      <c r="Q1850" s="216"/>
      <c r="R1850" s="216"/>
      <c r="S1850" s="216"/>
      <c r="T1850" s="217"/>
      <c r="AT1850" s="218" t="s">
        <v>284</v>
      </c>
      <c r="AU1850" s="218" t="s">
        <v>85</v>
      </c>
      <c r="AV1850" s="13" t="s">
        <v>85</v>
      </c>
      <c r="AW1850" s="13" t="s">
        <v>32</v>
      </c>
      <c r="AX1850" s="13" t="s">
        <v>76</v>
      </c>
      <c r="AY1850" s="218" t="s">
        <v>275</v>
      </c>
    </row>
    <row r="1851" spans="1:65" s="14" customFormat="1" ht="10">
      <c r="B1851" s="219"/>
      <c r="C1851" s="220"/>
      <c r="D1851" s="209" t="s">
        <v>284</v>
      </c>
      <c r="E1851" s="221" t="s">
        <v>1</v>
      </c>
      <c r="F1851" s="222" t="s">
        <v>286</v>
      </c>
      <c r="G1851" s="220"/>
      <c r="H1851" s="223">
        <v>1</v>
      </c>
      <c r="I1851" s="224"/>
      <c r="J1851" s="220"/>
      <c r="K1851" s="220"/>
      <c r="L1851" s="225"/>
      <c r="M1851" s="226"/>
      <c r="N1851" s="227"/>
      <c r="O1851" s="227"/>
      <c r="P1851" s="227"/>
      <c r="Q1851" s="227"/>
      <c r="R1851" s="227"/>
      <c r="S1851" s="227"/>
      <c r="T1851" s="228"/>
      <c r="AT1851" s="229" t="s">
        <v>284</v>
      </c>
      <c r="AU1851" s="229" t="s">
        <v>85</v>
      </c>
      <c r="AV1851" s="14" t="s">
        <v>106</v>
      </c>
      <c r="AW1851" s="14" t="s">
        <v>32</v>
      </c>
      <c r="AX1851" s="14" t="s">
        <v>76</v>
      </c>
      <c r="AY1851" s="229" t="s">
        <v>275</v>
      </c>
    </row>
    <row r="1852" spans="1:65" s="15" customFormat="1" ht="10">
      <c r="B1852" s="230"/>
      <c r="C1852" s="231"/>
      <c r="D1852" s="209" t="s">
        <v>284</v>
      </c>
      <c r="E1852" s="232" t="s">
        <v>1</v>
      </c>
      <c r="F1852" s="233" t="s">
        <v>287</v>
      </c>
      <c r="G1852" s="231"/>
      <c r="H1852" s="234">
        <v>1</v>
      </c>
      <c r="I1852" s="235"/>
      <c r="J1852" s="231"/>
      <c r="K1852" s="231"/>
      <c r="L1852" s="236"/>
      <c r="M1852" s="237"/>
      <c r="N1852" s="238"/>
      <c r="O1852" s="238"/>
      <c r="P1852" s="238"/>
      <c r="Q1852" s="238"/>
      <c r="R1852" s="238"/>
      <c r="S1852" s="238"/>
      <c r="T1852" s="239"/>
      <c r="AT1852" s="240" t="s">
        <v>284</v>
      </c>
      <c r="AU1852" s="240" t="s">
        <v>85</v>
      </c>
      <c r="AV1852" s="15" t="s">
        <v>282</v>
      </c>
      <c r="AW1852" s="15" t="s">
        <v>32</v>
      </c>
      <c r="AX1852" s="15" t="s">
        <v>83</v>
      </c>
      <c r="AY1852" s="240" t="s">
        <v>275</v>
      </c>
    </row>
    <row r="1853" spans="1:65" s="2" customFormat="1" ht="24.15" customHeight="1">
      <c r="A1853" s="35"/>
      <c r="B1853" s="36"/>
      <c r="C1853" s="251" t="s">
        <v>2122</v>
      </c>
      <c r="D1853" s="251" t="s">
        <v>386</v>
      </c>
      <c r="E1853" s="252" t="s">
        <v>2123</v>
      </c>
      <c r="F1853" s="253" t="s">
        <v>2124</v>
      </c>
      <c r="G1853" s="254" t="s">
        <v>2066</v>
      </c>
      <c r="H1853" s="255">
        <v>1</v>
      </c>
      <c r="I1853" s="256"/>
      <c r="J1853" s="257">
        <f>ROUND(I1853*H1853,2)</f>
        <v>0</v>
      </c>
      <c r="K1853" s="253" t="s">
        <v>1</v>
      </c>
      <c r="L1853" s="258"/>
      <c r="M1853" s="259" t="s">
        <v>1</v>
      </c>
      <c r="N1853" s="260" t="s">
        <v>41</v>
      </c>
      <c r="O1853" s="72"/>
      <c r="P1853" s="203">
        <f>O1853*H1853</f>
        <v>0</v>
      </c>
      <c r="Q1853" s="203">
        <v>0</v>
      </c>
      <c r="R1853" s="203">
        <f>Q1853*H1853</f>
        <v>0</v>
      </c>
      <c r="S1853" s="203">
        <v>0</v>
      </c>
      <c r="T1853" s="204">
        <f>S1853*H1853</f>
        <v>0</v>
      </c>
      <c r="U1853" s="35"/>
      <c r="V1853" s="35"/>
      <c r="W1853" s="35"/>
      <c r="X1853" s="35"/>
      <c r="Y1853" s="35"/>
      <c r="Z1853" s="35"/>
      <c r="AA1853" s="35"/>
      <c r="AB1853" s="35"/>
      <c r="AC1853" s="35"/>
      <c r="AD1853" s="35"/>
      <c r="AE1853" s="35"/>
      <c r="AR1853" s="205" t="s">
        <v>517</v>
      </c>
      <c r="AT1853" s="205" t="s">
        <v>386</v>
      </c>
      <c r="AU1853" s="205" t="s">
        <v>85</v>
      </c>
      <c r="AY1853" s="18" t="s">
        <v>275</v>
      </c>
      <c r="BE1853" s="206">
        <f>IF(N1853="základní",J1853,0)</f>
        <v>0</v>
      </c>
      <c r="BF1853" s="206">
        <f>IF(N1853="snížená",J1853,0)</f>
        <v>0</v>
      </c>
      <c r="BG1853" s="206">
        <f>IF(N1853="zákl. přenesená",J1853,0)</f>
        <v>0</v>
      </c>
      <c r="BH1853" s="206">
        <f>IF(N1853="sníž. přenesená",J1853,0)</f>
        <v>0</v>
      </c>
      <c r="BI1853" s="206">
        <f>IF(N1853="nulová",J1853,0)</f>
        <v>0</v>
      </c>
      <c r="BJ1853" s="18" t="s">
        <v>83</v>
      </c>
      <c r="BK1853" s="206">
        <f>ROUND(I1853*H1853,2)</f>
        <v>0</v>
      </c>
      <c r="BL1853" s="18" t="s">
        <v>380</v>
      </c>
      <c r="BM1853" s="205" t="s">
        <v>2125</v>
      </c>
    </row>
    <row r="1854" spans="1:65" s="2" customFormat="1" ht="24.15" customHeight="1">
      <c r="A1854" s="35"/>
      <c r="B1854" s="36"/>
      <c r="C1854" s="194" t="s">
        <v>2126</v>
      </c>
      <c r="D1854" s="194" t="s">
        <v>277</v>
      </c>
      <c r="E1854" s="195" t="s">
        <v>2127</v>
      </c>
      <c r="F1854" s="196" t="s">
        <v>2128</v>
      </c>
      <c r="G1854" s="197" t="s">
        <v>610</v>
      </c>
      <c r="H1854" s="198">
        <v>2</v>
      </c>
      <c r="I1854" s="199"/>
      <c r="J1854" s="200">
        <f>ROUND(I1854*H1854,2)</f>
        <v>0</v>
      </c>
      <c r="K1854" s="196" t="s">
        <v>281</v>
      </c>
      <c r="L1854" s="40"/>
      <c r="M1854" s="201" t="s">
        <v>1</v>
      </c>
      <c r="N1854" s="202" t="s">
        <v>41</v>
      </c>
      <c r="O1854" s="72"/>
      <c r="P1854" s="203">
        <f>O1854*H1854</f>
        <v>0</v>
      </c>
      <c r="Q1854" s="203">
        <v>0</v>
      </c>
      <c r="R1854" s="203">
        <f>Q1854*H1854</f>
        <v>0</v>
      </c>
      <c r="S1854" s="203">
        <v>0</v>
      </c>
      <c r="T1854" s="204">
        <f>S1854*H1854</f>
        <v>0</v>
      </c>
      <c r="U1854" s="35"/>
      <c r="V1854" s="35"/>
      <c r="W1854" s="35"/>
      <c r="X1854" s="35"/>
      <c r="Y1854" s="35"/>
      <c r="Z1854" s="35"/>
      <c r="AA1854" s="35"/>
      <c r="AB1854" s="35"/>
      <c r="AC1854" s="35"/>
      <c r="AD1854" s="35"/>
      <c r="AE1854" s="35"/>
      <c r="AR1854" s="205" t="s">
        <v>380</v>
      </c>
      <c r="AT1854" s="205" t="s">
        <v>277</v>
      </c>
      <c r="AU1854" s="205" t="s">
        <v>85</v>
      </c>
      <c r="AY1854" s="18" t="s">
        <v>275</v>
      </c>
      <c r="BE1854" s="206">
        <f>IF(N1854="základní",J1854,0)</f>
        <v>0</v>
      </c>
      <c r="BF1854" s="206">
        <f>IF(N1854="snížená",J1854,0)</f>
        <v>0</v>
      </c>
      <c r="BG1854" s="206">
        <f>IF(N1854="zákl. přenesená",J1854,0)</f>
        <v>0</v>
      </c>
      <c r="BH1854" s="206">
        <f>IF(N1854="sníž. přenesená",J1854,0)</f>
        <v>0</v>
      </c>
      <c r="BI1854" s="206">
        <f>IF(N1854="nulová",J1854,0)</f>
        <v>0</v>
      </c>
      <c r="BJ1854" s="18" t="s">
        <v>83</v>
      </c>
      <c r="BK1854" s="206">
        <f>ROUND(I1854*H1854,2)</f>
        <v>0</v>
      </c>
      <c r="BL1854" s="18" t="s">
        <v>380</v>
      </c>
      <c r="BM1854" s="205" t="s">
        <v>2129</v>
      </c>
    </row>
    <row r="1855" spans="1:65" s="13" customFormat="1" ht="10">
      <c r="B1855" s="207"/>
      <c r="C1855" s="208"/>
      <c r="D1855" s="209" t="s">
        <v>284</v>
      </c>
      <c r="E1855" s="210" t="s">
        <v>1</v>
      </c>
      <c r="F1855" s="211" t="s">
        <v>2130</v>
      </c>
      <c r="G1855" s="208"/>
      <c r="H1855" s="212">
        <v>2</v>
      </c>
      <c r="I1855" s="213"/>
      <c r="J1855" s="208"/>
      <c r="K1855" s="208"/>
      <c r="L1855" s="214"/>
      <c r="M1855" s="215"/>
      <c r="N1855" s="216"/>
      <c r="O1855" s="216"/>
      <c r="P1855" s="216"/>
      <c r="Q1855" s="216"/>
      <c r="R1855" s="216"/>
      <c r="S1855" s="216"/>
      <c r="T1855" s="217"/>
      <c r="AT1855" s="218" t="s">
        <v>284</v>
      </c>
      <c r="AU1855" s="218" t="s">
        <v>85</v>
      </c>
      <c r="AV1855" s="13" t="s">
        <v>85</v>
      </c>
      <c r="AW1855" s="13" t="s">
        <v>32</v>
      </c>
      <c r="AX1855" s="13" t="s">
        <v>76</v>
      </c>
      <c r="AY1855" s="218" t="s">
        <v>275</v>
      </c>
    </row>
    <row r="1856" spans="1:65" s="14" customFormat="1" ht="10">
      <c r="B1856" s="219"/>
      <c r="C1856" s="220"/>
      <c r="D1856" s="209" t="s">
        <v>284</v>
      </c>
      <c r="E1856" s="221" t="s">
        <v>1</v>
      </c>
      <c r="F1856" s="222" t="s">
        <v>286</v>
      </c>
      <c r="G1856" s="220"/>
      <c r="H1856" s="223">
        <v>2</v>
      </c>
      <c r="I1856" s="224"/>
      <c r="J1856" s="220"/>
      <c r="K1856" s="220"/>
      <c r="L1856" s="225"/>
      <c r="M1856" s="226"/>
      <c r="N1856" s="227"/>
      <c r="O1856" s="227"/>
      <c r="P1856" s="227"/>
      <c r="Q1856" s="227"/>
      <c r="R1856" s="227"/>
      <c r="S1856" s="227"/>
      <c r="T1856" s="228"/>
      <c r="AT1856" s="229" t="s">
        <v>284</v>
      </c>
      <c r="AU1856" s="229" t="s">
        <v>85</v>
      </c>
      <c r="AV1856" s="14" t="s">
        <v>106</v>
      </c>
      <c r="AW1856" s="14" t="s">
        <v>32</v>
      </c>
      <c r="AX1856" s="14" t="s">
        <v>76</v>
      </c>
      <c r="AY1856" s="229" t="s">
        <v>275</v>
      </c>
    </row>
    <row r="1857" spans="1:65" s="15" customFormat="1" ht="10">
      <c r="B1857" s="230"/>
      <c r="C1857" s="231"/>
      <c r="D1857" s="209" t="s">
        <v>284</v>
      </c>
      <c r="E1857" s="232" t="s">
        <v>1</v>
      </c>
      <c r="F1857" s="233" t="s">
        <v>287</v>
      </c>
      <c r="G1857" s="231"/>
      <c r="H1857" s="234">
        <v>2</v>
      </c>
      <c r="I1857" s="235"/>
      <c r="J1857" s="231"/>
      <c r="K1857" s="231"/>
      <c r="L1857" s="236"/>
      <c r="M1857" s="237"/>
      <c r="N1857" s="238"/>
      <c r="O1857" s="238"/>
      <c r="P1857" s="238"/>
      <c r="Q1857" s="238"/>
      <c r="R1857" s="238"/>
      <c r="S1857" s="238"/>
      <c r="T1857" s="239"/>
      <c r="AT1857" s="240" t="s">
        <v>284</v>
      </c>
      <c r="AU1857" s="240" t="s">
        <v>85</v>
      </c>
      <c r="AV1857" s="15" t="s">
        <v>282</v>
      </c>
      <c r="AW1857" s="15" t="s">
        <v>32</v>
      </c>
      <c r="AX1857" s="15" t="s">
        <v>83</v>
      </c>
      <c r="AY1857" s="240" t="s">
        <v>275</v>
      </c>
    </row>
    <row r="1858" spans="1:65" s="2" customFormat="1" ht="24.15" customHeight="1">
      <c r="A1858" s="35"/>
      <c r="B1858" s="36"/>
      <c r="C1858" s="251" t="s">
        <v>2131</v>
      </c>
      <c r="D1858" s="251" t="s">
        <v>386</v>
      </c>
      <c r="E1858" s="252" t="s">
        <v>2132</v>
      </c>
      <c r="F1858" s="253" t="s">
        <v>2133</v>
      </c>
      <c r="G1858" s="254" t="s">
        <v>399</v>
      </c>
      <c r="H1858" s="255">
        <v>2.7</v>
      </c>
      <c r="I1858" s="256"/>
      <c r="J1858" s="257">
        <f>ROUND(I1858*H1858,2)</f>
        <v>0</v>
      </c>
      <c r="K1858" s="253" t="s">
        <v>281</v>
      </c>
      <c r="L1858" s="258"/>
      <c r="M1858" s="259" t="s">
        <v>1</v>
      </c>
      <c r="N1858" s="260" t="s">
        <v>41</v>
      </c>
      <c r="O1858" s="72"/>
      <c r="P1858" s="203">
        <f>O1858*H1858</f>
        <v>0</v>
      </c>
      <c r="Q1858" s="203">
        <v>3.0000000000000001E-3</v>
      </c>
      <c r="R1858" s="203">
        <f>Q1858*H1858</f>
        <v>8.1000000000000013E-3</v>
      </c>
      <c r="S1858" s="203">
        <v>0</v>
      </c>
      <c r="T1858" s="204">
        <f>S1858*H1858</f>
        <v>0</v>
      </c>
      <c r="U1858" s="35"/>
      <c r="V1858" s="35"/>
      <c r="W1858" s="35"/>
      <c r="X1858" s="35"/>
      <c r="Y1858" s="35"/>
      <c r="Z1858" s="35"/>
      <c r="AA1858" s="35"/>
      <c r="AB1858" s="35"/>
      <c r="AC1858" s="35"/>
      <c r="AD1858" s="35"/>
      <c r="AE1858" s="35"/>
      <c r="AR1858" s="205" t="s">
        <v>517</v>
      </c>
      <c r="AT1858" s="205" t="s">
        <v>386</v>
      </c>
      <c r="AU1858" s="205" t="s">
        <v>85</v>
      </c>
      <c r="AY1858" s="18" t="s">
        <v>275</v>
      </c>
      <c r="BE1858" s="206">
        <f>IF(N1858="základní",J1858,0)</f>
        <v>0</v>
      </c>
      <c r="BF1858" s="206">
        <f>IF(N1858="snížená",J1858,0)</f>
        <v>0</v>
      </c>
      <c r="BG1858" s="206">
        <f>IF(N1858="zákl. přenesená",J1858,0)</f>
        <v>0</v>
      </c>
      <c r="BH1858" s="206">
        <f>IF(N1858="sníž. přenesená",J1858,0)</f>
        <v>0</v>
      </c>
      <c r="BI1858" s="206">
        <f>IF(N1858="nulová",J1858,0)</f>
        <v>0</v>
      </c>
      <c r="BJ1858" s="18" t="s">
        <v>83</v>
      </c>
      <c r="BK1858" s="206">
        <f>ROUND(I1858*H1858,2)</f>
        <v>0</v>
      </c>
      <c r="BL1858" s="18" t="s">
        <v>380</v>
      </c>
      <c r="BM1858" s="205" t="s">
        <v>2134</v>
      </c>
    </row>
    <row r="1859" spans="1:65" s="13" customFormat="1" ht="10">
      <c r="B1859" s="207"/>
      <c r="C1859" s="208"/>
      <c r="D1859" s="209" t="s">
        <v>284</v>
      </c>
      <c r="E1859" s="210" t="s">
        <v>1</v>
      </c>
      <c r="F1859" s="211" t="s">
        <v>2135</v>
      </c>
      <c r="G1859" s="208"/>
      <c r="H1859" s="212">
        <v>2.7</v>
      </c>
      <c r="I1859" s="213"/>
      <c r="J1859" s="208"/>
      <c r="K1859" s="208"/>
      <c r="L1859" s="214"/>
      <c r="M1859" s="215"/>
      <c r="N1859" s="216"/>
      <c r="O1859" s="216"/>
      <c r="P1859" s="216"/>
      <c r="Q1859" s="216"/>
      <c r="R1859" s="216"/>
      <c r="S1859" s="216"/>
      <c r="T1859" s="217"/>
      <c r="AT1859" s="218" t="s">
        <v>284</v>
      </c>
      <c r="AU1859" s="218" t="s">
        <v>85</v>
      </c>
      <c r="AV1859" s="13" t="s">
        <v>85</v>
      </c>
      <c r="AW1859" s="13" t="s">
        <v>32</v>
      </c>
      <c r="AX1859" s="13" t="s">
        <v>76</v>
      </c>
      <c r="AY1859" s="218" t="s">
        <v>275</v>
      </c>
    </row>
    <row r="1860" spans="1:65" s="14" customFormat="1" ht="10">
      <c r="B1860" s="219"/>
      <c r="C1860" s="220"/>
      <c r="D1860" s="209" t="s">
        <v>284</v>
      </c>
      <c r="E1860" s="221" t="s">
        <v>1</v>
      </c>
      <c r="F1860" s="222" t="s">
        <v>286</v>
      </c>
      <c r="G1860" s="220"/>
      <c r="H1860" s="223">
        <v>2.7</v>
      </c>
      <c r="I1860" s="224"/>
      <c r="J1860" s="220"/>
      <c r="K1860" s="220"/>
      <c r="L1860" s="225"/>
      <c r="M1860" s="226"/>
      <c r="N1860" s="227"/>
      <c r="O1860" s="227"/>
      <c r="P1860" s="227"/>
      <c r="Q1860" s="227"/>
      <c r="R1860" s="227"/>
      <c r="S1860" s="227"/>
      <c r="T1860" s="228"/>
      <c r="AT1860" s="229" t="s">
        <v>284</v>
      </c>
      <c r="AU1860" s="229" t="s">
        <v>85</v>
      </c>
      <c r="AV1860" s="14" t="s">
        <v>106</v>
      </c>
      <c r="AW1860" s="14" t="s">
        <v>32</v>
      </c>
      <c r="AX1860" s="14" t="s">
        <v>76</v>
      </c>
      <c r="AY1860" s="229" t="s">
        <v>275</v>
      </c>
    </row>
    <row r="1861" spans="1:65" s="15" customFormat="1" ht="10">
      <c r="B1861" s="230"/>
      <c r="C1861" s="231"/>
      <c r="D1861" s="209" t="s">
        <v>284</v>
      </c>
      <c r="E1861" s="232" t="s">
        <v>1</v>
      </c>
      <c r="F1861" s="233" t="s">
        <v>287</v>
      </c>
      <c r="G1861" s="231"/>
      <c r="H1861" s="234">
        <v>2.7</v>
      </c>
      <c r="I1861" s="235"/>
      <c r="J1861" s="231"/>
      <c r="K1861" s="231"/>
      <c r="L1861" s="236"/>
      <c r="M1861" s="237"/>
      <c r="N1861" s="238"/>
      <c r="O1861" s="238"/>
      <c r="P1861" s="238"/>
      <c r="Q1861" s="238"/>
      <c r="R1861" s="238"/>
      <c r="S1861" s="238"/>
      <c r="T1861" s="239"/>
      <c r="AT1861" s="240" t="s">
        <v>284</v>
      </c>
      <c r="AU1861" s="240" t="s">
        <v>85</v>
      </c>
      <c r="AV1861" s="15" t="s">
        <v>282</v>
      </c>
      <c r="AW1861" s="15" t="s">
        <v>32</v>
      </c>
      <c r="AX1861" s="15" t="s">
        <v>83</v>
      </c>
      <c r="AY1861" s="240" t="s">
        <v>275</v>
      </c>
    </row>
    <row r="1862" spans="1:65" s="2" customFormat="1" ht="24.15" customHeight="1">
      <c r="A1862" s="35"/>
      <c r="B1862" s="36"/>
      <c r="C1862" s="251" t="s">
        <v>2136</v>
      </c>
      <c r="D1862" s="251" t="s">
        <v>386</v>
      </c>
      <c r="E1862" s="252" t="s">
        <v>2137</v>
      </c>
      <c r="F1862" s="253" t="s">
        <v>2138</v>
      </c>
      <c r="G1862" s="254" t="s">
        <v>610</v>
      </c>
      <c r="H1862" s="255">
        <v>4</v>
      </c>
      <c r="I1862" s="256"/>
      <c r="J1862" s="257">
        <f>ROUND(I1862*H1862,2)</f>
        <v>0</v>
      </c>
      <c r="K1862" s="253" t="s">
        <v>281</v>
      </c>
      <c r="L1862" s="258"/>
      <c r="M1862" s="259" t="s">
        <v>1</v>
      </c>
      <c r="N1862" s="260" t="s">
        <v>41</v>
      </c>
      <c r="O1862" s="72"/>
      <c r="P1862" s="203">
        <f>O1862*H1862</f>
        <v>0</v>
      </c>
      <c r="Q1862" s="203">
        <v>6.0000000000000002E-5</v>
      </c>
      <c r="R1862" s="203">
        <f>Q1862*H1862</f>
        <v>2.4000000000000001E-4</v>
      </c>
      <c r="S1862" s="203">
        <v>0</v>
      </c>
      <c r="T1862" s="204">
        <f>S1862*H1862</f>
        <v>0</v>
      </c>
      <c r="U1862" s="35"/>
      <c r="V1862" s="35"/>
      <c r="W1862" s="35"/>
      <c r="X1862" s="35"/>
      <c r="Y1862" s="35"/>
      <c r="Z1862" s="35"/>
      <c r="AA1862" s="35"/>
      <c r="AB1862" s="35"/>
      <c r="AC1862" s="35"/>
      <c r="AD1862" s="35"/>
      <c r="AE1862" s="35"/>
      <c r="AR1862" s="205" t="s">
        <v>517</v>
      </c>
      <c r="AT1862" s="205" t="s">
        <v>386</v>
      </c>
      <c r="AU1862" s="205" t="s">
        <v>85</v>
      </c>
      <c r="AY1862" s="18" t="s">
        <v>275</v>
      </c>
      <c r="BE1862" s="206">
        <f>IF(N1862="základní",J1862,0)</f>
        <v>0</v>
      </c>
      <c r="BF1862" s="206">
        <f>IF(N1862="snížená",J1862,0)</f>
        <v>0</v>
      </c>
      <c r="BG1862" s="206">
        <f>IF(N1862="zákl. přenesená",J1862,0)</f>
        <v>0</v>
      </c>
      <c r="BH1862" s="206">
        <f>IF(N1862="sníž. přenesená",J1862,0)</f>
        <v>0</v>
      </c>
      <c r="BI1862" s="206">
        <f>IF(N1862="nulová",J1862,0)</f>
        <v>0</v>
      </c>
      <c r="BJ1862" s="18" t="s">
        <v>83</v>
      </c>
      <c r="BK1862" s="206">
        <f>ROUND(I1862*H1862,2)</f>
        <v>0</v>
      </c>
      <c r="BL1862" s="18" t="s">
        <v>380</v>
      </c>
      <c r="BM1862" s="205" t="s">
        <v>2139</v>
      </c>
    </row>
    <row r="1863" spans="1:65" s="2" customFormat="1" ht="24.15" customHeight="1">
      <c r="A1863" s="35"/>
      <c r="B1863" s="36"/>
      <c r="C1863" s="194" t="s">
        <v>2140</v>
      </c>
      <c r="D1863" s="194" t="s">
        <v>277</v>
      </c>
      <c r="E1863" s="195" t="s">
        <v>2141</v>
      </c>
      <c r="F1863" s="196" t="s">
        <v>2142</v>
      </c>
      <c r="G1863" s="197" t="s">
        <v>610</v>
      </c>
      <c r="H1863" s="198">
        <v>2</v>
      </c>
      <c r="I1863" s="199"/>
      <c r="J1863" s="200">
        <f>ROUND(I1863*H1863,2)</f>
        <v>0</v>
      </c>
      <c r="K1863" s="196" t="s">
        <v>281</v>
      </c>
      <c r="L1863" s="40"/>
      <c r="M1863" s="201" t="s">
        <v>1</v>
      </c>
      <c r="N1863" s="202" t="s">
        <v>41</v>
      </c>
      <c r="O1863" s="72"/>
      <c r="P1863" s="203">
        <f>O1863*H1863</f>
        <v>0</v>
      </c>
      <c r="Q1863" s="203">
        <v>0</v>
      </c>
      <c r="R1863" s="203">
        <f>Q1863*H1863</f>
        <v>0</v>
      </c>
      <c r="S1863" s="203">
        <v>0</v>
      </c>
      <c r="T1863" s="204">
        <f>S1863*H1863</f>
        <v>0</v>
      </c>
      <c r="U1863" s="35"/>
      <c r="V1863" s="35"/>
      <c r="W1863" s="35"/>
      <c r="X1863" s="35"/>
      <c r="Y1863" s="35"/>
      <c r="Z1863" s="35"/>
      <c r="AA1863" s="35"/>
      <c r="AB1863" s="35"/>
      <c r="AC1863" s="35"/>
      <c r="AD1863" s="35"/>
      <c r="AE1863" s="35"/>
      <c r="AR1863" s="205" t="s">
        <v>380</v>
      </c>
      <c r="AT1863" s="205" t="s">
        <v>277</v>
      </c>
      <c r="AU1863" s="205" t="s">
        <v>85</v>
      </c>
      <c r="AY1863" s="18" t="s">
        <v>275</v>
      </c>
      <c r="BE1863" s="206">
        <f>IF(N1863="základní",J1863,0)</f>
        <v>0</v>
      </c>
      <c r="BF1863" s="206">
        <f>IF(N1863="snížená",J1863,0)</f>
        <v>0</v>
      </c>
      <c r="BG1863" s="206">
        <f>IF(N1863="zákl. přenesená",J1863,0)</f>
        <v>0</v>
      </c>
      <c r="BH1863" s="206">
        <f>IF(N1863="sníž. přenesená",J1863,0)</f>
        <v>0</v>
      </c>
      <c r="BI1863" s="206">
        <f>IF(N1863="nulová",J1863,0)</f>
        <v>0</v>
      </c>
      <c r="BJ1863" s="18" t="s">
        <v>83</v>
      </c>
      <c r="BK1863" s="206">
        <f>ROUND(I1863*H1863,2)</f>
        <v>0</v>
      </c>
      <c r="BL1863" s="18" t="s">
        <v>380</v>
      </c>
      <c r="BM1863" s="205" t="s">
        <v>2143</v>
      </c>
    </row>
    <row r="1864" spans="1:65" s="13" customFormat="1" ht="10">
      <c r="B1864" s="207"/>
      <c r="C1864" s="208"/>
      <c r="D1864" s="209" t="s">
        <v>284</v>
      </c>
      <c r="E1864" s="210" t="s">
        <v>1</v>
      </c>
      <c r="F1864" s="211" t="s">
        <v>2144</v>
      </c>
      <c r="G1864" s="208"/>
      <c r="H1864" s="212">
        <v>2</v>
      </c>
      <c r="I1864" s="213"/>
      <c r="J1864" s="208"/>
      <c r="K1864" s="208"/>
      <c r="L1864" s="214"/>
      <c r="M1864" s="215"/>
      <c r="N1864" s="216"/>
      <c r="O1864" s="216"/>
      <c r="P1864" s="216"/>
      <c r="Q1864" s="216"/>
      <c r="R1864" s="216"/>
      <c r="S1864" s="216"/>
      <c r="T1864" s="217"/>
      <c r="AT1864" s="218" t="s">
        <v>284</v>
      </c>
      <c r="AU1864" s="218" t="s">
        <v>85</v>
      </c>
      <c r="AV1864" s="13" t="s">
        <v>85</v>
      </c>
      <c r="AW1864" s="13" t="s">
        <v>32</v>
      </c>
      <c r="AX1864" s="13" t="s">
        <v>76</v>
      </c>
      <c r="AY1864" s="218" t="s">
        <v>275</v>
      </c>
    </row>
    <row r="1865" spans="1:65" s="14" customFormat="1" ht="10">
      <c r="B1865" s="219"/>
      <c r="C1865" s="220"/>
      <c r="D1865" s="209" t="s">
        <v>284</v>
      </c>
      <c r="E1865" s="221" t="s">
        <v>1</v>
      </c>
      <c r="F1865" s="222" t="s">
        <v>286</v>
      </c>
      <c r="G1865" s="220"/>
      <c r="H1865" s="223">
        <v>2</v>
      </c>
      <c r="I1865" s="224"/>
      <c r="J1865" s="220"/>
      <c r="K1865" s="220"/>
      <c r="L1865" s="225"/>
      <c r="M1865" s="226"/>
      <c r="N1865" s="227"/>
      <c r="O1865" s="227"/>
      <c r="P1865" s="227"/>
      <c r="Q1865" s="227"/>
      <c r="R1865" s="227"/>
      <c r="S1865" s="227"/>
      <c r="T1865" s="228"/>
      <c r="AT1865" s="229" t="s">
        <v>284</v>
      </c>
      <c r="AU1865" s="229" t="s">
        <v>85</v>
      </c>
      <c r="AV1865" s="14" t="s">
        <v>106</v>
      </c>
      <c r="AW1865" s="14" t="s">
        <v>32</v>
      </c>
      <c r="AX1865" s="14" t="s">
        <v>76</v>
      </c>
      <c r="AY1865" s="229" t="s">
        <v>275</v>
      </c>
    </row>
    <row r="1866" spans="1:65" s="15" customFormat="1" ht="10">
      <c r="B1866" s="230"/>
      <c r="C1866" s="231"/>
      <c r="D1866" s="209" t="s">
        <v>284</v>
      </c>
      <c r="E1866" s="232" t="s">
        <v>1</v>
      </c>
      <c r="F1866" s="233" t="s">
        <v>287</v>
      </c>
      <c r="G1866" s="231"/>
      <c r="H1866" s="234">
        <v>2</v>
      </c>
      <c r="I1866" s="235"/>
      <c r="J1866" s="231"/>
      <c r="K1866" s="231"/>
      <c r="L1866" s="236"/>
      <c r="M1866" s="237"/>
      <c r="N1866" s="238"/>
      <c r="O1866" s="238"/>
      <c r="P1866" s="238"/>
      <c r="Q1866" s="238"/>
      <c r="R1866" s="238"/>
      <c r="S1866" s="238"/>
      <c r="T1866" s="239"/>
      <c r="AT1866" s="240" t="s">
        <v>284</v>
      </c>
      <c r="AU1866" s="240" t="s">
        <v>85</v>
      </c>
      <c r="AV1866" s="15" t="s">
        <v>282</v>
      </c>
      <c r="AW1866" s="15" t="s">
        <v>32</v>
      </c>
      <c r="AX1866" s="15" t="s">
        <v>83</v>
      </c>
      <c r="AY1866" s="240" t="s">
        <v>275</v>
      </c>
    </row>
    <row r="1867" spans="1:65" s="2" customFormat="1" ht="24.15" customHeight="1">
      <c r="A1867" s="35"/>
      <c r="B1867" s="36"/>
      <c r="C1867" s="251" t="s">
        <v>2145</v>
      </c>
      <c r="D1867" s="251" t="s">
        <v>386</v>
      </c>
      <c r="E1867" s="252" t="s">
        <v>2132</v>
      </c>
      <c r="F1867" s="253" t="s">
        <v>2133</v>
      </c>
      <c r="G1867" s="254" t="s">
        <v>399</v>
      </c>
      <c r="H1867" s="255">
        <v>6.4359999999999999</v>
      </c>
      <c r="I1867" s="256"/>
      <c r="J1867" s="257">
        <f>ROUND(I1867*H1867,2)</f>
        <v>0</v>
      </c>
      <c r="K1867" s="253" t="s">
        <v>281</v>
      </c>
      <c r="L1867" s="258"/>
      <c r="M1867" s="259" t="s">
        <v>1</v>
      </c>
      <c r="N1867" s="260" t="s">
        <v>41</v>
      </c>
      <c r="O1867" s="72"/>
      <c r="P1867" s="203">
        <f>O1867*H1867</f>
        <v>0</v>
      </c>
      <c r="Q1867" s="203">
        <v>3.0000000000000001E-3</v>
      </c>
      <c r="R1867" s="203">
        <f>Q1867*H1867</f>
        <v>1.9307999999999999E-2</v>
      </c>
      <c r="S1867" s="203">
        <v>0</v>
      </c>
      <c r="T1867" s="204">
        <f>S1867*H1867</f>
        <v>0</v>
      </c>
      <c r="U1867" s="35"/>
      <c r="V1867" s="35"/>
      <c r="W1867" s="35"/>
      <c r="X1867" s="35"/>
      <c r="Y1867" s="35"/>
      <c r="Z1867" s="35"/>
      <c r="AA1867" s="35"/>
      <c r="AB1867" s="35"/>
      <c r="AC1867" s="35"/>
      <c r="AD1867" s="35"/>
      <c r="AE1867" s="35"/>
      <c r="AR1867" s="205" t="s">
        <v>517</v>
      </c>
      <c r="AT1867" s="205" t="s">
        <v>386</v>
      </c>
      <c r="AU1867" s="205" t="s">
        <v>85</v>
      </c>
      <c r="AY1867" s="18" t="s">
        <v>275</v>
      </c>
      <c r="BE1867" s="206">
        <f>IF(N1867="základní",J1867,0)</f>
        <v>0</v>
      </c>
      <c r="BF1867" s="206">
        <f>IF(N1867="snížená",J1867,0)</f>
        <v>0</v>
      </c>
      <c r="BG1867" s="206">
        <f>IF(N1867="zákl. přenesená",J1867,0)</f>
        <v>0</v>
      </c>
      <c r="BH1867" s="206">
        <f>IF(N1867="sníž. přenesená",J1867,0)</f>
        <v>0</v>
      </c>
      <c r="BI1867" s="206">
        <f>IF(N1867="nulová",J1867,0)</f>
        <v>0</v>
      </c>
      <c r="BJ1867" s="18" t="s">
        <v>83</v>
      </c>
      <c r="BK1867" s="206">
        <f>ROUND(I1867*H1867,2)</f>
        <v>0</v>
      </c>
      <c r="BL1867" s="18" t="s">
        <v>380</v>
      </c>
      <c r="BM1867" s="205" t="s">
        <v>2146</v>
      </c>
    </row>
    <row r="1868" spans="1:65" s="13" customFormat="1" ht="10">
      <c r="B1868" s="207"/>
      <c r="C1868" s="208"/>
      <c r="D1868" s="209" t="s">
        <v>284</v>
      </c>
      <c r="E1868" s="210" t="s">
        <v>1</v>
      </c>
      <c r="F1868" s="211" t="s">
        <v>2147</v>
      </c>
      <c r="G1868" s="208"/>
      <c r="H1868" s="212">
        <v>6.4359999999999999</v>
      </c>
      <c r="I1868" s="213"/>
      <c r="J1868" s="208"/>
      <c r="K1868" s="208"/>
      <c r="L1868" s="214"/>
      <c r="M1868" s="215"/>
      <c r="N1868" s="216"/>
      <c r="O1868" s="216"/>
      <c r="P1868" s="216"/>
      <c r="Q1868" s="216"/>
      <c r="R1868" s="216"/>
      <c r="S1868" s="216"/>
      <c r="T1868" s="217"/>
      <c r="AT1868" s="218" t="s">
        <v>284</v>
      </c>
      <c r="AU1868" s="218" t="s">
        <v>85</v>
      </c>
      <c r="AV1868" s="13" t="s">
        <v>85</v>
      </c>
      <c r="AW1868" s="13" t="s">
        <v>32</v>
      </c>
      <c r="AX1868" s="13" t="s">
        <v>76</v>
      </c>
      <c r="AY1868" s="218" t="s">
        <v>275</v>
      </c>
    </row>
    <row r="1869" spans="1:65" s="14" customFormat="1" ht="10">
      <c r="B1869" s="219"/>
      <c r="C1869" s="220"/>
      <c r="D1869" s="209" t="s">
        <v>284</v>
      </c>
      <c r="E1869" s="221" t="s">
        <v>1</v>
      </c>
      <c r="F1869" s="222" t="s">
        <v>286</v>
      </c>
      <c r="G1869" s="220"/>
      <c r="H1869" s="223">
        <v>6.4359999999999999</v>
      </c>
      <c r="I1869" s="224"/>
      <c r="J1869" s="220"/>
      <c r="K1869" s="220"/>
      <c r="L1869" s="225"/>
      <c r="M1869" s="226"/>
      <c r="N1869" s="227"/>
      <c r="O1869" s="227"/>
      <c r="P1869" s="227"/>
      <c r="Q1869" s="227"/>
      <c r="R1869" s="227"/>
      <c r="S1869" s="227"/>
      <c r="T1869" s="228"/>
      <c r="AT1869" s="229" t="s">
        <v>284</v>
      </c>
      <c r="AU1869" s="229" t="s">
        <v>85</v>
      </c>
      <c r="AV1869" s="14" t="s">
        <v>106</v>
      </c>
      <c r="AW1869" s="14" t="s">
        <v>32</v>
      </c>
      <c r="AX1869" s="14" t="s">
        <v>76</v>
      </c>
      <c r="AY1869" s="229" t="s">
        <v>275</v>
      </c>
    </row>
    <row r="1870" spans="1:65" s="15" customFormat="1" ht="10">
      <c r="B1870" s="230"/>
      <c r="C1870" s="231"/>
      <c r="D1870" s="209" t="s">
        <v>284</v>
      </c>
      <c r="E1870" s="232" t="s">
        <v>1</v>
      </c>
      <c r="F1870" s="233" t="s">
        <v>287</v>
      </c>
      <c r="G1870" s="231"/>
      <c r="H1870" s="234">
        <v>6.4359999999999999</v>
      </c>
      <c r="I1870" s="235"/>
      <c r="J1870" s="231"/>
      <c r="K1870" s="231"/>
      <c r="L1870" s="236"/>
      <c r="M1870" s="237"/>
      <c r="N1870" s="238"/>
      <c r="O1870" s="238"/>
      <c r="P1870" s="238"/>
      <c r="Q1870" s="238"/>
      <c r="R1870" s="238"/>
      <c r="S1870" s="238"/>
      <c r="T1870" s="239"/>
      <c r="AT1870" s="240" t="s">
        <v>284</v>
      </c>
      <c r="AU1870" s="240" t="s">
        <v>85</v>
      </c>
      <c r="AV1870" s="15" t="s">
        <v>282</v>
      </c>
      <c r="AW1870" s="15" t="s">
        <v>32</v>
      </c>
      <c r="AX1870" s="15" t="s">
        <v>83</v>
      </c>
      <c r="AY1870" s="240" t="s">
        <v>275</v>
      </c>
    </row>
    <row r="1871" spans="1:65" s="2" customFormat="1" ht="24.15" customHeight="1">
      <c r="A1871" s="35"/>
      <c r="B1871" s="36"/>
      <c r="C1871" s="251" t="s">
        <v>2148</v>
      </c>
      <c r="D1871" s="251" t="s">
        <v>386</v>
      </c>
      <c r="E1871" s="252" t="s">
        <v>2137</v>
      </c>
      <c r="F1871" s="253" t="s">
        <v>2138</v>
      </c>
      <c r="G1871" s="254" t="s">
        <v>610</v>
      </c>
      <c r="H1871" s="255">
        <v>4</v>
      </c>
      <c r="I1871" s="256"/>
      <c r="J1871" s="257">
        <f>ROUND(I1871*H1871,2)</f>
        <v>0</v>
      </c>
      <c r="K1871" s="253" t="s">
        <v>281</v>
      </c>
      <c r="L1871" s="258"/>
      <c r="M1871" s="259" t="s">
        <v>1</v>
      </c>
      <c r="N1871" s="260" t="s">
        <v>41</v>
      </c>
      <c r="O1871" s="72"/>
      <c r="P1871" s="203">
        <f>O1871*H1871</f>
        <v>0</v>
      </c>
      <c r="Q1871" s="203">
        <v>6.0000000000000002E-5</v>
      </c>
      <c r="R1871" s="203">
        <f>Q1871*H1871</f>
        <v>2.4000000000000001E-4</v>
      </c>
      <c r="S1871" s="203">
        <v>0</v>
      </c>
      <c r="T1871" s="204">
        <f>S1871*H1871</f>
        <v>0</v>
      </c>
      <c r="U1871" s="35"/>
      <c r="V1871" s="35"/>
      <c r="W1871" s="35"/>
      <c r="X1871" s="35"/>
      <c r="Y1871" s="35"/>
      <c r="Z1871" s="35"/>
      <c r="AA1871" s="35"/>
      <c r="AB1871" s="35"/>
      <c r="AC1871" s="35"/>
      <c r="AD1871" s="35"/>
      <c r="AE1871" s="35"/>
      <c r="AR1871" s="205" t="s">
        <v>517</v>
      </c>
      <c r="AT1871" s="205" t="s">
        <v>386</v>
      </c>
      <c r="AU1871" s="205" t="s">
        <v>85</v>
      </c>
      <c r="AY1871" s="18" t="s">
        <v>275</v>
      </c>
      <c r="BE1871" s="206">
        <f>IF(N1871="základní",J1871,0)</f>
        <v>0</v>
      </c>
      <c r="BF1871" s="206">
        <f>IF(N1871="snížená",J1871,0)</f>
        <v>0</v>
      </c>
      <c r="BG1871" s="206">
        <f>IF(N1871="zákl. přenesená",J1871,0)</f>
        <v>0</v>
      </c>
      <c r="BH1871" s="206">
        <f>IF(N1871="sníž. přenesená",J1871,0)</f>
        <v>0</v>
      </c>
      <c r="BI1871" s="206">
        <f>IF(N1871="nulová",J1871,0)</f>
        <v>0</v>
      </c>
      <c r="BJ1871" s="18" t="s">
        <v>83</v>
      </c>
      <c r="BK1871" s="206">
        <f>ROUND(I1871*H1871,2)</f>
        <v>0</v>
      </c>
      <c r="BL1871" s="18" t="s">
        <v>380</v>
      </c>
      <c r="BM1871" s="205" t="s">
        <v>2149</v>
      </c>
    </row>
    <row r="1872" spans="1:65" s="2" customFormat="1" ht="24.15" customHeight="1">
      <c r="A1872" s="35"/>
      <c r="B1872" s="36"/>
      <c r="C1872" s="194" t="s">
        <v>2150</v>
      </c>
      <c r="D1872" s="194" t="s">
        <v>277</v>
      </c>
      <c r="E1872" s="195" t="s">
        <v>2151</v>
      </c>
      <c r="F1872" s="196" t="s">
        <v>2152</v>
      </c>
      <c r="G1872" s="197" t="s">
        <v>610</v>
      </c>
      <c r="H1872" s="198">
        <v>2</v>
      </c>
      <c r="I1872" s="199"/>
      <c r="J1872" s="200">
        <f>ROUND(I1872*H1872,2)</f>
        <v>0</v>
      </c>
      <c r="K1872" s="196" t="s">
        <v>281</v>
      </c>
      <c r="L1872" s="40"/>
      <c r="M1872" s="201" t="s">
        <v>1</v>
      </c>
      <c r="N1872" s="202" t="s">
        <v>41</v>
      </c>
      <c r="O1872" s="72"/>
      <c r="P1872" s="203">
        <f>O1872*H1872</f>
        <v>0</v>
      </c>
      <c r="Q1872" s="203">
        <v>0</v>
      </c>
      <c r="R1872" s="203">
        <f>Q1872*H1872</f>
        <v>0</v>
      </c>
      <c r="S1872" s="203">
        <v>0</v>
      </c>
      <c r="T1872" s="204">
        <f>S1872*H1872</f>
        <v>0</v>
      </c>
      <c r="U1872" s="35"/>
      <c r="V1872" s="35"/>
      <c r="W1872" s="35"/>
      <c r="X1872" s="35"/>
      <c r="Y1872" s="35"/>
      <c r="Z1872" s="35"/>
      <c r="AA1872" s="35"/>
      <c r="AB1872" s="35"/>
      <c r="AC1872" s="35"/>
      <c r="AD1872" s="35"/>
      <c r="AE1872" s="35"/>
      <c r="AR1872" s="205" t="s">
        <v>380</v>
      </c>
      <c r="AT1872" s="205" t="s">
        <v>277</v>
      </c>
      <c r="AU1872" s="205" t="s">
        <v>85</v>
      </c>
      <c r="AY1872" s="18" t="s">
        <v>275</v>
      </c>
      <c r="BE1872" s="206">
        <f>IF(N1872="základní",J1872,0)</f>
        <v>0</v>
      </c>
      <c r="BF1872" s="206">
        <f>IF(N1872="snížená",J1872,0)</f>
        <v>0</v>
      </c>
      <c r="BG1872" s="206">
        <f>IF(N1872="zákl. přenesená",J1872,0)</f>
        <v>0</v>
      </c>
      <c r="BH1872" s="206">
        <f>IF(N1872="sníž. přenesená",J1872,0)</f>
        <v>0</v>
      </c>
      <c r="BI1872" s="206">
        <f>IF(N1872="nulová",J1872,0)</f>
        <v>0</v>
      </c>
      <c r="BJ1872" s="18" t="s">
        <v>83</v>
      </c>
      <c r="BK1872" s="206">
        <f>ROUND(I1872*H1872,2)</f>
        <v>0</v>
      </c>
      <c r="BL1872" s="18" t="s">
        <v>380</v>
      </c>
      <c r="BM1872" s="205" t="s">
        <v>2153</v>
      </c>
    </row>
    <row r="1873" spans="1:65" s="13" customFormat="1" ht="10">
      <c r="B1873" s="207"/>
      <c r="C1873" s="208"/>
      <c r="D1873" s="209" t="s">
        <v>284</v>
      </c>
      <c r="E1873" s="210" t="s">
        <v>1</v>
      </c>
      <c r="F1873" s="211" t="s">
        <v>2154</v>
      </c>
      <c r="G1873" s="208"/>
      <c r="H1873" s="212">
        <v>2</v>
      </c>
      <c r="I1873" s="213"/>
      <c r="J1873" s="208"/>
      <c r="K1873" s="208"/>
      <c r="L1873" s="214"/>
      <c r="M1873" s="215"/>
      <c r="N1873" s="216"/>
      <c r="O1873" s="216"/>
      <c r="P1873" s="216"/>
      <c r="Q1873" s="216"/>
      <c r="R1873" s="216"/>
      <c r="S1873" s="216"/>
      <c r="T1873" s="217"/>
      <c r="AT1873" s="218" t="s">
        <v>284</v>
      </c>
      <c r="AU1873" s="218" t="s">
        <v>85</v>
      </c>
      <c r="AV1873" s="13" t="s">
        <v>85</v>
      </c>
      <c r="AW1873" s="13" t="s">
        <v>32</v>
      </c>
      <c r="AX1873" s="13" t="s">
        <v>76</v>
      </c>
      <c r="AY1873" s="218" t="s">
        <v>275</v>
      </c>
    </row>
    <row r="1874" spans="1:65" s="14" customFormat="1" ht="10">
      <c r="B1874" s="219"/>
      <c r="C1874" s="220"/>
      <c r="D1874" s="209" t="s">
        <v>284</v>
      </c>
      <c r="E1874" s="221" t="s">
        <v>1</v>
      </c>
      <c r="F1874" s="222" t="s">
        <v>286</v>
      </c>
      <c r="G1874" s="220"/>
      <c r="H1874" s="223">
        <v>2</v>
      </c>
      <c r="I1874" s="224"/>
      <c r="J1874" s="220"/>
      <c r="K1874" s="220"/>
      <c r="L1874" s="225"/>
      <c r="M1874" s="226"/>
      <c r="N1874" s="227"/>
      <c r="O1874" s="227"/>
      <c r="P1874" s="227"/>
      <c r="Q1874" s="227"/>
      <c r="R1874" s="227"/>
      <c r="S1874" s="227"/>
      <c r="T1874" s="228"/>
      <c r="AT1874" s="229" t="s">
        <v>284</v>
      </c>
      <c r="AU1874" s="229" t="s">
        <v>85</v>
      </c>
      <c r="AV1874" s="14" t="s">
        <v>106</v>
      </c>
      <c r="AW1874" s="14" t="s">
        <v>32</v>
      </c>
      <c r="AX1874" s="14" t="s">
        <v>76</v>
      </c>
      <c r="AY1874" s="229" t="s">
        <v>275</v>
      </c>
    </row>
    <row r="1875" spans="1:65" s="15" customFormat="1" ht="10">
      <c r="B1875" s="230"/>
      <c r="C1875" s="231"/>
      <c r="D1875" s="209" t="s">
        <v>284</v>
      </c>
      <c r="E1875" s="232" t="s">
        <v>1</v>
      </c>
      <c r="F1875" s="233" t="s">
        <v>287</v>
      </c>
      <c r="G1875" s="231"/>
      <c r="H1875" s="234">
        <v>2</v>
      </c>
      <c r="I1875" s="235"/>
      <c r="J1875" s="231"/>
      <c r="K1875" s="231"/>
      <c r="L1875" s="236"/>
      <c r="M1875" s="237"/>
      <c r="N1875" s="238"/>
      <c r="O1875" s="238"/>
      <c r="P1875" s="238"/>
      <c r="Q1875" s="238"/>
      <c r="R1875" s="238"/>
      <c r="S1875" s="238"/>
      <c r="T1875" s="239"/>
      <c r="AT1875" s="240" t="s">
        <v>284</v>
      </c>
      <c r="AU1875" s="240" t="s">
        <v>85</v>
      </c>
      <c r="AV1875" s="15" t="s">
        <v>282</v>
      </c>
      <c r="AW1875" s="15" t="s">
        <v>32</v>
      </c>
      <c r="AX1875" s="15" t="s">
        <v>83</v>
      </c>
      <c r="AY1875" s="240" t="s">
        <v>275</v>
      </c>
    </row>
    <row r="1876" spans="1:65" s="2" customFormat="1" ht="24.15" customHeight="1">
      <c r="A1876" s="35"/>
      <c r="B1876" s="36"/>
      <c r="C1876" s="251" t="s">
        <v>2155</v>
      </c>
      <c r="D1876" s="251" t="s">
        <v>386</v>
      </c>
      <c r="E1876" s="252" t="s">
        <v>2156</v>
      </c>
      <c r="F1876" s="253" t="s">
        <v>2157</v>
      </c>
      <c r="G1876" s="254" t="s">
        <v>399</v>
      </c>
      <c r="H1876" s="255">
        <v>2.4</v>
      </c>
      <c r="I1876" s="256"/>
      <c r="J1876" s="257">
        <f>ROUND(I1876*H1876,2)</f>
        <v>0</v>
      </c>
      <c r="K1876" s="253" t="s">
        <v>281</v>
      </c>
      <c r="L1876" s="258"/>
      <c r="M1876" s="259" t="s">
        <v>1</v>
      </c>
      <c r="N1876" s="260" t="s">
        <v>41</v>
      </c>
      <c r="O1876" s="72"/>
      <c r="P1876" s="203">
        <f>O1876*H1876</f>
        <v>0</v>
      </c>
      <c r="Q1876" s="203">
        <v>6.0000000000000001E-3</v>
      </c>
      <c r="R1876" s="203">
        <f>Q1876*H1876</f>
        <v>1.44E-2</v>
      </c>
      <c r="S1876" s="203">
        <v>0</v>
      </c>
      <c r="T1876" s="204">
        <f>S1876*H1876</f>
        <v>0</v>
      </c>
      <c r="U1876" s="35"/>
      <c r="V1876" s="35"/>
      <c r="W1876" s="35"/>
      <c r="X1876" s="35"/>
      <c r="Y1876" s="35"/>
      <c r="Z1876" s="35"/>
      <c r="AA1876" s="35"/>
      <c r="AB1876" s="35"/>
      <c r="AC1876" s="35"/>
      <c r="AD1876" s="35"/>
      <c r="AE1876" s="35"/>
      <c r="AR1876" s="205" t="s">
        <v>517</v>
      </c>
      <c r="AT1876" s="205" t="s">
        <v>386</v>
      </c>
      <c r="AU1876" s="205" t="s">
        <v>85</v>
      </c>
      <c r="AY1876" s="18" t="s">
        <v>275</v>
      </c>
      <c r="BE1876" s="206">
        <f>IF(N1876="základní",J1876,0)</f>
        <v>0</v>
      </c>
      <c r="BF1876" s="206">
        <f>IF(N1876="snížená",J1876,0)</f>
        <v>0</v>
      </c>
      <c r="BG1876" s="206">
        <f>IF(N1876="zákl. přenesená",J1876,0)</f>
        <v>0</v>
      </c>
      <c r="BH1876" s="206">
        <f>IF(N1876="sníž. přenesená",J1876,0)</f>
        <v>0</v>
      </c>
      <c r="BI1876" s="206">
        <f>IF(N1876="nulová",J1876,0)</f>
        <v>0</v>
      </c>
      <c r="BJ1876" s="18" t="s">
        <v>83</v>
      </c>
      <c r="BK1876" s="206">
        <f>ROUND(I1876*H1876,2)</f>
        <v>0</v>
      </c>
      <c r="BL1876" s="18" t="s">
        <v>380</v>
      </c>
      <c r="BM1876" s="205" t="s">
        <v>2158</v>
      </c>
    </row>
    <row r="1877" spans="1:65" s="13" customFormat="1" ht="10">
      <c r="B1877" s="207"/>
      <c r="C1877" s="208"/>
      <c r="D1877" s="209" t="s">
        <v>284</v>
      </c>
      <c r="E1877" s="210" t="s">
        <v>1</v>
      </c>
      <c r="F1877" s="211" t="s">
        <v>2159</v>
      </c>
      <c r="G1877" s="208"/>
      <c r="H1877" s="212">
        <v>2.4</v>
      </c>
      <c r="I1877" s="213"/>
      <c r="J1877" s="208"/>
      <c r="K1877" s="208"/>
      <c r="L1877" s="214"/>
      <c r="M1877" s="215"/>
      <c r="N1877" s="216"/>
      <c r="O1877" s="216"/>
      <c r="P1877" s="216"/>
      <c r="Q1877" s="216"/>
      <c r="R1877" s="216"/>
      <c r="S1877" s="216"/>
      <c r="T1877" s="217"/>
      <c r="AT1877" s="218" t="s">
        <v>284</v>
      </c>
      <c r="AU1877" s="218" t="s">
        <v>85</v>
      </c>
      <c r="AV1877" s="13" t="s">
        <v>85</v>
      </c>
      <c r="AW1877" s="13" t="s">
        <v>32</v>
      </c>
      <c r="AX1877" s="13" t="s">
        <v>76</v>
      </c>
      <c r="AY1877" s="218" t="s">
        <v>275</v>
      </c>
    </row>
    <row r="1878" spans="1:65" s="14" customFormat="1" ht="10">
      <c r="B1878" s="219"/>
      <c r="C1878" s="220"/>
      <c r="D1878" s="209" t="s">
        <v>284</v>
      </c>
      <c r="E1878" s="221" t="s">
        <v>1</v>
      </c>
      <c r="F1878" s="222" t="s">
        <v>286</v>
      </c>
      <c r="G1878" s="220"/>
      <c r="H1878" s="223">
        <v>2.4</v>
      </c>
      <c r="I1878" s="224"/>
      <c r="J1878" s="220"/>
      <c r="K1878" s="220"/>
      <c r="L1878" s="225"/>
      <c r="M1878" s="226"/>
      <c r="N1878" s="227"/>
      <c r="O1878" s="227"/>
      <c r="P1878" s="227"/>
      <c r="Q1878" s="227"/>
      <c r="R1878" s="227"/>
      <c r="S1878" s="227"/>
      <c r="T1878" s="228"/>
      <c r="AT1878" s="229" t="s">
        <v>284</v>
      </c>
      <c r="AU1878" s="229" t="s">
        <v>85</v>
      </c>
      <c r="AV1878" s="14" t="s">
        <v>106</v>
      </c>
      <c r="AW1878" s="14" t="s">
        <v>32</v>
      </c>
      <c r="AX1878" s="14" t="s">
        <v>76</v>
      </c>
      <c r="AY1878" s="229" t="s">
        <v>275</v>
      </c>
    </row>
    <row r="1879" spans="1:65" s="15" customFormat="1" ht="10">
      <c r="B1879" s="230"/>
      <c r="C1879" s="231"/>
      <c r="D1879" s="209" t="s">
        <v>284</v>
      </c>
      <c r="E1879" s="232" t="s">
        <v>1</v>
      </c>
      <c r="F1879" s="233" t="s">
        <v>287</v>
      </c>
      <c r="G1879" s="231"/>
      <c r="H1879" s="234">
        <v>2.4</v>
      </c>
      <c r="I1879" s="235"/>
      <c r="J1879" s="231"/>
      <c r="K1879" s="231"/>
      <c r="L1879" s="236"/>
      <c r="M1879" s="237"/>
      <c r="N1879" s="238"/>
      <c r="O1879" s="238"/>
      <c r="P1879" s="238"/>
      <c r="Q1879" s="238"/>
      <c r="R1879" s="238"/>
      <c r="S1879" s="238"/>
      <c r="T1879" s="239"/>
      <c r="AT1879" s="240" t="s">
        <v>284</v>
      </c>
      <c r="AU1879" s="240" t="s">
        <v>85</v>
      </c>
      <c r="AV1879" s="15" t="s">
        <v>282</v>
      </c>
      <c r="AW1879" s="15" t="s">
        <v>32</v>
      </c>
      <c r="AX1879" s="15" t="s">
        <v>83</v>
      </c>
      <c r="AY1879" s="240" t="s">
        <v>275</v>
      </c>
    </row>
    <row r="1880" spans="1:65" s="2" customFormat="1" ht="24.15" customHeight="1">
      <c r="A1880" s="35"/>
      <c r="B1880" s="36"/>
      <c r="C1880" s="251" t="s">
        <v>2160</v>
      </c>
      <c r="D1880" s="251" t="s">
        <v>386</v>
      </c>
      <c r="E1880" s="252" t="s">
        <v>2137</v>
      </c>
      <c r="F1880" s="253" t="s">
        <v>2138</v>
      </c>
      <c r="G1880" s="254" t="s">
        <v>610</v>
      </c>
      <c r="H1880" s="255">
        <v>4</v>
      </c>
      <c r="I1880" s="256"/>
      <c r="J1880" s="257">
        <f>ROUND(I1880*H1880,2)</f>
        <v>0</v>
      </c>
      <c r="K1880" s="253" t="s">
        <v>281</v>
      </c>
      <c r="L1880" s="258"/>
      <c r="M1880" s="259" t="s">
        <v>1</v>
      </c>
      <c r="N1880" s="260" t="s">
        <v>41</v>
      </c>
      <c r="O1880" s="72"/>
      <c r="P1880" s="203">
        <f>O1880*H1880</f>
        <v>0</v>
      </c>
      <c r="Q1880" s="203">
        <v>6.0000000000000002E-5</v>
      </c>
      <c r="R1880" s="203">
        <f>Q1880*H1880</f>
        <v>2.4000000000000001E-4</v>
      </c>
      <c r="S1880" s="203">
        <v>0</v>
      </c>
      <c r="T1880" s="204">
        <f>S1880*H1880</f>
        <v>0</v>
      </c>
      <c r="U1880" s="35"/>
      <c r="V1880" s="35"/>
      <c r="W1880" s="35"/>
      <c r="X1880" s="35"/>
      <c r="Y1880" s="35"/>
      <c r="Z1880" s="35"/>
      <c r="AA1880" s="35"/>
      <c r="AB1880" s="35"/>
      <c r="AC1880" s="35"/>
      <c r="AD1880" s="35"/>
      <c r="AE1880" s="35"/>
      <c r="AR1880" s="205" t="s">
        <v>517</v>
      </c>
      <c r="AT1880" s="205" t="s">
        <v>386</v>
      </c>
      <c r="AU1880" s="205" t="s">
        <v>85</v>
      </c>
      <c r="AY1880" s="18" t="s">
        <v>275</v>
      </c>
      <c r="BE1880" s="206">
        <f>IF(N1880="základní",J1880,0)</f>
        <v>0</v>
      </c>
      <c r="BF1880" s="206">
        <f>IF(N1880="snížená",J1880,0)</f>
        <v>0</v>
      </c>
      <c r="BG1880" s="206">
        <f>IF(N1880="zákl. přenesená",J1880,0)</f>
        <v>0</v>
      </c>
      <c r="BH1880" s="206">
        <f>IF(N1880="sníž. přenesená",J1880,0)</f>
        <v>0</v>
      </c>
      <c r="BI1880" s="206">
        <f>IF(N1880="nulová",J1880,0)</f>
        <v>0</v>
      </c>
      <c r="BJ1880" s="18" t="s">
        <v>83</v>
      </c>
      <c r="BK1880" s="206">
        <f>ROUND(I1880*H1880,2)</f>
        <v>0</v>
      </c>
      <c r="BL1880" s="18" t="s">
        <v>380</v>
      </c>
      <c r="BM1880" s="205" t="s">
        <v>2161</v>
      </c>
    </row>
    <row r="1881" spans="1:65" s="2" customFormat="1" ht="24.15" customHeight="1">
      <c r="A1881" s="35"/>
      <c r="B1881" s="36"/>
      <c r="C1881" s="194" t="s">
        <v>2162</v>
      </c>
      <c r="D1881" s="194" t="s">
        <v>277</v>
      </c>
      <c r="E1881" s="195" t="s">
        <v>2163</v>
      </c>
      <c r="F1881" s="196" t="s">
        <v>2164</v>
      </c>
      <c r="G1881" s="197" t="s">
        <v>610</v>
      </c>
      <c r="H1881" s="198">
        <v>13</v>
      </c>
      <c r="I1881" s="199"/>
      <c r="J1881" s="200">
        <f>ROUND(I1881*H1881,2)</f>
        <v>0</v>
      </c>
      <c r="K1881" s="196" t="s">
        <v>281</v>
      </c>
      <c r="L1881" s="40"/>
      <c r="M1881" s="201" t="s">
        <v>1</v>
      </c>
      <c r="N1881" s="202" t="s">
        <v>41</v>
      </c>
      <c r="O1881" s="72"/>
      <c r="P1881" s="203">
        <f>O1881*H1881</f>
        <v>0</v>
      </c>
      <c r="Q1881" s="203">
        <v>0</v>
      </c>
      <c r="R1881" s="203">
        <f>Q1881*H1881</f>
        <v>0</v>
      </c>
      <c r="S1881" s="203">
        <v>0</v>
      </c>
      <c r="T1881" s="204">
        <f>S1881*H1881</f>
        <v>0</v>
      </c>
      <c r="U1881" s="35"/>
      <c r="V1881" s="35"/>
      <c r="W1881" s="35"/>
      <c r="X1881" s="35"/>
      <c r="Y1881" s="35"/>
      <c r="Z1881" s="35"/>
      <c r="AA1881" s="35"/>
      <c r="AB1881" s="35"/>
      <c r="AC1881" s="35"/>
      <c r="AD1881" s="35"/>
      <c r="AE1881" s="35"/>
      <c r="AR1881" s="205" t="s">
        <v>380</v>
      </c>
      <c r="AT1881" s="205" t="s">
        <v>277</v>
      </c>
      <c r="AU1881" s="205" t="s">
        <v>85</v>
      </c>
      <c r="AY1881" s="18" t="s">
        <v>275</v>
      </c>
      <c r="BE1881" s="206">
        <f>IF(N1881="základní",J1881,0)</f>
        <v>0</v>
      </c>
      <c r="BF1881" s="206">
        <f>IF(N1881="snížená",J1881,0)</f>
        <v>0</v>
      </c>
      <c r="BG1881" s="206">
        <f>IF(N1881="zákl. přenesená",J1881,0)</f>
        <v>0</v>
      </c>
      <c r="BH1881" s="206">
        <f>IF(N1881="sníž. přenesená",J1881,0)</f>
        <v>0</v>
      </c>
      <c r="BI1881" s="206">
        <f>IF(N1881="nulová",J1881,0)</f>
        <v>0</v>
      </c>
      <c r="BJ1881" s="18" t="s">
        <v>83</v>
      </c>
      <c r="BK1881" s="206">
        <f>ROUND(I1881*H1881,2)</f>
        <v>0</v>
      </c>
      <c r="BL1881" s="18" t="s">
        <v>380</v>
      </c>
      <c r="BM1881" s="205" t="s">
        <v>2165</v>
      </c>
    </row>
    <row r="1882" spans="1:65" s="13" customFormat="1" ht="10">
      <c r="B1882" s="207"/>
      <c r="C1882" s="208"/>
      <c r="D1882" s="209" t="s">
        <v>284</v>
      </c>
      <c r="E1882" s="210" t="s">
        <v>1</v>
      </c>
      <c r="F1882" s="211" t="s">
        <v>2166</v>
      </c>
      <c r="G1882" s="208"/>
      <c r="H1882" s="212">
        <v>13</v>
      </c>
      <c r="I1882" s="213"/>
      <c r="J1882" s="208"/>
      <c r="K1882" s="208"/>
      <c r="L1882" s="214"/>
      <c r="M1882" s="215"/>
      <c r="N1882" s="216"/>
      <c r="O1882" s="216"/>
      <c r="P1882" s="216"/>
      <c r="Q1882" s="216"/>
      <c r="R1882" s="216"/>
      <c r="S1882" s="216"/>
      <c r="T1882" s="217"/>
      <c r="AT1882" s="218" t="s">
        <v>284</v>
      </c>
      <c r="AU1882" s="218" t="s">
        <v>85</v>
      </c>
      <c r="AV1882" s="13" t="s">
        <v>85</v>
      </c>
      <c r="AW1882" s="13" t="s">
        <v>32</v>
      </c>
      <c r="AX1882" s="13" t="s">
        <v>76</v>
      </c>
      <c r="AY1882" s="218" t="s">
        <v>275</v>
      </c>
    </row>
    <row r="1883" spans="1:65" s="14" customFormat="1" ht="10">
      <c r="B1883" s="219"/>
      <c r="C1883" s="220"/>
      <c r="D1883" s="209" t="s">
        <v>284</v>
      </c>
      <c r="E1883" s="221" t="s">
        <v>1</v>
      </c>
      <c r="F1883" s="222" t="s">
        <v>286</v>
      </c>
      <c r="G1883" s="220"/>
      <c r="H1883" s="223">
        <v>13</v>
      </c>
      <c r="I1883" s="224"/>
      <c r="J1883" s="220"/>
      <c r="K1883" s="220"/>
      <c r="L1883" s="225"/>
      <c r="M1883" s="226"/>
      <c r="N1883" s="227"/>
      <c r="O1883" s="227"/>
      <c r="P1883" s="227"/>
      <c r="Q1883" s="227"/>
      <c r="R1883" s="227"/>
      <c r="S1883" s="227"/>
      <c r="T1883" s="228"/>
      <c r="AT1883" s="229" t="s">
        <v>284</v>
      </c>
      <c r="AU1883" s="229" t="s">
        <v>85</v>
      </c>
      <c r="AV1883" s="14" t="s">
        <v>106</v>
      </c>
      <c r="AW1883" s="14" t="s">
        <v>32</v>
      </c>
      <c r="AX1883" s="14" t="s">
        <v>76</v>
      </c>
      <c r="AY1883" s="229" t="s">
        <v>275</v>
      </c>
    </row>
    <row r="1884" spans="1:65" s="15" customFormat="1" ht="10">
      <c r="B1884" s="230"/>
      <c r="C1884" s="231"/>
      <c r="D1884" s="209" t="s">
        <v>284</v>
      </c>
      <c r="E1884" s="232" t="s">
        <v>1</v>
      </c>
      <c r="F1884" s="233" t="s">
        <v>287</v>
      </c>
      <c r="G1884" s="231"/>
      <c r="H1884" s="234">
        <v>13</v>
      </c>
      <c r="I1884" s="235"/>
      <c r="J1884" s="231"/>
      <c r="K1884" s="231"/>
      <c r="L1884" s="236"/>
      <c r="M1884" s="237"/>
      <c r="N1884" s="238"/>
      <c r="O1884" s="238"/>
      <c r="P1884" s="238"/>
      <c r="Q1884" s="238"/>
      <c r="R1884" s="238"/>
      <c r="S1884" s="238"/>
      <c r="T1884" s="239"/>
      <c r="AT1884" s="240" t="s">
        <v>284</v>
      </c>
      <c r="AU1884" s="240" t="s">
        <v>85</v>
      </c>
      <c r="AV1884" s="15" t="s">
        <v>282</v>
      </c>
      <c r="AW1884" s="15" t="s">
        <v>32</v>
      </c>
      <c r="AX1884" s="15" t="s">
        <v>83</v>
      </c>
      <c r="AY1884" s="240" t="s">
        <v>275</v>
      </c>
    </row>
    <row r="1885" spans="1:65" s="2" customFormat="1" ht="24.15" customHeight="1">
      <c r="A1885" s="35"/>
      <c r="B1885" s="36"/>
      <c r="C1885" s="251" t="s">
        <v>2167</v>
      </c>
      <c r="D1885" s="251" t="s">
        <v>386</v>
      </c>
      <c r="E1885" s="252" t="s">
        <v>2156</v>
      </c>
      <c r="F1885" s="253" t="s">
        <v>2157</v>
      </c>
      <c r="G1885" s="254" t="s">
        <v>399</v>
      </c>
      <c r="H1885" s="255">
        <v>31.2</v>
      </c>
      <c r="I1885" s="256"/>
      <c r="J1885" s="257">
        <f>ROUND(I1885*H1885,2)</f>
        <v>0</v>
      </c>
      <c r="K1885" s="253" t="s">
        <v>281</v>
      </c>
      <c r="L1885" s="258"/>
      <c r="M1885" s="259" t="s">
        <v>1</v>
      </c>
      <c r="N1885" s="260" t="s">
        <v>41</v>
      </c>
      <c r="O1885" s="72"/>
      <c r="P1885" s="203">
        <f>O1885*H1885</f>
        <v>0</v>
      </c>
      <c r="Q1885" s="203">
        <v>6.0000000000000001E-3</v>
      </c>
      <c r="R1885" s="203">
        <f>Q1885*H1885</f>
        <v>0.18720000000000001</v>
      </c>
      <c r="S1885" s="203">
        <v>0</v>
      </c>
      <c r="T1885" s="204">
        <f>S1885*H1885</f>
        <v>0</v>
      </c>
      <c r="U1885" s="35"/>
      <c r="V1885" s="35"/>
      <c r="W1885" s="35"/>
      <c r="X1885" s="35"/>
      <c r="Y1885" s="35"/>
      <c r="Z1885" s="35"/>
      <c r="AA1885" s="35"/>
      <c r="AB1885" s="35"/>
      <c r="AC1885" s="35"/>
      <c r="AD1885" s="35"/>
      <c r="AE1885" s="35"/>
      <c r="AR1885" s="205" t="s">
        <v>517</v>
      </c>
      <c r="AT1885" s="205" t="s">
        <v>386</v>
      </c>
      <c r="AU1885" s="205" t="s">
        <v>85</v>
      </c>
      <c r="AY1885" s="18" t="s">
        <v>275</v>
      </c>
      <c r="BE1885" s="206">
        <f>IF(N1885="základní",J1885,0)</f>
        <v>0</v>
      </c>
      <c r="BF1885" s="206">
        <f>IF(N1885="snížená",J1885,0)</f>
        <v>0</v>
      </c>
      <c r="BG1885" s="206">
        <f>IF(N1885="zákl. přenesená",J1885,0)</f>
        <v>0</v>
      </c>
      <c r="BH1885" s="206">
        <f>IF(N1885="sníž. přenesená",J1885,0)</f>
        <v>0</v>
      </c>
      <c r="BI1885" s="206">
        <f>IF(N1885="nulová",J1885,0)</f>
        <v>0</v>
      </c>
      <c r="BJ1885" s="18" t="s">
        <v>83</v>
      </c>
      <c r="BK1885" s="206">
        <f>ROUND(I1885*H1885,2)</f>
        <v>0</v>
      </c>
      <c r="BL1885" s="18" t="s">
        <v>380</v>
      </c>
      <c r="BM1885" s="205" t="s">
        <v>2168</v>
      </c>
    </row>
    <row r="1886" spans="1:65" s="13" customFormat="1" ht="10">
      <c r="B1886" s="207"/>
      <c r="C1886" s="208"/>
      <c r="D1886" s="209" t="s">
        <v>284</v>
      </c>
      <c r="E1886" s="210" t="s">
        <v>1</v>
      </c>
      <c r="F1886" s="211" t="s">
        <v>2169</v>
      </c>
      <c r="G1886" s="208"/>
      <c r="H1886" s="212">
        <v>31.2</v>
      </c>
      <c r="I1886" s="213"/>
      <c r="J1886" s="208"/>
      <c r="K1886" s="208"/>
      <c r="L1886" s="214"/>
      <c r="M1886" s="215"/>
      <c r="N1886" s="216"/>
      <c r="O1886" s="216"/>
      <c r="P1886" s="216"/>
      <c r="Q1886" s="216"/>
      <c r="R1886" s="216"/>
      <c r="S1886" s="216"/>
      <c r="T1886" s="217"/>
      <c r="AT1886" s="218" t="s">
        <v>284</v>
      </c>
      <c r="AU1886" s="218" t="s">
        <v>85</v>
      </c>
      <c r="AV1886" s="13" t="s">
        <v>85</v>
      </c>
      <c r="AW1886" s="13" t="s">
        <v>32</v>
      </c>
      <c r="AX1886" s="13" t="s">
        <v>76</v>
      </c>
      <c r="AY1886" s="218" t="s">
        <v>275</v>
      </c>
    </row>
    <row r="1887" spans="1:65" s="14" customFormat="1" ht="10">
      <c r="B1887" s="219"/>
      <c r="C1887" s="220"/>
      <c r="D1887" s="209" t="s">
        <v>284</v>
      </c>
      <c r="E1887" s="221" t="s">
        <v>1</v>
      </c>
      <c r="F1887" s="222" t="s">
        <v>286</v>
      </c>
      <c r="G1887" s="220"/>
      <c r="H1887" s="223">
        <v>31.2</v>
      </c>
      <c r="I1887" s="224"/>
      <c r="J1887" s="220"/>
      <c r="K1887" s="220"/>
      <c r="L1887" s="225"/>
      <c r="M1887" s="226"/>
      <c r="N1887" s="227"/>
      <c r="O1887" s="227"/>
      <c r="P1887" s="227"/>
      <c r="Q1887" s="227"/>
      <c r="R1887" s="227"/>
      <c r="S1887" s="227"/>
      <c r="T1887" s="228"/>
      <c r="AT1887" s="229" t="s">
        <v>284</v>
      </c>
      <c r="AU1887" s="229" t="s">
        <v>85</v>
      </c>
      <c r="AV1887" s="14" t="s">
        <v>106</v>
      </c>
      <c r="AW1887" s="14" t="s">
        <v>32</v>
      </c>
      <c r="AX1887" s="14" t="s">
        <v>76</v>
      </c>
      <c r="AY1887" s="229" t="s">
        <v>275</v>
      </c>
    </row>
    <row r="1888" spans="1:65" s="15" customFormat="1" ht="10">
      <c r="B1888" s="230"/>
      <c r="C1888" s="231"/>
      <c r="D1888" s="209" t="s">
        <v>284</v>
      </c>
      <c r="E1888" s="232" t="s">
        <v>1</v>
      </c>
      <c r="F1888" s="233" t="s">
        <v>287</v>
      </c>
      <c r="G1888" s="231"/>
      <c r="H1888" s="234">
        <v>31.2</v>
      </c>
      <c r="I1888" s="235"/>
      <c r="J1888" s="231"/>
      <c r="K1888" s="231"/>
      <c r="L1888" s="236"/>
      <c r="M1888" s="237"/>
      <c r="N1888" s="238"/>
      <c r="O1888" s="238"/>
      <c r="P1888" s="238"/>
      <c r="Q1888" s="238"/>
      <c r="R1888" s="238"/>
      <c r="S1888" s="238"/>
      <c r="T1888" s="239"/>
      <c r="AT1888" s="240" t="s">
        <v>284</v>
      </c>
      <c r="AU1888" s="240" t="s">
        <v>85</v>
      </c>
      <c r="AV1888" s="15" t="s">
        <v>282</v>
      </c>
      <c r="AW1888" s="15" t="s">
        <v>32</v>
      </c>
      <c r="AX1888" s="15" t="s">
        <v>83</v>
      </c>
      <c r="AY1888" s="240" t="s">
        <v>275</v>
      </c>
    </row>
    <row r="1889" spans="1:65" s="2" customFormat="1" ht="24.15" customHeight="1">
      <c r="A1889" s="35"/>
      <c r="B1889" s="36"/>
      <c r="C1889" s="251" t="s">
        <v>2170</v>
      </c>
      <c r="D1889" s="251" t="s">
        <v>386</v>
      </c>
      <c r="E1889" s="252" t="s">
        <v>2137</v>
      </c>
      <c r="F1889" s="253" t="s">
        <v>2138</v>
      </c>
      <c r="G1889" s="254" t="s">
        <v>610</v>
      </c>
      <c r="H1889" s="255">
        <v>26</v>
      </c>
      <c r="I1889" s="256"/>
      <c r="J1889" s="257">
        <f>ROUND(I1889*H1889,2)</f>
        <v>0</v>
      </c>
      <c r="K1889" s="253" t="s">
        <v>281</v>
      </c>
      <c r="L1889" s="258"/>
      <c r="M1889" s="259" t="s">
        <v>1</v>
      </c>
      <c r="N1889" s="260" t="s">
        <v>41</v>
      </c>
      <c r="O1889" s="72"/>
      <c r="P1889" s="203">
        <f>O1889*H1889</f>
        <v>0</v>
      </c>
      <c r="Q1889" s="203">
        <v>6.0000000000000002E-5</v>
      </c>
      <c r="R1889" s="203">
        <f>Q1889*H1889</f>
        <v>1.56E-3</v>
      </c>
      <c r="S1889" s="203">
        <v>0</v>
      </c>
      <c r="T1889" s="204">
        <f>S1889*H1889</f>
        <v>0</v>
      </c>
      <c r="U1889" s="35"/>
      <c r="V1889" s="35"/>
      <c r="W1889" s="35"/>
      <c r="X1889" s="35"/>
      <c r="Y1889" s="35"/>
      <c r="Z1889" s="35"/>
      <c r="AA1889" s="35"/>
      <c r="AB1889" s="35"/>
      <c r="AC1889" s="35"/>
      <c r="AD1889" s="35"/>
      <c r="AE1889" s="35"/>
      <c r="AR1889" s="205" t="s">
        <v>517</v>
      </c>
      <c r="AT1889" s="205" t="s">
        <v>386</v>
      </c>
      <c r="AU1889" s="205" t="s">
        <v>85</v>
      </c>
      <c r="AY1889" s="18" t="s">
        <v>275</v>
      </c>
      <c r="BE1889" s="206">
        <f>IF(N1889="základní",J1889,0)</f>
        <v>0</v>
      </c>
      <c r="BF1889" s="206">
        <f>IF(N1889="snížená",J1889,0)</f>
        <v>0</v>
      </c>
      <c r="BG1889" s="206">
        <f>IF(N1889="zákl. přenesená",J1889,0)</f>
        <v>0</v>
      </c>
      <c r="BH1889" s="206">
        <f>IF(N1889="sníž. přenesená",J1889,0)</f>
        <v>0</v>
      </c>
      <c r="BI1889" s="206">
        <f>IF(N1889="nulová",J1889,0)</f>
        <v>0</v>
      </c>
      <c r="BJ1889" s="18" t="s">
        <v>83</v>
      </c>
      <c r="BK1889" s="206">
        <f>ROUND(I1889*H1889,2)</f>
        <v>0</v>
      </c>
      <c r="BL1889" s="18" t="s">
        <v>380</v>
      </c>
      <c r="BM1889" s="205" t="s">
        <v>2171</v>
      </c>
    </row>
    <row r="1890" spans="1:65" s="2" customFormat="1" ht="24.15" customHeight="1">
      <c r="A1890" s="35"/>
      <c r="B1890" s="36"/>
      <c r="C1890" s="194" t="s">
        <v>2172</v>
      </c>
      <c r="D1890" s="194" t="s">
        <v>277</v>
      </c>
      <c r="E1890" s="195" t="s">
        <v>2173</v>
      </c>
      <c r="F1890" s="196" t="s">
        <v>2174</v>
      </c>
      <c r="G1890" s="197" t="s">
        <v>610</v>
      </c>
      <c r="H1890" s="198">
        <v>1</v>
      </c>
      <c r="I1890" s="199"/>
      <c r="J1890" s="200">
        <f>ROUND(I1890*H1890,2)</f>
        <v>0</v>
      </c>
      <c r="K1890" s="196" t="s">
        <v>281</v>
      </c>
      <c r="L1890" s="40"/>
      <c r="M1890" s="201" t="s">
        <v>1</v>
      </c>
      <c r="N1890" s="202" t="s">
        <v>41</v>
      </c>
      <c r="O1890" s="72"/>
      <c r="P1890" s="203">
        <f>O1890*H1890</f>
        <v>0</v>
      </c>
      <c r="Q1890" s="203">
        <v>0</v>
      </c>
      <c r="R1890" s="203">
        <f>Q1890*H1890</f>
        <v>0</v>
      </c>
      <c r="S1890" s="203">
        <v>0</v>
      </c>
      <c r="T1890" s="204">
        <f>S1890*H1890</f>
        <v>0</v>
      </c>
      <c r="U1890" s="35"/>
      <c r="V1890" s="35"/>
      <c r="W1890" s="35"/>
      <c r="X1890" s="35"/>
      <c r="Y1890" s="35"/>
      <c r="Z1890" s="35"/>
      <c r="AA1890" s="35"/>
      <c r="AB1890" s="35"/>
      <c r="AC1890" s="35"/>
      <c r="AD1890" s="35"/>
      <c r="AE1890" s="35"/>
      <c r="AR1890" s="205" t="s">
        <v>380</v>
      </c>
      <c r="AT1890" s="205" t="s">
        <v>277</v>
      </c>
      <c r="AU1890" s="205" t="s">
        <v>85</v>
      </c>
      <c r="AY1890" s="18" t="s">
        <v>275</v>
      </c>
      <c r="BE1890" s="206">
        <f>IF(N1890="základní",J1890,0)</f>
        <v>0</v>
      </c>
      <c r="BF1890" s="206">
        <f>IF(N1890="snížená",J1890,0)</f>
        <v>0</v>
      </c>
      <c r="BG1890" s="206">
        <f>IF(N1890="zákl. přenesená",J1890,0)</f>
        <v>0</v>
      </c>
      <c r="BH1890" s="206">
        <f>IF(N1890="sníž. přenesená",J1890,0)</f>
        <v>0</v>
      </c>
      <c r="BI1890" s="206">
        <f>IF(N1890="nulová",J1890,0)</f>
        <v>0</v>
      </c>
      <c r="BJ1890" s="18" t="s">
        <v>83</v>
      </c>
      <c r="BK1890" s="206">
        <f>ROUND(I1890*H1890,2)</f>
        <v>0</v>
      </c>
      <c r="BL1890" s="18" t="s">
        <v>380</v>
      </c>
      <c r="BM1890" s="205" t="s">
        <v>2175</v>
      </c>
    </row>
    <row r="1891" spans="1:65" s="13" customFormat="1" ht="10">
      <c r="B1891" s="207"/>
      <c r="C1891" s="208"/>
      <c r="D1891" s="209" t="s">
        <v>284</v>
      </c>
      <c r="E1891" s="210" t="s">
        <v>1</v>
      </c>
      <c r="F1891" s="211" t="s">
        <v>2176</v>
      </c>
      <c r="G1891" s="208"/>
      <c r="H1891" s="212">
        <v>1</v>
      </c>
      <c r="I1891" s="213"/>
      <c r="J1891" s="208"/>
      <c r="K1891" s="208"/>
      <c r="L1891" s="214"/>
      <c r="M1891" s="215"/>
      <c r="N1891" s="216"/>
      <c r="O1891" s="216"/>
      <c r="P1891" s="216"/>
      <c r="Q1891" s="216"/>
      <c r="R1891" s="216"/>
      <c r="S1891" s="216"/>
      <c r="T1891" s="217"/>
      <c r="AT1891" s="218" t="s">
        <v>284</v>
      </c>
      <c r="AU1891" s="218" t="s">
        <v>85</v>
      </c>
      <c r="AV1891" s="13" t="s">
        <v>85</v>
      </c>
      <c r="AW1891" s="13" t="s">
        <v>32</v>
      </c>
      <c r="AX1891" s="13" t="s">
        <v>76</v>
      </c>
      <c r="AY1891" s="218" t="s">
        <v>275</v>
      </c>
    </row>
    <row r="1892" spans="1:65" s="14" customFormat="1" ht="10">
      <c r="B1892" s="219"/>
      <c r="C1892" s="220"/>
      <c r="D1892" s="209" t="s">
        <v>284</v>
      </c>
      <c r="E1892" s="221" t="s">
        <v>1</v>
      </c>
      <c r="F1892" s="222" t="s">
        <v>286</v>
      </c>
      <c r="G1892" s="220"/>
      <c r="H1892" s="223">
        <v>1</v>
      </c>
      <c r="I1892" s="224"/>
      <c r="J1892" s="220"/>
      <c r="K1892" s="220"/>
      <c r="L1892" s="225"/>
      <c r="M1892" s="226"/>
      <c r="N1892" s="227"/>
      <c r="O1892" s="227"/>
      <c r="P1892" s="227"/>
      <c r="Q1892" s="227"/>
      <c r="R1892" s="227"/>
      <c r="S1892" s="227"/>
      <c r="T1892" s="228"/>
      <c r="AT1892" s="229" t="s">
        <v>284</v>
      </c>
      <c r="AU1892" s="229" t="s">
        <v>85</v>
      </c>
      <c r="AV1892" s="14" t="s">
        <v>106</v>
      </c>
      <c r="AW1892" s="14" t="s">
        <v>32</v>
      </c>
      <c r="AX1892" s="14" t="s">
        <v>76</v>
      </c>
      <c r="AY1892" s="229" t="s">
        <v>275</v>
      </c>
    </row>
    <row r="1893" spans="1:65" s="15" customFormat="1" ht="10">
      <c r="B1893" s="230"/>
      <c r="C1893" s="231"/>
      <c r="D1893" s="209" t="s">
        <v>284</v>
      </c>
      <c r="E1893" s="232" t="s">
        <v>1</v>
      </c>
      <c r="F1893" s="233" t="s">
        <v>287</v>
      </c>
      <c r="G1893" s="231"/>
      <c r="H1893" s="234">
        <v>1</v>
      </c>
      <c r="I1893" s="235"/>
      <c r="J1893" s="231"/>
      <c r="K1893" s="231"/>
      <c r="L1893" s="236"/>
      <c r="M1893" s="237"/>
      <c r="N1893" s="238"/>
      <c r="O1893" s="238"/>
      <c r="P1893" s="238"/>
      <c r="Q1893" s="238"/>
      <c r="R1893" s="238"/>
      <c r="S1893" s="238"/>
      <c r="T1893" s="239"/>
      <c r="AT1893" s="240" t="s">
        <v>284</v>
      </c>
      <c r="AU1893" s="240" t="s">
        <v>85</v>
      </c>
      <c r="AV1893" s="15" t="s">
        <v>282</v>
      </c>
      <c r="AW1893" s="15" t="s">
        <v>32</v>
      </c>
      <c r="AX1893" s="15" t="s">
        <v>83</v>
      </c>
      <c r="AY1893" s="240" t="s">
        <v>275</v>
      </c>
    </row>
    <row r="1894" spans="1:65" s="2" customFormat="1" ht="24.15" customHeight="1">
      <c r="A1894" s="35"/>
      <c r="B1894" s="36"/>
      <c r="C1894" s="251" t="s">
        <v>2177</v>
      </c>
      <c r="D1894" s="251" t="s">
        <v>386</v>
      </c>
      <c r="E1894" s="252" t="s">
        <v>2156</v>
      </c>
      <c r="F1894" s="253" t="s">
        <v>2157</v>
      </c>
      <c r="G1894" s="254" t="s">
        <v>399</v>
      </c>
      <c r="H1894" s="255">
        <v>4.8600000000000003</v>
      </c>
      <c r="I1894" s="256"/>
      <c r="J1894" s="257">
        <f>ROUND(I1894*H1894,2)</f>
        <v>0</v>
      </c>
      <c r="K1894" s="253" t="s">
        <v>281</v>
      </c>
      <c r="L1894" s="258"/>
      <c r="M1894" s="259" t="s">
        <v>1</v>
      </c>
      <c r="N1894" s="260" t="s">
        <v>41</v>
      </c>
      <c r="O1894" s="72"/>
      <c r="P1894" s="203">
        <f>O1894*H1894</f>
        <v>0</v>
      </c>
      <c r="Q1894" s="203">
        <v>6.0000000000000001E-3</v>
      </c>
      <c r="R1894" s="203">
        <f>Q1894*H1894</f>
        <v>2.9160000000000002E-2</v>
      </c>
      <c r="S1894" s="203">
        <v>0</v>
      </c>
      <c r="T1894" s="204">
        <f>S1894*H1894</f>
        <v>0</v>
      </c>
      <c r="U1894" s="35"/>
      <c r="V1894" s="35"/>
      <c r="W1894" s="35"/>
      <c r="X1894" s="35"/>
      <c r="Y1894" s="35"/>
      <c r="Z1894" s="35"/>
      <c r="AA1894" s="35"/>
      <c r="AB1894" s="35"/>
      <c r="AC1894" s="35"/>
      <c r="AD1894" s="35"/>
      <c r="AE1894" s="35"/>
      <c r="AR1894" s="205" t="s">
        <v>517</v>
      </c>
      <c r="AT1894" s="205" t="s">
        <v>386</v>
      </c>
      <c r="AU1894" s="205" t="s">
        <v>85</v>
      </c>
      <c r="AY1894" s="18" t="s">
        <v>275</v>
      </c>
      <c r="BE1894" s="206">
        <f>IF(N1894="základní",J1894,0)</f>
        <v>0</v>
      </c>
      <c r="BF1894" s="206">
        <f>IF(N1894="snížená",J1894,0)</f>
        <v>0</v>
      </c>
      <c r="BG1894" s="206">
        <f>IF(N1894="zákl. přenesená",J1894,0)</f>
        <v>0</v>
      </c>
      <c r="BH1894" s="206">
        <f>IF(N1894="sníž. přenesená",J1894,0)</f>
        <v>0</v>
      </c>
      <c r="BI1894" s="206">
        <f>IF(N1894="nulová",J1894,0)</f>
        <v>0</v>
      </c>
      <c r="BJ1894" s="18" t="s">
        <v>83</v>
      </c>
      <c r="BK1894" s="206">
        <f>ROUND(I1894*H1894,2)</f>
        <v>0</v>
      </c>
      <c r="BL1894" s="18" t="s">
        <v>380</v>
      </c>
      <c r="BM1894" s="205" t="s">
        <v>2178</v>
      </c>
    </row>
    <row r="1895" spans="1:65" s="13" customFormat="1" ht="10">
      <c r="B1895" s="207"/>
      <c r="C1895" s="208"/>
      <c r="D1895" s="209" t="s">
        <v>284</v>
      </c>
      <c r="E1895" s="210" t="s">
        <v>1</v>
      </c>
      <c r="F1895" s="211" t="s">
        <v>2179</v>
      </c>
      <c r="G1895" s="208"/>
      <c r="H1895" s="212">
        <v>4.8600000000000003</v>
      </c>
      <c r="I1895" s="213"/>
      <c r="J1895" s="208"/>
      <c r="K1895" s="208"/>
      <c r="L1895" s="214"/>
      <c r="M1895" s="215"/>
      <c r="N1895" s="216"/>
      <c r="O1895" s="216"/>
      <c r="P1895" s="216"/>
      <c r="Q1895" s="216"/>
      <c r="R1895" s="216"/>
      <c r="S1895" s="216"/>
      <c r="T1895" s="217"/>
      <c r="AT1895" s="218" t="s">
        <v>284</v>
      </c>
      <c r="AU1895" s="218" t="s">
        <v>85</v>
      </c>
      <c r="AV1895" s="13" t="s">
        <v>85</v>
      </c>
      <c r="AW1895" s="13" t="s">
        <v>32</v>
      </c>
      <c r="AX1895" s="13" t="s">
        <v>76</v>
      </c>
      <c r="AY1895" s="218" t="s">
        <v>275</v>
      </c>
    </row>
    <row r="1896" spans="1:65" s="14" customFormat="1" ht="10">
      <c r="B1896" s="219"/>
      <c r="C1896" s="220"/>
      <c r="D1896" s="209" t="s">
        <v>284</v>
      </c>
      <c r="E1896" s="221" t="s">
        <v>1</v>
      </c>
      <c r="F1896" s="222" t="s">
        <v>286</v>
      </c>
      <c r="G1896" s="220"/>
      <c r="H1896" s="223">
        <v>4.8600000000000003</v>
      </c>
      <c r="I1896" s="224"/>
      <c r="J1896" s="220"/>
      <c r="K1896" s="220"/>
      <c r="L1896" s="225"/>
      <c r="M1896" s="226"/>
      <c r="N1896" s="227"/>
      <c r="O1896" s="227"/>
      <c r="P1896" s="227"/>
      <c r="Q1896" s="227"/>
      <c r="R1896" s="227"/>
      <c r="S1896" s="227"/>
      <c r="T1896" s="228"/>
      <c r="AT1896" s="229" t="s">
        <v>284</v>
      </c>
      <c r="AU1896" s="229" t="s">
        <v>85</v>
      </c>
      <c r="AV1896" s="14" t="s">
        <v>106</v>
      </c>
      <c r="AW1896" s="14" t="s">
        <v>32</v>
      </c>
      <c r="AX1896" s="14" t="s">
        <v>76</v>
      </c>
      <c r="AY1896" s="229" t="s">
        <v>275</v>
      </c>
    </row>
    <row r="1897" spans="1:65" s="15" customFormat="1" ht="10">
      <c r="B1897" s="230"/>
      <c r="C1897" s="231"/>
      <c r="D1897" s="209" t="s">
        <v>284</v>
      </c>
      <c r="E1897" s="232" t="s">
        <v>1</v>
      </c>
      <c r="F1897" s="233" t="s">
        <v>287</v>
      </c>
      <c r="G1897" s="231"/>
      <c r="H1897" s="234">
        <v>4.8600000000000003</v>
      </c>
      <c r="I1897" s="235"/>
      <c r="J1897" s="231"/>
      <c r="K1897" s="231"/>
      <c r="L1897" s="236"/>
      <c r="M1897" s="237"/>
      <c r="N1897" s="238"/>
      <c r="O1897" s="238"/>
      <c r="P1897" s="238"/>
      <c r="Q1897" s="238"/>
      <c r="R1897" s="238"/>
      <c r="S1897" s="238"/>
      <c r="T1897" s="239"/>
      <c r="AT1897" s="240" t="s">
        <v>284</v>
      </c>
      <c r="AU1897" s="240" t="s">
        <v>85</v>
      </c>
      <c r="AV1897" s="15" t="s">
        <v>282</v>
      </c>
      <c r="AW1897" s="15" t="s">
        <v>32</v>
      </c>
      <c r="AX1897" s="15" t="s">
        <v>83</v>
      </c>
      <c r="AY1897" s="240" t="s">
        <v>275</v>
      </c>
    </row>
    <row r="1898" spans="1:65" s="2" customFormat="1" ht="24.15" customHeight="1">
      <c r="A1898" s="35"/>
      <c r="B1898" s="36"/>
      <c r="C1898" s="251" t="s">
        <v>2180</v>
      </c>
      <c r="D1898" s="251" t="s">
        <v>386</v>
      </c>
      <c r="E1898" s="252" t="s">
        <v>2137</v>
      </c>
      <c r="F1898" s="253" t="s">
        <v>2138</v>
      </c>
      <c r="G1898" s="254" t="s">
        <v>610</v>
      </c>
      <c r="H1898" s="255">
        <v>2</v>
      </c>
      <c r="I1898" s="256"/>
      <c r="J1898" s="257">
        <f>ROUND(I1898*H1898,2)</f>
        <v>0</v>
      </c>
      <c r="K1898" s="253" t="s">
        <v>281</v>
      </c>
      <c r="L1898" s="258"/>
      <c r="M1898" s="259" t="s">
        <v>1</v>
      </c>
      <c r="N1898" s="260" t="s">
        <v>41</v>
      </c>
      <c r="O1898" s="72"/>
      <c r="P1898" s="203">
        <f>O1898*H1898</f>
        <v>0</v>
      </c>
      <c r="Q1898" s="203">
        <v>6.0000000000000002E-5</v>
      </c>
      <c r="R1898" s="203">
        <f>Q1898*H1898</f>
        <v>1.2E-4</v>
      </c>
      <c r="S1898" s="203">
        <v>0</v>
      </c>
      <c r="T1898" s="204">
        <f>S1898*H1898</f>
        <v>0</v>
      </c>
      <c r="U1898" s="35"/>
      <c r="V1898" s="35"/>
      <c r="W1898" s="35"/>
      <c r="X1898" s="35"/>
      <c r="Y1898" s="35"/>
      <c r="Z1898" s="35"/>
      <c r="AA1898" s="35"/>
      <c r="AB1898" s="35"/>
      <c r="AC1898" s="35"/>
      <c r="AD1898" s="35"/>
      <c r="AE1898" s="35"/>
      <c r="AR1898" s="205" t="s">
        <v>517</v>
      </c>
      <c r="AT1898" s="205" t="s">
        <v>386</v>
      </c>
      <c r="AU1898" s="205" t="s">
        <v>85</v>
      </c>
      <c r="AY1898" s="18" t="s">
        <v>275</v>
      </c>
      <c r="BE1898" s="206">
        <f>IF(N1898="základní",J1898,0)</f>
        <v>0</v>
      </c>
      <c r="BF1898" s="206">
        <f>IF(N1898="snížená",J1898,0)</f>
        <v>0</v>
      </c>
      <c r="BG1898" s="206">
        <f>IF(N1898="zákl. přenesená",J1898,0)</f>
        <v>0</v>
      </c>
      <c r="BH1898" s="206">
        <f>IF(N1898="sníž. přenesená",J1898,0)</f>
        <v>0</v>
      </c>
      <c r="BI1898" s="206">
        <f>IF(N1898="nulová",J1898,0)</f>
        <v>0</v>
      </c>
      <c r="BJ1898" s="18" t="s">
        <v>83</v>
      </c>
      <c r="BK1898" s="206">
        <f>ROUND(I1898*H1898,2)</f>
        <v>0</v>
      </c>
      <c r="BL1898" s="18" t="s">
        <v>380</v>
      </c>
      <c r="BM1898" s="205" t="s">
        <v>2181</v>
      </c>
    </row>
    <row r="1899" spans="1:65" s="2" customFormat="1" ht="24.15" customHeight="1">
      <c r="A1899" s="35"/>
      <c r="B1899" s="36"/>
      <c r="C1899" s="194" t="s">
        <v>2182</v>
      </c>
      <c r="D1899" s="194" t="s">
        <v>277</v>
      </c>
      <c r="E1899" s="195" t="s">
        <v>2183</v>
      </c>
      <c r="F1899" s="196" t="s">
        <v>2184</v>
      </c>
      <c r="G1899" s="197" t="s">
        <v>1694</v>
      </c>
      <c r="H1899" s="261"/>
      <c r="I1899" s="199"/>
      <c r="J1899" s="200">
        <f>ROUND(I1899*H1899,2)</f>
        <v>0</v>
      </c>
      <c r="K1899" s="196" t="s">
        <v>281</v>
      </c>
      <c r="L1899" s="40"/>
      <c r="M1899" s="201" t="s">
        <v>1</v>
      </c>
      <c r="N1899" s="202" t="s">
        <v>41</v>
      </c>
      <c r="O1899" s="72"/>
      <c r="P1899" s="203">
        <f>O1899*H1899</f>
        <v>0</v>
      </c>
      <c r="Q1899" s="203">
        <v>0</v>
      </c>
      <c r="R1899" s="203">
        <f>Q1899*H1899</f>
        <v>0</v>
      </c>
      <c r="S1899" s="203">
        <v>0</v>
      </c>
      <c r="T1899" s="204">
        <f>S1899*H1899</f>
        <v>0</v>
      </c>
      <c r="U1899" s="35"/>
      <c r="V1899" s="35"/>
      <c r="W1899" s="35"/>
      <c r="X1899" s="35"/>
      <c r="Y1899" s="35"/>
      <c r="Z1899" s="35"/>
      <c r="AA1899" s="35"/>
      <c r="AB1899" s="35"/>
      <c r="AC1899" s="35"/>
      <c r="AD1899" s="35"/>
      <c r="AE1899" s="35"/>
      <c r="AR1899" s="205" t="s">
        <v>380</v>
      </c>
      <c r="AT1899" s="205" t="s">
        <v>277</v>
      </c>
      <c r="AU1899" s="205" t="s">
        <v>85</v>
      </c>
      <c r="AY1899" s="18" t="s">
        <v>275</v>
      </c>
      <c r="BE1899" s="206">
        <f>IF(N1899="základní",J1899,0)</f>
        <v>0</v>
      </c>
      <c r="BF1899" s="206">
        <f>IF(N1899="snížená",J1899,0)</f>
        <v>0</v>
      </c>
      <c r="BG1899" s="206">
        <f>IF(N1899="zákl. přenesená",J1899,0)</f>
        <v>0</v>
      </c>
      <c r="BH1899" s="206">
        <f>IF(N1899="sníž. přenesená",J1899,0)</f>
        <v>0</v>
      </c>
      <c r="BI1899" s="206">
        <f>IF(N1899="nulová",J1899,0)</f>
        <v>0</v>
      </c>
      <c r="BJ1899" s="18" t="s">
        <v>83</v>
      </c>
      <c r="BK1899" s="206">
        <f>ROUND(I1899*H1899,2)</f>
        <v>0</v>
      </c>
      <c r="BL1899" s="18" t="s">
        <v>380</v>
      </c>
      <c r="BM1899" s="205" t="s">
        <v>2185</v>
      </c>
    </row>
    <row r="1900" spans="1:65" s="12" customFormat="1" ht="22.75" customHeight="1">
      <c r="B1900" s="178"/>
      <c r="C1900" s="179"/>
      <c r="D1900" s="180" t="s">
        <v>75</v>
      </c>
      <c r="E1900" s="192" t="s">
        <v>2186</v>
      </c>
      <c r="F1900" s="192" t="s">
        <v>2187</v>
      </c>
      <c r="G1900" s="179"/>
      <c r="H1900" s="179"/>
      <c r="I1900" s="182"/>
      <c r="J1900" s="193">
        <f>BK1900</f>
        <v>0</v>
      </c>
      <c r="K1900" s="179"/>
      <c r="L1900" s="184"/>
      <c r="M1900" s="185"/>
      <c r="N1900" s="186"/>
      <c r="O1900" s="186"/>
      <c r="P1900" s="187">
        <f>SUM(P1901:P2116)</f>
        <v>0</v>
      </c>
      <c r="Q1900" s="186"/>
      <c r="R1900" s="187">
        <f>SUM(R1901:R2116)</f>
        <v>0.48260247000000001</v>
      </c>
      <c r="S1900" s="186"/>
      <c r="T1900" s="188">
        <f>SUM(T1901:T2116)</f>
        <v>0</v>
      </c>
      <c r="AR1900" s="189" t="s">
        <v>85</v>
      </c>
      <c r="AT1900" s="190" t="s">
        <v>75</v>
      </c>
      <c r="AU1900" s="190" t="s">
        <v>83</v>
      </c>
      <c r="AY1900" s="189" t="s">
        <v>275</v>
      </c>
      <c r="BK1900" s="191">
        <f>SUM(BK1901:BK2116)</f>
        <v>0</v>
      </c>
    </row>
    <row r="1901" spans="1:65" s="2" customFormat="1" ht="21.75" customHeight="1">
      <c r="A1901" s="35"/>
      <c r="B1901" s="36"/>
      <c r="C1901" s="194" t="s">
        <v>2188</v>
      </c>
      <c r="D1901" s="194" t="s">
        <v>277</v>
      </c>
      <c r="E1901" s="195" t="s">
        <v>2189</v>
      </c>
      <c r="F1901" s="196" t="s">
        <v>2190</v>
      </c>
      <c r="G1901" s="197" t="s">
        <v>280</v>
      </c>
      <c r="H1901" s="198">
        <v>9.52</v>
      </c>
      <c r="I1901" s="199"/>
      <c r="J1901" s="200">
        <f>ROUND(I1901*H1901,2)</f>
        <v>0</v>
      </c>
      <c r="K1901" s="196" t="s">
        <v>281</v>
      </c>
      <c r="L1901" s="40"/>
      <c r="M1901" s="201" t="s">
        <v>1</v>
      </c>
      <c r="N1901" s="202" t="s">
        <v>41</v>
      </c>
      <c r="O1901" s="72"/>
      <c r="P1901" s="203">
        <f>O1901*H1901</f>
        <v>0</v>
      </c>
      <c r="Q1901" s="203">
        <v>5.0000000000000002E-5</v>
      </c>
      <c r="R1901" s="203">
        <f>Q1901*H1901</f>
        <v>4.7600000000000002E-4</v>
      </c>
      <c r="S1901" s="203">
        <v>0</v>
      </c>
      <c r="T1901" s="204">
        <f>S1901*H1901</f>
        <v>0</v>
      </c>
      <c r="U1901" s="35"/>
      <c r="V1901" s="35"/>
      <c r="W1901" s="35"/>
      <c r="X1901" s="35"/>
      <c r="Y1901" s="35"/>
      <c r="Z1901" s="35"/>
      <c r="AA1901" s="35"/>
      <c r="AB1901" s="35"/>
      <c r="AC1901" s="35"/>
      <c r="AD1901" s="35"/>
      <c r="AE1901" s="35"/>
      <c r="AR1901" s="205" t="s">
        <v>380</v>
      </c>
      <c r="AT1901" s="205" t="s">
        <v>277</v>
      </c>
      <c r="AU1901" s="205" t="s">
        <v>85</v>
      </c>
      <c r="AY1901" s="18" t="s">
        <v>275</v>
      </c>
      <c r="BE1901" s="206">
        <f>IF(N1901="základní",J1901,0)</f>
        <v>0</v>
      </c>
      <c r="BF1901" s="206">
        <f>IF(N1901="snížená",J1901,0)</f>
        <v>0</v>
      </c>
      <c r="BG1901" s="206">
        <f>IF(N1901="zákl. přenesená",J1901,0)</f>
        <v>0</v>
      </c>
      <c r="BH1901" s="206">
        <f>IF(N1901="sníž. přenesená",J1901,0)</f>
        <v>0</v>
      </c>
      <c r="BI1901" s="206">
        <f>IF(N1901="nulová",J1901,0)</f>
        <v>0</v>
      </c>
      <c r="BJ1901" s="18" t="s">
        <v>83</v>
      </c>
      <c r="BK1901" s="206">
        <f>ROUND(I1901*H1901,2)</f>
        <v>0</v>
      </c>
      <c r="BL1901" s="18" t="s">
        <v>380</v>
      </c>
      <c r="BM1901" s="205" t="s">
        <v>2191</v>
      </c>
    </row>
    <row r="1902" spans="1:65" s="13" customFormat="1" ht="10">
      <c r="B1902" s="207"/>
      <c r="C1902" s="208"/>
      <c r="D1902" s="209" t="s">
        <v>284</v>
      </c>
      <c r="E1902" s="210" t="s">
        <v>1</v>
      </c>
      <c r="F1902" s="211" t="s">
        <v>2192</v>
      </c>
      <c r="G1902" s="208"/>
      <c r="H1902" s="212">
        <v>3.8</v>
      </c>
      <c r="I1902" s="213"/>
      <c r="J1902" s="208"/>
      <c r="K1902" s="208"/>
      <c r="L1902" s="214"/>
      <c r="M1902" s="215"/>
      <c r="N1902" s="216"/>
      <c r="O1902" s="216"/>
      <c r="P1902" s="216"/>
      <c r="Q1902" s="216"/>
      <c r="R1902" s="216"/>
      <c r="S1902" s="216"/>
      <c r="T1902" s="217"/>
      <c r="AT1902" s="218" t="s">
        <v>284</v>
      </c>
      <c r="AU1902" s="218" t="s">
        <v>85</v>
      </c>
      <c r="AV1902" s="13" t="s">
        <v>85</v>
      </c>
      <c r="AW1902" s="13" t="s">
        <v>32</v>
      </c>
      <c r="AX1902" s="13" t="s">
        <v>76</v>
      </c>
      <c r="AY1902" s="218" t="s">
        <v>275</v>
      </c>
    </row>
    <row r="1903" spans="1:65" s="13" customFormat="1" ht="10">
      <c r="B1903" s="207"/>
      <c r="C1903" s="208"/>
      <c r="D1903" s="209" t="s">
        <v>284</v>
      </c>
      <c r="E1903" s="210" t="s">
        <v>1</v>
      </c>
      <c r="F1903" s="211" t="s">
        <v>2193</v>
      </c>
      <c r="G1903" s="208"/>
      <c r="H1903" s="212">
        <v>5.72</v>
      </c>
      <c r="I1903" s="213"/>
      <c r="J1903" s="208"/>
      <c r="K1903" s="208"/>
      <c r="L1903" s="214"/>
      <c r="M1903" s="215"/>
      <c r="N1903" s="216"/>
      <c r="O1903" s="216"/>
      <c r="P1903" s="216"/>
      <c r="Q1903" s="216"/>
      <c r="R1903" s="216"/>
      <c r="S1903" s="216"/>
      <c r="T1903" s="217"/>
      <c r="AT1903" s="218" t="s">
        <v>284</v>
      </c>
      <c r="AU1903" s="218" t="s">
        <v>85</v>
      </c>
      <c r="AV1903" s="13" t="s">
        <v>85</v>
      </c>
      <c r="AW1903" s="13" t="s">
        <v>32</v>
      </c>
      <c r="AX1903" s="13" t="s">
        <v>76</v>
      </c>
      <c r="AY1903" s="218" t="s">
        <v>275</v>
      </c>
    </row>
    <row r="1904" spans="1:65" s="14" customFormat="1" ht="10">
      <c r="B1904" s="219"/>
      <c r="C1904" s="220"/>
      <c r="D1904" s="209" t="s">
        <v>284</v>
      </c>
      <c r="E1904" s="221" t="s">
        <v>1</v>
      </c>
      <c r="F1904" s="222" t="s">
        <v>286</v>
      </c>
      <c r="G1904" s="220"/>
      <c r="H1904" s="223">
        <v>9.52</v>
      </c>
      <c r="I1904" s="224"/>
      <c r="J1904" s="220"/>
      <c r="K1904" s="220"/>
      <c r="L1904" s="225"/>
      <c r="M1904" s="226"/>
      <c r="N1904" s="227"/>
      <c r="O1904" s="227"/>
      <c r="P1904" s="227"/>
      <c r="Q1904" s="227"/>
      <c r="R1904" s="227"/>
      <c r="S1904" s="227"/>
      <c r="T1904" s="228"/>
      <c r="AT1904" s="229" t="s">
        <v>284</v>
      </c>
      <c r="AU1904" s="229" t="s">
        <v>85</v>
      </c>
      <c r="AV1904" s="14" t="s">
        <v>106</v>
      </c>
      <c r="AW1904" s="14" t="s">
        <v>32</v>
      </c>
      <c r="AX1904" s="14" t="s">
        <v>76</v>
      </c>
      <c r="AY1904" s="229" t="s">
        <v>275</v>
      </c>
    </row>
    <row r="1905" spans="1:65" s="15" customFormat="1" ht="10">
      <c r="B1905" s="230"/>
      <c r="C1905" s="231"/>
      <c r="D1905" s="209" t="s">
        <v>284</v>
      </c>
      <c r="E1905" s="232" t="s">
        <v>1</v>
      </c>
      <c r="F1905" s="233" t="s">
        <v>287</v>
      </c>
      <c r="G1905" s="231"/>
      <c r="H1905" s="234">
        <v>9.52</v>
      </c>
      <c r="I1905" s="235"/>
      <c r="J1905" s="231"/>
      <c r="K1905" s="231"/>
      <c r="L1905" s="236"/>
      <c r="M1905" s="237"/>
      <c r="N1905" s="238"/>
      <c r="O1905" s="238"/>
      <c r="P1905" s="238"/>
      <c r="Q1905" s="238"/>
      <c r="R1905" s="238"/>
      <c r="S1905" s="238"/>
      <c r="T1905" s="239"/>
      <c r="AT1905" s="240" t="s">
        <v>284</v>
      </c>
      <c r="AU1905" s="240" t="s">
        <v>85</v>
      </c>
      <c r="AV1905" s="15" t="s">
        <v>282</v>
      </c>
      <c r="AW1905" s="15" t="s">
        <v>32</v>
      </c>
      <c r="AX1905" s="15" t="s">
        <v>83</v>
      </c>
      <c r="AY1905" s="240" t="s">
        <v>275</v>
      </c>
    </row>
    <row r="1906" spans="1:65" s="2" customFormat="1" ht="24.15" customHeight="1">
      <c r="A1906" s="35"/>
      <c r="B1906" s="36"/>
      <c r="C1906" s="251" t="s">
        <v>2194</v>
      </c>
      <c r="D1906" s="251" t="s">
        <v>386</v>
      </c>
      <c r="E1906" s="252" t="s">
        <v>2195</v>
      </c>
      <c r="F1906" s="253" t="s">
        <v>2196</v>
      </c>
      <c r="G1906" s="254" t="s">
        <v>2066</v>
      </c>
      <c r="H1906" s="255">
        <v>1</v>
      </c>
      <c r="I1906" s="256"/>
      <c r="J1906" s="257">
        <f>ROUND(I1906*H1906,2)</f>
        <v>0</v>
      </c>
      <c r="K1906" s="253" t="s">
        <v>1</v>
      </c>
      <c r="L1906" s="258"/>
      <c r="M1906" s="259" t="s">
        <v>1</v>
      </c>
      <c r="N1906" s="260" t="s">
        <v>41</v>
      </c>
      <c r="O1906" s="72"/>
      <c r="P1906" s="203">
        <f>O1906*H1906</f>
        <v>0</v>
      </c>
      <c r="Q1906" s="203">
        <v>0</v>
      </c>
      <c r="R1906" s="203">
        <f>Q1906*H1906</f>
        <v>0</v>
      </c>
      <c r="S1906" s="203">
        <v>0</v>
      </c>
      <c r="T1906" s="204">
        <f>S1906*H1906</f>
        <v>0</v>
      </c>
      <c r="U1906" s="35"/>
      <c r="V1906" s="35"/>
      <c r="W1906" s="35"/>
      <c r="X1906" s="35"/>
      <c r="Y1906" s="35"/>
      <c r="Z1906" s="35"/>
      <c r="AA1906" s="35"/>
      <c r="AB1906" s="35"/>
      <c r="AC1906" s="35"/>
      <c r="AD1906" s="35"/>
      <c r="AE1906" s="35"/>
      <c r="AR1906" s="205" t="s">
        <v>517</v>
      </c>
      <c r="AT1906" s="205" t="s">
        <v>386</v>
      </c>
      <c r="AU1906" s="205" t="s">
        <v>85</v>
      </c>
      <c r="AY1906" s="18" t="s">
        <v>275</v>
      </c>
      <c r="BE1906" s="206">
        <f>IF(N1906="základní",J1906,0)</f>
        <v>0</v>
      </c>
      <c r="BF1906" s="206">
        <f>IF(N1906="snížená",J1906,0)</f>
        <v>0</v>
      </c>
      <c r="BG1906" s="206">
        <f>IF(N1906="zákl. přenesená",J1906,0)</f>
        <v>0</v>
      </c>
      <c r="BH1906" s="206">
        <f>IF(N1906="sníž. přenesená",J1906,0)</f>
        <v>0</v>
      </c>
      <c r="BI1906" s="206">
        <f>IF(N1906="nulová",J1906,0)</f>
        <v>0</v>
      </c>
      <c r="BJ1906" s="18" t="s">
        <v>83</v>
      </c>
      <c r="BK1906" s="206">
        <f>ROUND(I1906*H1906,2)</f>
        <v>0</v>
      </c>
      <c r="BL1906" s="18" t="s">
        <v>380</v>
      </c>
      <c r="BM1906" s="205" t="s">
        <v>2197</v>
      </c>
    </row>
    <row r="1907" spans="1:65" s="2" customFormat="1" ht="16.5" customHeight="1">
      <c r="A1907" s="35"/>
      <c r="B1907" s="36"/>
      <c r="C1907" s="251" t="s">
        <v>2198</v>
      </c>
      <c r="D1907" s="251" t="s">
        <v>386</v>
      </c>
      <c r="E1907" s="252" t="s">
        <v>2199</v>
      </c>
      <c r="F1907" s="253" t="s">
        <v>2200</v>
      </c>
      <c r="G1907" s="254" t="s">
        <v>2066</v>
      </c>
      <c r="H1907" s="255">
        <v>1</v>
      </c>
      <c r="I1907" s="256"/>
      <c r="J1907" s="257">
        <f>ROUND(I1907*H1907,2)</f>
        <v>0</v>
      </c>
      <c r="K1907" s="253" t="s">
        <v>1</v>
      </c>
      <c r="L1907" s="258"/>
      <c r="M1907" s="259" t="s">
        <v>1</v>
      </c>
      <c r="N1907" s="260" t="s">
        <v>41</v>
      </c>
      <c r="O1907" s="72"/>
      <c r="P1907" s="203">
        <f>O1907*H1907</f>
        <v>0</v>
      </c>
      <c r="Q1907" s="203">
        <v>0</v>
      </c>
      <c r="R1907" s="203">
        <f>Q1907*H1907</f>
        <v>0</v>
      </c>
      <c r="S1907" s="203">
        <v>0</v>
      </c>
      <c r="T1907" s="204">
        <f>S1907*H1907</f>
        <v>0</v>
      </c>
      <c r="U1907" s="35"/>
      <c r="V1907" s="35"/>
      <c r="W1907" s="35"/>
      <c r="X1907" s="35"/>
      <c r="Y1907" s="35"/>
      <c r="Z1907" s="35"/>
      <c r="AA1907" s="35"/>
      <c r="AB1907" s="35"/>
      <c r="AC1907" s="35"/>
      <c r="AD1907" s="35"/>
      <c r="AE1907" s="35"/>
      <c r="AR1907" s="205" t="s">
        <v>517</v>
      </c>
      <c r="AT1907" s="205" t="s">
        <v>386</v>
      </c>
      <c r="AU1907" s="205" t="s">
        <v>85</v>
      </c>
      <c r="AY1907" s="18" t="s">
        <v>275</v>
      </c>
      <c r="BE1907" s="206">
        <f>IF(N1907="základní",J1907,0)</f>
        <v>0</v>
      </c>
      <c r="BF1907" s="206">
        <f>IF(N1907="snížená",J1907,0)</f>
        <v>0</v>
      </c>
      <c r="BG1907" s="206">
        <f>IF(N1907="zákl. přenesená",J1907,0)</f>
        <v>0</v>
      </c>
      <c r="BH1907" s="206">
        <f>IF(N1907="sníž. přenesená",J1907,0)</f>
        <v>0</v>
      </c>
      <c r="BI1907" s="206">
        <f>IF(N1907="nulová",J1907,0)</f>
        <v>0</v>
      </c>
      <c r="BJ1907" s="18" t="s">
        <v>83</v>
      </c>
      <c r="BK1907" s="206">
        <f>ROUND(I1907*H1907,2)</f>
        <v>0</v>
      </c>
      <c r="BL1907" s="18" t="s">
        <v>380</v>
      </c>
      <c r="BM1907" s="205" t="s">
        <v>2201</v>
      </c>
    </row>
    <row r="1908" spans="1:65" s="2" customFormat="1" ht="21.75" customHeight="1">
      <c r="A1908" s="35"/>
      <c r="B1908" s="36"/>
      <c r="C1908" s="194" t="s">
        <v>2202</v>
      </c>
      <c r="D1908" s="194" t="s">
        <v>277</v>
      </c>
      <c r="E1908" s="195" t="s">
        <v>2203</v>
      </c>
      <c r="F1908" s="196" t="s">
        <v>2204</v>
      </c>
      <c r="G1908" s="197" t="s">
        <v>280</v>
      </c>
      <c r="H1908" s="198">
        <v>19.332999999999998</v>
      </c>
      <c r="I1908" s="199"/>
      <c r="J1908" s="200">
        <f>ROUND(I1908*H1908,2)</f>
        <v>0</v>
      </c>
      <c r="K1908" s="196" t="s">
        <v>281</v>
      </c>
      <c r="L1908" s="40"/>
      <c r="M1908" s="201" t="s">
        <v>1</v>
      </c>
      <c r="N1908" s="202" t="s">
        <v>41</v>
      </c>
      <c r="O1908" s="72"/>
      <c r="P1908" s="203">
        <f>O1908*H1908</f>
        <v>0</v>
      </c>
      <c r="Q1908" s="203">
        <v>5.0000000000000002E-5</v>
      </c>
      <c r="R1908" s="203">
        <f>Q1908*H1908</f>
        <v>9.6665E-4</v>
      </c>
      <c r="S1908" s="203">
        <v>0</v>
      </c>
      <c r="T1908" s="204">
        <f>S1908*H1908</f>
        <v>0</v>
      </c>
      <c r="U1908" s="35"/>
      <c r="V1908" s="35"/>
      <c r="W1908" s="35"/>
      <c r="X1908" s="35"/>
      <c r="Y1908" s="35"/>
      <c r="Z1908" s="35"/>
      <c r="AA1908" s="35"/>
      <c r="AB1908" s="35"/>
      <c r="AC1908" s="35"/>
      <c r="AD1908" s="35"/>
      <c r="AE1908" s="35"/>
      <c r="AR1908" s="205" t="s">
        <v>380</v>
      </c>
      <c r="AT1908" s="205" t="s">
        <v>277</v>
      </c>
      <c r="AU1908" s="205" t="s">
        <v>85</v>
      </c>
      <c r="AY1908" s="18" t="s">
        <v>275</v>
      </c>
      <c r="BE1908" s="206">
        <f>IF(N1908="základní",J1908,0)</f>
        <v>0</v>
      </c>
      <c r="BF1908" s="206">
        <f>IF(N1908="snížená",J1908,0)</f>
        <v>0</v>
      </c>
      <c r="BG1908" s="206">
        <f>IF(N1908="zákl. přenesená",J1908,0)</f>
        <v>0</v>
      </c>
      <c r="BH1908" s="206">
        <f>IF(N1908="sníž. přenesená",J1908,0)</f>
        <v>0</v>
      </c>
      <c r="BI1908" s="206">
        <f>IF(N1908="nulová",J1908,0)</f>
        <v>0</v>
      </c>
      <c r="BJ1908" s="18" t="s">
        <v>83</v>
      </c>
      <c r="BK1908" s="206">
        <f>ROUND(I1908*H1908,2)</f>
        <v>0</v>
      </c>
      <c r="BL1908" s="18" t="s">
        <v>380</v>
      </c>
      <c r="BM1908" s="205" t="s">
        <v>2205</v>
      </c>
    </row>
    <row r="1909" spans="1:65" s="13" customFormat="1" ht="10">
      <c r="B1909" s="207"/>
      <c r="C1909" s="208"/>
      <c r="D1909" s="209" t="s">
        <v>284</v>
      </c>
      <c r="E1909" s="210" t="s">
        <v>1</v>
      </c>
      <c r="F1909" s="211" t="s">
        <v>2206</v>
      </c>
      <c r="G1909" s="208"/>
      <c r="H1909" s="212">
        <v>6.22</v>
      </c>
      <c r="I1909" s="213"/>
      <c r="J1909" s="208"/>
      <c r="K1909" s="208"/>
      <c r="L1909" s="214"/>
      <c r="M1909" s="215"/>
      <c r="N1909" s="216"/>
      <c r="O1909" s="216"/>
      <c r="P1909" s="216"/>
      <c r="Q1909" s="216"/>
      <c r="R1909" s="216"/>
      <c r="S1909" s="216"/>
      <c r="T1909" s="217"/>
      <c r="AT1909" s="218" t="s">
        <v>284</v>
      </c>
      <c r="AU1909" s="218" t="s">
        <v>85</v>
      </c>
      <c r="AV1909" s="13" t="s">
        <v>85</v>
      </c>
      <c r="AW1909" s="13" t="s">
        <v>32</v>
      </c>
      <c r="AX1909" s="13" t="s">
        <v>76</v>
      </c>
      <c r="AY1909" s="218" t="s">
        <v>275</v>
      </c>
    </row>
    <row r="1910" spans="1:65" s="13" customFormat="1" ht="10">
      <c r="B1910" s="207"/>
      <c r="C1910" s="208"/>
      <c r="D1910" s="209" t="s">
        <v>284</v>
      </c>
      <c r="E1910" s="210" t="s">
        <v>1</v>
      </c>
      <c r="F1910" s="211" t="s">
        <v>2207</v>
      </c>
      <c r="G1910" s="208"/>
      <c r="H1910" s="212">
        <v>6.2130000000000001</v>
      </c>
      <c r="I1910" s="213"/>
      <c r="J1910" s="208"/>
      <c r="K1910" s="208"/>
      <c r="L1910" s="214"/>
      <c r="M1910" s="215"/>
      <c r="N1910" s="216"/>
      <c r="O1910" s="216"/>
      <c r="P1910" s="216"/>
      <c r="Q1910" s="216"/>
      <c r="R1910" s="216"/>
      <c r="S1910" s="216"/>
      <c r="T1910" s="217"/>
      <c r="AT1910" s="218" t="s">
        <v>284</v>
      </c>
      <c r="AU1910" s="218" t="s">
        <v>85</v>
      </c>
      <c r="AV1910" s="13" t="s">
        <v>85</v>
      </c>
      <c r="AW1910" s="13" t="s">
        <v>32</v>
      </c>
      <c r="AX1910" s="13" t="s">
        <v>76</v>
      </c>
      <c r="AY1910" s="218" t="s">
        <v>275</v>
      </c>
    </row>
    <row r="1911" spans="1:65" s="13" customFormat="1" ht="10">
      <c r="B1911" s="207"/>
      <c r="C1911" s="208"/>
      <c r="D1911" s="209" t="s">
        <v>284</v>
      </c>
      <c r="E1911" s="210" t="s">
        <v>1</v>
      </c>
      <c r="F1911" s="211" t="s">
        <v>2208</v>
      </c>
      <c r="G1911" s="208"/>
      <c r="H1911" s="212">
        <v>6.9</v>
      </c>
      <c r="I1911" s="213"/>
      <c r="J1911" s="208"/>
      <c r="K1911" s="208"/>
      <c r="L1911" s="214"/>
      <c r="M1911" s="215"/>
      <c r="N1911" s="216"/>
      <c r="O1911" s="216"/>
      <c r="P1911" s="216"/>
      <c r="Q1911" s="216"/>
      <c r="R1911" s="216"/>
      <c r="S1911" s="216"/>
      <c r="T1911" s="217"/>
      <c r="AT1911" s="218" t="s">
        <v>284</v>
      </c>
      <c r="AU1911" s="218" t="s">
        <v>85</v>
      </c>
      <c r="AV1911" s="13" t="s">
        <v>85</v>
      </c>
      <c r="AW1911" s="13" t="s">
        <v>32</v>
      </c>
      <c r="AX1911" s="13" t="s">
        <v>76</v>
      </c>
      <c r="AY1911" s="218" t="s">
        <v>275</v>
      </c>
    </row>
    <row r="1912" spans="1:65" s="14" customFormat="1" ht="10">
      <c r="B1912" s="219"/>
      <c r="C1912" s="220"/>
      <c r="D1912" s="209" t="s">
        <v>284</v>
      </c>
      <c r="E1912" s="221" t="s">
        <v>1</v>
      </c>
      <c r="F1912" s="222" t="s">
        <v>286</v>
      </c>
      <c r="G1912" s="220"/>
      <c r="H1912" s="223">
        <v>19.332999999999998</v>
      </c>
      <c r="I1912" s="224"/>
      <c r="J1912" s="220"/>
      <c r="K1912" s="220"/>
      <c r="L1912" s="225"/>
      <c r="M1912" s="226"/>
      <c r="N1912" s="227"/>
      <c r="O1912" s="227"/>
      <c r="P1912" s="227"/>
      <c r="Q1912" s="227"/>
      <c r="R1912" s="227"/>
      <c r="S1912" s="227"/>
      <c r="T1912" s="228"/>
      <c r="AT1912" s="229" t="s">
        <v>284</v>
      </c>
      <c r="AU1912" s="229" t="s">
        <v>85</v>
      </c>
      <c r="AV1912" s="14" t="s">
        <v>106</v>
      </c>
      <c r="AW1912" s="14" t="s">
        <v>32</v>
      </c>
      <c r="AX1912" s="14" t="s">
        <v>76</v>
      </c>
      <c r="AY1912" s="229" t="s">
        <v>275</v>
      </c>
    </row>
    <row r="1913" spans="1:65" s="15" customFormat="1" ht="10">
      <c r="B1913" s="230"/>
      <c r="C1913" s="231"/>
      <c r="D1913" s="209" t="s">
        <v>284</v>
      </c>
      <c r="E1913" s="232" t="s">
        <v>1</v>
      </c>
      <c r="F1913" s="233" t="s">
        <v>287</v>
      </c>
      <c r="G1913" s="231"/>
      <c r="H1913" s="234">
        <v>19.332999999999998</v>
      </c>
      <c r="I1913" s="235"/>
      <c r="J1913" s="231"/>
      <c r="K1913" s="231"/>
      <c r="L1913" s="236"/>
      <c r="M1913" s="237"/>
      <c r="N1913" s="238"/>
      <c r="O1913" s="238"/>
      <c r="P1913" s="238"/>
      <c r="Q1913" s="238"/>
      <c r="R1913" s="238"/>
      <c r="S1913" s="238"/>
      <c r="T1913" s="239"/>
      <c r="AT1913" s="240" t="s">
        <v>284</v>
      </c>
      <c r="AU1913" s="240" t="s">
        <v>85</v>
      </c>
      <c r="AV1913" s="15" t="s">
        <v>282</v>
      </c>
      <c r="AW1913" s="15" t="s">
        <v>32</v>
      </c>
      <c r="AX1913" s="15" t="s">
        <v>83</v>
      </c>
      <c r="AY1913" s="240" t="s">
        <v>275</v>
      </c>
    </row>
    <row r="1914" spans="1:65" s="2" customFormat="1" ht="21.75" customHeight="1">
      <c r="A1914" s="35"/>
      <c r="B1914" s="36"/>
      <c r="C1914" s="251" t="s">
        <v>2209</v>
      </c>
      <c r="D1914" s="251" t="s">
        <v>386</v>
      </c>
      <c r="E1914" s="252" t="s">
        <v>2210</v>
      </c>
      <c r="F1914" s="253" t="s">
        <v>2211</v>
      </c>
      <c r="G1914" s="254" t="s">
        <v>2066</v>
      </c>
      <c r="H1914" s="255">
        <v>1</v>
      </c>
      <c r="I1914" s="256"/>
      <c r="J1914" s="257">
        <f>ROUND(I1914*H1914,2)</f>
        <v>0</v>
      </c>
      <c r="K1914" s="253" t="s">
        <v>1</v>
      </c>
      <c r="L1914" s="258"/>
      <c r="M1914" s="259" t="s">
        <v>1</v>
      </c>
      <c r="N1914" s="260" t="s">
        <v>41</v>
      </c>
      <c r="O1914" s="72"/>
      <c r="P1914" s="203">
        <f>O1914*H1914</f>
        <v>0</v>
      </c>
      <c r="Q1914" s="203">
        <v>0</v>
      </c>
      <c r="R1914" s="203">
        <f>Q1914*H1914</f>
        <v>0</v>
      </c>
      <c r="S1914" s="203">
        <v>0</v>
      </c>
      <c r="T1914" s="204">
        <f>S1914*H1914</f>
        <v>0</v>
      </c>
      <c r="U1914" s="35"/>
      <c r="V1914" s="35"/>
      <c r="W1914" s="35"/>
      <c r="X1914" s="35"/>
      <c r="Y1914" s="35"/>
      <c r="Z1914" s="35"/>
      <c r="AA1914" s="35"/>
      <c r="AB1914" s="35"/>
      <c r="AC1914" s="35"/>
      <c r="AD1914" s="35"/>
      <c r="AE1914" s="35"/>
      <c r="AR1914" s="205" t="s">
        <v>517</v>
      </c>
      <c r="AT1914" s="205" t="s">
        <v>386</v>
      </c>
      <c r="AU1914" s="205" t="s">
        <v>85</v>
      </c>
      <c r="AY1914" s="18" t="s">
        <v>275</v>
      </c>
      <c r="BE1914" s="206">
        <f>IF(N1914="základní",J1914,0)</f>
        <v>0</v>
      </c>
      <c r="BF1914" s="206">
        <f>IF(N1914="snížená",J1914,0)</f>
        <v>0</v>
      </c>
      <c r="BG1914" s="206">
        <f>IF(N1914="zákl. přenesená",J1914,0)</f>
        <v>0</v>
      </c>
      <c r="BH1914" s="206">
        <f>IF(N1914="sníž. přenesená",J1914,0)</f>
        <v>0</v>
      </c>
      <c r="BI1914" s="206">
        <f>IF(N1914="nulová",J1914,0)</f>
        <v>0</v>
      </c>
      <c r="BJ1914" s="18" t="s">
        <v>83</v>
      </c>
      <c r="BK1914" s="206">
        <f>ROUND(I1914*H1914,2)</f>
        <v>0</v>
      </c>
      <c r="BL1914" s="18" t="s">
        <v>380</v>
      </c>
      <c r="BM1914" s="205" t="s">
        <v>2212</v>
      </c>
    </row>
    <row r="1915" spans="1:65" s="2" customFormat="1" ht="16.5" customHeight="1">
      <c r="A1915" s="35"/>
      <c r="B1915" s="36"/>
      <c r="C1915" s="251" t="s">
        <v>2213</v>
      </c>
      <c r="D1915" s="251" t="s">
        <v>386</v>
      </c>
      <c r="E1915" s="252" t="s">
        <v>2214</v>
      </c>
      <c r="F1915" s="253" t="s">
        <v>2215</v>
      </c>
      <c r="G1915" s="254" t="s">
        <v>2066</v>
      </c>
      <c r="H1915" s="255">
        <v>1</v>
      </c>
      <c r="I1915" s="256"/>
      <c r="J1915" s="257">
        <f>ROUND(I1915*H1915,2)</f>
        <v>0</v>
      </c>
      <c r="K1915" s="253" t="s">
        <v>1</v>
      </c>
      <c r="L1915" s="258"/>
      <c r="M1915" s="259" t="s">
        <v>1</v>
      </c>
      <c r="N1915" s="260" t="s">
        <v>41</v>
      </c>
      <c r="O1915" s="72"/>
      <c r="P1915" s="203">
        <f>O1915*H1915</f>
        <v>0</v>
      </c>
      <c r="Q1915" s="203">
        <v>0</v>
      </c>
      <c r="R1915" s="203">
        <f>Q1915*H1915</f>
        <v>0</v>
      </c>
      <c r="S1915" s="203">
        <v>0</v>
      </c>
      <c r="T1915" s="204">
        <f>S1915*H1915</f>
        <v>0</v>
      </c>
      <c r="U1915" s="35"/>
      <c r="V1915" s="35"/>
      <c r="W1915" s="35"/>
      <c r="X1915" s="35"/>
      <c r="Y1915" s="35"/>
      <c r="Z1915" s="35"/>
      <c r="AA1915" s="35"/>
      <c r="AB1915" s="35"/>
      <c r="AC1915" s="35"/>
      <c r="AD1915" s="35"/>
      <c r="AE1915" s="35"/>
      <c r="AR1915" s="205" t="s">
        <v>517</v>
      </c>
      <c r="AT1915" s="205" t="s">
        <v>386</v>
      </c>
      <c r="AU1915" s="205" t="s">
        <v>85</v>
      </c>
      <c r="AY1915" s="18" t="s">
        <v>275</v>
      </c>
      <c r="BE1915" s="206">
        <f>IF(N1915="základní",J1915,0)</f>
        <v>0</v>
      </c>
      <c r="BF1915" s="206">
        <f>IF(N1915="snížená",J1915,0)</f>
        <v>0</v>
      </c>
      <c r="BG1915" s="206">
        <f>IF(N1915="zákl. přenesená",J1915,0)</f>
        <v>0</v>
      </c>
      <c r="BH1915" s="206">
        <f>IF(N1915="sníž. přenesená",J1915,0)</f>
        <v>0</v>
      </c>
      <c r="BI1915" s="206">
        <f>IF(N1915="nulová",J1915,0)</f>
        <v>0</v>
      </c>
      <c r="BJ1915" s="18" t="s">
        <v>83</v>
      </c>
      <c r="BK1915" s="206">
        <f>ROUND(I1915*H1915,2)</f>
        <v>0</v>
      </c>
      <c r="BL1915" s="18" t="s">
        <v>380</v>
      </c>
      <c r="BM1915" s="205" t="s">
        <v>2216</v>
      </c>
    </row>
    <row r="1916" spans="1:65" s="2" customFormat="1" ht="16.5" customHeight="1">
      <c r="A1916" s="35"/>
      <c r="B1916" s="36"/>
      <c r="C1916" s="251" t="s">
        <v>2217</v>
      </c>
      <c r="D1916" s="251" t="s">
        <v>386</v>
      </c>
      <c r="E1916" s="252" t="s">
        <v>2218</v>
      </c>
      <c r="F1916" s="253" t="s">
        <v>2219</v>
      </c>
      <c r="G1916" s="254" t="s">
        <v>2066</v>
      </c>
      <c r="H1916" s="255">
        <v>1</v>
      </c>
      <c r="I1916" s="256"/>
      <c r="J1916" s="257">
        <f>ROUND(I1916*H1916,2)</f>
        <v>0</v>
      </c>
      <c r="K1916" s="253" t="s">
        <v>1</v>
      </c>
      <c r="L1916" s="258"/>
      <c r="M1916" s="259" t="s">
        <v>1</v>
      </c>
      <c r="N1916" s="260" t="s">
        <v>41</v>
      </c>
      <c r="O1916" s="72"/>
      <c r="P1916" s="203">
        <f>O1916*H1916</f>
        <v>0</v>
      </c>
      <c r="Q1916" s="203">
        <v>0</v>
      </c>
      <c r="R1916" s="203">
        <f>Q1916*H1916</f>
        <v>0</v>
      </c>
      <c r="S1916" s="203">
        <v>0</v>
      </c>
      <c r="T1916" s="204">
        <f>S1916*H1916</f>
        <v>0</v>
      </c>
      <c r="U1916" s="35"/>
      <c r="V1916" s="35"/>
      <c r="W1916" s="35"/>
      <c r="X1916" s="35"/>
      <c r="Y1916" s="35"/>
      <c r="Z1916" s="35"/>
      <c r="AA1916" s="35"/>
      <c r="AB1916" s="35"/>
      <c r="AC1916" s="35"/>
      <c r="AD1916" s="35"/>
      <c r="AE1916" s="35"/>
      <c r="AR1916" s="205" t="s">
        <v>517</v>
      </c>
      <c r="AT1916" s="205" t="s">
        <v>386</v>
      </c>
      <c r="AU1916" s="205" t="s">
        <v>85</v>
      </c>
      <c r="AY1916" s="18" t="s">
        <v>275</v>
      </c>
      <c r="BE1916" s="206">
        <f>IF(N1916="základní",J1916,0)</f>
        <v>0</v>
      </c>
      <c r="BF1916" s="206">
        <f>IF(N1916="snížená",J1916,0)</f>
        <v>0</v>
      </c>
      <c r="BG1916" s="206">
        <f>IF(N1916="zákl. přenesená",J1916,0)</f>
        <v>0</v>
      </c>
      <c r="BH1916" s="206">
        <f>IF(N1916="sníž. přenesená",J1916,0)</f>
        <v>0</v>
      </c>
      <c r="BI1916" s="206">
        <f>IF(N1916="nulová",J1916,0)</f>
        <v>0</v>
      </c>
      <c r="BJ1916" s="18" t="s">
        <v>83</v>
      </c>
      <c r="BK1916" s="206">
        <f>ROUND(I1916*H1916,2)</f>
        <v>0</v>
      </c>
      <c r="BL1916" s="18" t="s">
        <v>380</v>
      </c>
      <c r="BM1916" s="205" t="s">
        <v>2220</v>
      </c>
    </row>
    <row r="1917" spans="1:65" s="2" customFormat="1" ht="24.15" customHeight="1">
      <c r="A1917" s="35"/>
      <c r="B1917" s="36"/>
      <c r="C1917" s="194" t="s">
        <v>2221</v>
      </c>
      <c r="D1917" s="194" t="s">
        <v>277</v>
      </c>
      <c r="E1917" s="195" t="s">
        <v>2222</v>
      </c>
      <c r="F1917" s="196" t="s">
        <v>2223</v>
      </c>
      <c r="G1917" s="197" t="s">
        <v>280</v>
      </c>
      <c r="H1917" s="198">
        <v>26.497</v>
      </c>
      <c r="I1917" s="199"/>
      <c r="J1917" s="200">
        <f>ROUND(I1917*H1917,2)</f>
        <v>0</v>
      </c>
      <c r="K1917" s="196" t="s">
        <v>281</v>
      </c>
      <c r="L1917" s="40"/>
      <c r="M1917" s="201" t="s">
        <v>1</v>
      </c>
      <c r="N1917" s="202" t="s">
        <v>41</v>
      </c>
      <c r="O1917" s="72"/>
      <c r="P1917" s="203">
        <f>O1917*H1917</f>
        <v>0</v>
      </c>
      <c r="Q1917" s="203">
        <v>5.0000000000000002E-5</v>
      </c>
      <c r="R1917" s="203">
        <f>Q1917*H1917</f>
        <v>1.32485E-3</v>
      </c>
      <c r="S1917" s="203">
        <v>0</v>
      </c>
      <c r="T1917" s="204">
        <f>S1917*H1917</f>
        <v>0</v>
      </c>
      <c r="U1917" s="35"/>
      <c r="V1917" s="35"/>
      <c r="W1917" s="35"/>
      <c r="X1917" s="35"/>
      <c r="Y1917" s="35"/>
      <c r="Z1917" s="35"/>
      <c r="AA1917" s="35"/>
      <c r="AB1917" s="35"/>
      <c r="AC1917" s="35"/>
      <c r="AD1917" s="35"/>
      <c r="AE1917" s="35"/>
      <c r="AR1917" s="205" t="s">
        <v>380</v>
      </c>
      <c r="AT1917" s="205" t="s">
        <v>277</v>
      </c>
      <c r="AU1917" s="205" t="s">
        <v>85</v>
      </c>
      <c r="AY1917" s="18" t="s">
        <v>275</v>
      </c>
      <c r="BE1917" s="206">
        <f>IF(N1917="základní",J1917,0)</f>
        <v>0</v>
      </c>
      <c r="BF1917" s="206">
        <f>IF(N1917="snížená",J1917,0)</f>
        <v>0</v>
      </c>
      <c r="BG1917" s="206">
        <f>IF(N1917="zákl. přenesená",J1917,0)</f>
        <v>0</v>
      </c>
      <c r="BH1917" s="206">
        <f>IF(N1917="sníž. přenesená",J1917,0)</f>
        <v>0</v>
      </c>
      <c r="BI1917" s="206">
        <f>IF(N1917="nulová",J1917,0)</f>
        <v>0</v>
      </c>
      <c r="BJ1917" s="18" t="s">
        <v>83</v>
      </c>
      <c r="BK1917" s="206">
        <f>ROUND(I1917*H1917,2)</f>
        <v>0</v>
      </c>
      <c r="BL1917" s="18" t="s">
        <v>380</v>
      </c>
      <c r="BM1917" s="205" t="s">
        <v>2224</v>
      </c>
    </row>
    <row r="1918" spans="1:65" s="13" customFormat="1" ht="10">
      <c r="B1918" s="207"/>
      <c r="C1918" s="208"/>
      <c r="D1918" s="209" t="s">
        <v>284</v>
      </c>
      <c r="E1918" s="210" t="s">
        <v>1</v>
      </c>
      <c r="F1918" s="211" t="s">
        <v>2225</v>
      </c>
      <c r="G1918" s="208"/>
      <c r="H1918" s="212">
        <v>12.289</v>
      </c>
      <c r="I1918" s="213"/>
      <c r="J1918" s="208"/>
      <c r="K1918" s="208"/>
      <c r="L1918" s="214"/>
      <c r="M1918" s="215"/>
      <c r="N1918" s="216"/>
      <c r="O1918" s="216"/>
      <c r="P1918" s="216"/>
      <c r="Q1918" s="216"/>
      <c r="R1918" s="216"/>
      <c r="S1918" s="216"/>
      <c r="T1918" s="217"/>
      <c r="AT1918" s="218" t="s">
        <v>284</v>
      </c>
      <c r="AU1918" s="218" t="s">
        <v>85</v>
      </c>
      <c r="AV1918" s="13" t="s">
        <v>85</v>
      </c>
      <c r="AW1918" s="13" t="s">
        <v>32</v>
      </c>
      <c r="AX1918" s="13" t="s">
        <v>76</v>
      </c>
      <c r="AY1918" s="218" t="s">
        <v>275</v>
      </c>
    </row>
    <row r="1919" spans="1:65" s="13" customFormat="1" ht="10">
      <c r="B1919" s="207"/>
      <c r="C1919" s="208"/>
      <c r="D1919" s="209" t="s">
        <v>284</v>
      </c>
      <c r="E1919" s="210" t="s">
        <v>1</v>
      </c>
      <c r="F1919" s="211" t="s">
        <v>2226</v>
      </c>
      <c r="G1919" s="208"/>
      <c r="H1919" s="212">
        <v>14.208</v>
      </c>
      <c r="I1919" s="213"/>
      <c r="J1919" s="208"/>
      <c r="K1919" s="208"/>
      <c r="L1919" s="214"/>
      <c r="M1919" s="215"/>
      <c r="N1919" s="216"/>
      <c r="O1919" s="216"/>
      <c r="P1919" s="216"/>
      <c r="Q1919" s="216"/>
      <c r="R1919" s="216"/>
      <c r="S1919" s="216"/>
      <c r="T1919" s="217"/>
      <c r="AT1919" s="218" t="s">
        <v>284</v>
      </c>
      <c r="AU1919" s="218" t="s">
        <v>85</v>
      </c>
      <c r="AV1919" s="13" t="s">
        <v>85</v>
      </c>
      <c r="AW1919" s="13" t="s">
        <v>32</v>
      </c>
      <c r="AX1919" s="13" t="s">
        <v>76</v>
      </c>
      <c r="AY1919" s="218" t="s">
        <v>275</v>
      </c>
    </row>
    <row r="1920" spans="1:65" s="14" customFormat="1" ht="10">
      <c r="B1920" s="219"/>
      <c r="C1920" s="220"/>
      <c r="D1920" s="209" t="s">
        <v>284</v>
      </c>
      <c r="E1920" s="221" t="s">
        <v>1</v>
      </c>
      <c r="F1920" s="222" t="s">
        <v>286</v>
      </c>
      <c r="G1920" s="220"/>
      <c r="H1920" s="223">
        <v>26.497</v>
      </c>
      <c r="I1920" s="224"/>
      <c r="J1920" s="220"/>
      <c r="K1920" s="220"/>
      <c r="L1920" s="225"/>
      <c r="M1920" s="226"/>
      <c r="N1920" s="227"/>
      <c r="O1920" s="227"/>
      <c r="P1920" s="227"/>
      <c r="Q1920" s="227"/>
      <c r="R1920" s="227"/>
      <c r="S1920" s="227"/>
      <c r="T1920" s="228"/>
      <c r="AT1920" s="229" t="s">
        <v>284</v>
      </c>
      <c r="AU1920" s="229" t="s">
        <v>85</v>
      </c>
      <c r="AV1920" s="14" t="s">
        <v>106</v>
      </c>
      <c r="AW1920" s="14" t="s">
        <v>32</v>
      </c>
      <c r="AX1920" s="14" t="s">
        <v>76</v>
      </c>
      <c r="AY1920" s="229" t="s">
        <v>275</v>
      </c>
    </row>
    <row r="1921" spans="1:65" s="15" customFormat="1" ht="10">
      <c r="B1921" s="230"/>
      <c r="C1921" s="231"/>
      <c r="D1921" s="209" t="s">
        <v>284</v>
      </c>
      <c r="E1921" s="232" t="s">
        <v>1</v>
      </c>
      <c r="F1921" s="233" t="s">
        <v>287</v>
      </c>
      <c r="G1921" s="231"/>
      <c r="H1921" s="234">
        <v>26.497</v>
      </c>
      <c r="I1921" s="235"/>
      <c r="J1921" s="231"/>
      <c r="K1921" s="231"/>
      <c r="L1921" s="236"/>
      <c r="M1921" s="237"/>
      <c r="N1921" s="238"/>
      <c r="O1921" s="238"/>
      <c r="P1921" s="238"/>
      <c r="Q1921" s="238"/>
      <c r="R1921" s="238"/>
      <c r="S1921" s="238"/>
      <c r="T1921" s="239"/>
      <c r="AT1921" s="240" t="s">
        <v>284</v>
      </c>
      <c r="AU1921" s="240" t="s">
        <v>85</v>
      </c>
      <c r="AV1921" s="15" t="s">
        <v>282</v>
      </c>
      <c r="AW1921" s="15" t="s">
        <v>32</v>
      </c>
      <c r="AX1921" s="15" t="s">
        <v>83</v>
      </c>
      <c r="AY1921" s="240" t="s">
        <v>275</v>
      </c>
    </row>
    <row r="1922" spans="1:65" s="2" customFormat="1" ht="16.5" customHeight="1">
      <c r="A1922" s="35"/>
      <c r="B1922" s="36"/>
      <c r="C1922" s="251" t="s">
        <v>2227</v>
      </c>
      <c r="D1922" s="251" t="s">
        <v>386</v>
      </c>
      <c r="E1922" s="252" t="s">
        <v>2228</v>
      </c>
      <c r="F1922" s="253" t="s">
        <v>2229</v>
      </c>
      <c r="G1922" s="254" t="s">
        <v>2066</v>
      </c>
      <c r="H1922" s="255">
        <v>1</v>
      </c>
      <c r="I1922" s="256"/>
      <c r="J1922" s="257">
        <f>ROUND(I1922*H1922,2)</f>
        <v>0</v>
      </c>
      <c r="K1922" s="253" t="s">
        <v>1</v>
      </c>
      <c r="L1922" s="258"/>
      <c r="M1922" s="259" t="s">
        <v>1</v>
      </c>
      <c r="N1922" s="260" t="s">
        <v>41</v>
      </c>
      <c r="O1922" s="72"/>
      <c r="P1922" s="203">
        <f>O1922*H1922</f>
        <v>0</v>
      </c>
      <c r="Q1922" s="203">
        <v>0</v>
      </c>
      <c r="R1922" s="203">
        <f>Q1922*H1922</f>
        <v>0</v>
      </c>
      <c r="S1922" s="203">
        <v>0</v>
      </c>
      <c r="T1922" s="204">
        <f>S1922*H1922</f>
        <v>0</v>
      </c>
      <c r="U1922" s="35"/>
      <c r="V1922" s="35"/>
      <c r="W1922" s="35"/>
      <c r="X1922" s="35"/>
      <c r="Y1922" s="35"/>
      <c r="Z1922" s="35"/>
      <c r="AA1922" s="35"/>
      <c r="AB1922" s="35"/>
      <c r="AC1922" s="35"/>
      <c r="AD1922" s="35"/>
      <c r="AE1922" s="35"/>
      <c r="AR1922" s="205" t="s">
        <v>517</v>
      </c>
      <c r="AT1922" s="205" t="s">
        <v>386</v>
      </c>
      <c r="AU1922" s="205" t="s">
        <v>85</v>
      </c>
      <c r="AY1922" s="18" t="s">
        <v>275</v>
      </c>
      <c r="BE1922" s="206">
        <f>IF(N1922="základní",J1922,0)</f>
        <v>0</v>
      </c>
      <c r="BF1922" s="206">
        <f>IF(N1922="snížená",J1922,0)</f>
        <v>0</v>
      </c>
      <c r="BG1922" s="206">
        <f>IF(N1922="zákl. přenesená",J1922,0)</f>
        <v>0</v>
      </c>
      <c r="BH1922" s="206">
        <f>IF(N1922="sníž. přenesená",J1922,0)</f>
        <v>0</v>
      </c>
      <c r="BI1922" s="206">
        <f>IF(N1922="nulová",J1922,0)</f>
        <v>0</v>
      </c>
      <c r="BJ1922" s="18" t="s">
        <v>83</v>
      </c>
      <c r="BK1922" s="206">
        <f>ROUND(I1922*H1922,2)</f>
        <v>0</v>
      </c>
      <c r="BL1922" s="18" t="s">
        <v>380</v>
      </c>
      <c r="BM1922" s="205" t="s">
        <v>2230</v>
      </c>
    </row>
    <row r="1923" spans="1:65" s="2" customFormat="1" ht="21.75" customHeight="1">
      <c r="A1923" s="35"/>
      <c r="B1923" s="36"/>
      <c r="C1923" s="251" t="s">
        <v>2231</v>
      </c>
      <c r="D1923" s="251" t="s">
        <v>386</v>
      </c>
      <c r="E1923" s="252" t="s">
        <v>2232</v>
      </c>
      <c r="F1923" s="253" t="s">
        <v>2233</v>
      </c>
      <c r="G1923" s="254" t="s">
        <v>2066</v>
      </c>
      <c r="H1923" s="255">
        <v>1</v>
      </c>
      <c r="I1923" s="256"/>
      <c r="J1923" s="257">
        <f>ROUND(I1923*H1923,2)</f>
        <v>0</v>
      </c>
      <c r="K1923" s="253" t="s">
        <v>1</v>
      </c>
      <c r="L1923" s="258"/>
      <c r="M1923" s="259" t="s">
        <v>1</v>
      </c>
      <c r="N1923" s="260" t="s">
        <v>41</v>
      </c>
      <c r="O1923" s="72"/>
      <c r="P1923" s="203">
        <f>O1923*H1923</f>
        <v>0</v>
      </c>
      <c r="Q1923" s="203">
        <v>0</v>
      </c>
      <c r="R1923" s="203">
        <f>Q1923*H1923</f>
        <v>0</v>
      </c>
      <c r="S1923" s="203">
        <v>0</v>
      </c>
      <c r="T1923" s="204">
        <f>S1923*H1923</f>
        <v>0</v>
      </c>
      <c r="U1923" s="35"/>
      <c r="V1923" s="35"/>
      <c r="W1923" s="35"/>
      <c r="X1923" s="35"/>
      <c r="Y1923" s="35"/>
      <c r="Z1923" s="35"/>
      <c r="AA1923" s="35"/>
      <c r="AB1923" s="35"/>
      <c r="AC1923" s="35"/>
      <c r="AD1923" s="35"/>
      <c r="AE1923" s="35"/>
      <c r="AR1923" s="205" t="s">
        <v>517</v>
      </c>
      <c r="AT1923" s="205" t="s">
        <v>386</v>
      </c>
      <c r="AU1923" s="205" t="s">
        <v>85</v>
      </c>
      <c r="AY1923" s="18" t="s">
        <v>275</v>
      </c>
      <c r="BE1923" s="206">
        <f>IF(N1923="základní",J1923,0)</f>
        <v>0</v>
      </c>
      <c r="BF1923" s="206">
        <f>IF(N1923="snížená",J1923,0)</f>
        <v>0</v>
      </c>
      <c r="BG1923" s="206">
        <f>IF(N1923="zákl. přenesená",J1923,0)</f>
        <v>0</v>
      </c>
      <c r="BH1923" s="206">
        <f>IF(N1923="sníž. přenesená",J1923,0)</f>
        <v>0</v>
      </c>
      <c r="BI1923" s="206">
        <f>IF(N1923="nulová",J1923,0)</f>
        <v>0</v>
      </c>
      <c r="BJ1923" s="18" t="s">
        <v>83</v>
      </c>
      <c r="BK1923" s="206">
        <f>ROUND(I1923*H1923,2)</f>
        <v>0</v>
      </c>
      <c r="BL1923" s="18" t="s">
        <v>380</v>
      </c>
      <c r="BM1923" s="205" t="s">
        <v>2234</v>
      </c>
    </row>
    <row r="1924" spans="1:65" s="2" customFormat="1" ht="16.5" customHeight="1">
      <c r="A1924" s="35"/>
      <c r="B1924" s="36"/>
      <c r="C1924" s="194" t="s">
        <v>2235</v>
      </c>
      <c r="D1924" s="194" t="s">
        <v>277</v>
      </c>
      <c r="E1924" s="195" t="s">
        <v>2236</v>
      </c>
      <c r="F1924" s="196" t="s">
        <v>2237</v>
      </c>
      <c r="G1924" s="197" t="s">
        <v>280</v>
      </c>
      <c r="H1924" s="198">
        <v>36.700000000000003</v>
      </c>
      <c r="I1924" s="199"/>
      <c r="J1924" s="200">
        <f>ROUND(I1924*H1924,2)</f>
        <v>0</v>
      </c>
      <c r="K1924" s="196" t="s">
        <v>281</v>
      </c>
      <c r="L1924" s="40"/>
      <c r="M1924" s="201" t="s">
        <v>1</v>
      </c>
      <c r="N1924" s="202" t="s">
        <v>41</v>
      </c>
      <c r="O1924" s="72"/>
      <c r="P1924" s="203">
        <f>O1924*H1924</f>
        <v>0</v>
      </c>
      <c r="Q1924" s="203">
        <v>6.0000000000000002E-5</v>
      </c>
      <c r="R1924" s="203">
        <f>Q1924*H1924</f>
        <v>2.2020000000000004E-3</v>
      </c>
      <c r="S1924" s="203">
        <v>0</v>
      </c>
      <c r="T1924" s="204">
        <f>S1924*H1924</f>
        <v>0</v>
      </c>
      <c r="U1924" s="35"/>
      <c r="V1924" s="35"/>
      <c r="W1924" s="35"/>
      <c r="X1924" s="35"/>
      <c r="Y1924" s="35"/>
      <c r="Z1924" s="35"/>
      <c r="AA1924" s="35"/>
      <c r="AB1924" s="35"/>
      <c r="AC1924" s="35"/>
      <c r="AD1924" s="35"/>
      <c r="AE1924" s="35"/>
      <c r="AR1924" s="205" t="s">
        <v>380</v>
      </c>
      <c r="AT1924" s="205" t="s">
        <v>277</v>
      </c>
      <c r="AU1924" s="205" t="s">
        <v>85</v>
      </c>
      <c r="AY1924" s="18" t="s">
        <v>275</v>
      </c>
      <c r="BE1924" s="206">
        <f>IF(N1924="základní",J1924,0)</f>
        <v>0</v>
      </c>
      <c r="BF1924" s="206">
        <f>IF(N1924="snížená",J1924,0)</f>
        <v>0</v>
      </c>
      <c r="BG1924" s="206">
        <f>IF(N1924="zákl. přenesená",J1924,0)</f>
        <v>0</v>
      </c>
      <c r="BH1924" s="206">
        <f>IF(N1924="sníž. přenesená",J1924,0)</f>
        <v>0</v>
      </c>
      <c r="BI1924" s="206">
        <f>IF(N1924="nulová",J1924,0)</f>
        <v>0</v>
      </c>
      <c r="BJ1924" s="18" t="s">
        <v>83</v>
      </c>
      <c r="BK1924" s="206">
        <f>ROUND(I1924*H1924,2)</f>
        <v>0</v>
      </c>
      <c r="BL1924" s="18" t="s">
        <v>380</v>
      </c>
      <c r="BM1924" s="205" t="s">
        <v>2238</v>
      </c>
    </row>
    <row r="1925" spans="1:65" s="13" customFormat="1" ht="10">
      <c r="B1925" s="207"/>
      <c r="C1925" s="208"/>
      <c r="D1925" s="209" t="s">
        <v>284</v>
      </c>
      <c r="E1925" s="210" t="s">
        <v>1</v>
      </c>
      <c r="F1925" s="211" t="s">
        <v>2239</v>
      </c>
      <c r="G1925" s="208"/>
      <c r="H1925" s="212">
        <v>36.700000000000003</v>
      </c>
      <c r="I1925" s="213"/>
      <c r="J1925" s="208"/>
      <c r="K1925" s="208"/>
      <c r="L1925" s="214"/>
      <c r="M1925" s="215"/>
      <c r="N1925" s="216"/>
      <c r="O1925" s="216"/>
      <c r="P1925" s="216"/>
      <c r="Q1925" s="216"/>
      <c r="R1925" s="216"/>
      <c r="S1925" s="216"/>
      <c r="T1925" s="217"/>
      <c r="AT1925" s="218" t="s">
        <v>284</v>
      </c>
      <c r="AU1925" s="218" t="s">
        <v>85</v>
      </c>
      <c r="AV1925" s="13" t="s">
        <v>85</v>
      </c>
      <c r="AW1925" s="13" t="s">
        <v>32</v>
      </c>
      <c r="AX1925" s="13" t="s">
        <v>76</v>
      </c>
      <c r="AY1925" s="218" t="s">
        <v>275</v>
      </c>
    </row>
    <row r="1926" spans="1:65" s="14" customFormat="1" ht="10">
      <c r="B1926" s="219"/>
      <c r="C1926" s="220"/>
      <c r="D1926" s="209" t="s">
        <v>284</v>
      </c>
      <c r="E1926" s="221" t="s">
        <v>1</v>
      </c>
      <c r="F1926" s="222" t="s">
        <v>286</v>
      </c>
      <c r="G1926" s="220"/>
      <c r="H1926" s="223">
        <v>36.700000000000003</v>
      </c>
      <c r="I1926" s="224"/>
      <c r="J1926" s="220"/>
      <c r="K1926" s="220"/>
      <c r="L1926" s="225"/>
      <c r="M1926" s="226"/>
      <c r="N1926" s="227"/>
      <c r="O1926" s="227"/>
      <c r="P1926" s="227"/>
      <c r="Q1926" s="227"/>
      <c r="R1926" s="227"/>
      <c r="S1926" s="227"/>
      <c r="T1926" s="228"/>
      <c r="AT1926" s="229" t="s">
        <v>284</v>
      </c>
      <c r="AU1926" s="229" t="s">
        <v>85</v>
      </c>
      <c r="AV1926" s="14" t="s">
        <v>106</v>
      </c>
      <c r="AW1926" s="14" t="s">
        <v>32</v>
      </c>
      <c r="AX1926" s="14" t="s">
        <v>76</v>
      </c>
      <c r="AY1926" s="229" t="s">
        <v>275</v>
      </c>
    </row>
    <row r="1927" spans="1:65" s="15" customFormat="1" ht="10">
      <c r="B1927" s="230"/>
      <c r="C1927" s="231"/>
      <c r="D1927" s="209" t="s">
        <v>284</v>
      </c>
      <c r="E1927" s="232" t="s">
        <v>1</v>
      </c>
      <c r="F1927" s="233" t="s">
        <v>287</v>
      </c>
      <c r="G1927" s="231"/>
      <c r="H1927" s="234">
        <v>36.700000000000003</v>
      </c>
      <c r="I1927" s="235"/>
      <c r="J1927" s="231"/>
      <c r="K1927" s="231"/>
      <c r="L1927" s="236"/>
      <c r="M1927" s="237"/>
      <c r="N1927" s="238"/>
      <c r="O1927" s="238"/>
      <c r="P1927" s="238"/>
      <c r="Q1927" s="238"/>
      <c r="R1927" s="238"/>
      <c r="S1927" s="238"/>
      <c r="T1927" s="239"/>
      <c r="AT1927" s="240" t="s">
        <v>284</v>
      </c>
      <c r="AU1927" s="240" t="s">
        <v>85</v>
      </c>
      <c r="AV1927" s="15" t="s">
        <v>282</v>
      </c>
      <c r="AW1927" s="15" t="s">
        <v>32</v>
      </c>
      <c r="AX1927" s="15" t="s">
        <v>83</v>
      </c>
      <c r="AY1927" s="240" t="s">
        <v>275</v>
      </c>
    </row>
    <row r="1928" spans="1:65" s="2" customFormat="1" ht="16.5" customHeight="1">
      <c r="A1928" s="35"/>
      <c r="B1928" s="36"/>
      <c r="C1928" s="251" t="s">
        <v>2240</v>
      </c>
      <c r="D1928" s="251" t="s">
        <v>386</v>
      </c>
      <c r="E1928" s="252" t="s">
        <v>2241</v>
      </c>
      <c r="F1928" s="253" t="s">
        <v>2242</v>
      </c>
      <c r="G1928" s="254" t="s">
        <v>280</v>
      </c>
      <c r="H1928" s="255">
        <v>36.700000000000003</v>
      </c>
      <c r="I1928" s="256"/>
      <c r="J1928" s="257">
        <f>ROUND(I1928*H1928,2)</f>
        <v>0</v>
      </c>
      <c r="K1928" s="253" t="s">
        <v>1</v>
      </c>
      <c r="L1928" s="258"/>
      <c r="M1928" s="259" t="s">
        <v>1</v>
      </c>
      <c r="N1928" s="260" t="s">
        <v>41</v>
      </c>
      <c r="O1928" s="72"/>
      <c r="P1928" s="203">
        <f>O1928*H1928</f>
        <v>0</v>
      </c>
      <c r="Q1928" s="203">
        <v>0</v>
      </c>
      <c r="R1928" s="203">
        <f>Q1928*H1928</f>
        <v>0</v>
      </c>
      <c r="S1928" s="203">
        <v>0</v>
      </c>
      <c r="T1928" s="204">
        <f>S1928*H1928</f>
        <v>0</v>
      </c>
      <c r="U1928" s="35"/>
      <c r="V1928" s="35"/>
      <c r="W1928" s="35"/>
      <c r="X1928" s="35"/>
      <c r="Y1928" s="35"/>
      <c r="Z1928" s="35"/>
      <c r="AA1928" s="35"/>
      <c r="AB1928" s="35"/>
      <c r="AC1928" s="35"/>
      <c r="AD1928" s="35"/>
      <c r="AE1928" s="35"/>
      <c r="AR1928" s="205" t="s">
        <v>517</v>
      </c>
      <c r="AT1928" s="205" t="s">
        <v>386</v>
      </c>
      <c r="AU1928" s="205" t="s">
        <v>85</v>
      </c>
      <c r="AY1928" s="18" t="s">
        <v>275</v>
      </c>
      <c r="BE1928" s="206">
        <f>IF(N1928="základní",J1928,0)</f>
        <v>0</v>
      </c>
      <c r="BF1928" s="206">
        <f>IF(N1928="snížená",J1928,0)</f>
        <v>0</v>
      </c>
      <c r="BG1928" s="206">
        <f>IF(N1928="zákl. přenesená",J1928,0)</f>
        <v>0</v>
      </c>
      <c r="BH1928" s="206">
        <f>IF(N1928="sníž. přenesená",J1928,0)</f>
        <v>0</v>
      </c>
      <c r="BI1928" s="206">
        <f>IF(N1928="nulová",J1928,0)</f>
        <v>0</v>
      </c>
      <c r="BJ1928" s="18" t="s">
        <v>83</v>
      </c>
      <c r="BK1928" s="206">
        <f>ROUND(I1928*H1928,2)</f>
        <v>0</v>
      </c>
      <c r="BL1928" s="18" t="s">
        <v>380</v>
      </c>
      <c r="BM1928" s="205" t="s">
        <v>2243</v>
      </c>
    </row>
    <row r="1929" spans="1:65" s="2" customFormat="1" ht="24.15" customHeight="1">
      <c r="A1929" s="35"/>
      <c r="B1929" s="36"/>
      <c r="C1929" s="194" t="s">
        <v>2244</v>
      </c>
      <c r="D1929" s="194" t="s">
        <v>277</v>
      </c>
      <c r="E1929" s="195" t="s">
        <v>2245</v>
      </c>
      <c r="F1929" s="196" t="s">
        <v>2246</v>
      </c>
      <c r="G1929" s="197" t="s">
        <v>399</v>
      </c>
      <c r="H1929" s="198">
        <v>15.95</v>
      </c>
      <c r="I1929" s="199"/>
      <c r="J1929" s="200">
        <f>ROUND(I1929*H1929,2)</f>
        <v>0</v>
      </c>
      <c r="K1929" s="196" t="s">
        <v>281</v>
      </c>
      <c r="L1929" s="40"/>
      <c r="M1929" s="201" t="s">
        <v>1</v>
      </c>
      <c r="N1929" s="202" t="s">
        <v>41</v>
      </c>
      <c r="O1929" s="72"/>
      <c r="P1929" s="203">
        <f>O1929*H1929</f>
        <v>0</v>
      </c>
      <c r="Q1929" s="203">
        <v>6.0000000000000002E-5</v>
      </c>
      <c r="R1929" s="203">
        <f>Q1929*H1929</f>
        <v>9.5699999999999995E-4</v>
      </c>
      <c r="S1929" s="203">
        <v>0</v>
      </c>
      <c r="T1929" s="204">
        <f>S1929*H1929</f>
        <v>0</v>
      </c>
      <c r="U1929" s="35"/>
      <c r="V1929" s="35"/>
      <c r="W1929" s="35"/>
      <c r="X1929" s="35"/>
      <c r="Y1929" s="35"/>
      <c r="Z1929" s="35"/>
      <c r="AA1929" s="35"/>
      <c r="AB1929" s="35"/>
      <c r="AC1929" s="35"/>
      <c r="AD1929" s="35"/>
      <c r="AE1929" s="35"/>
      <c r="AR1929" s="205" t="s">
        <v>380</v>
      </c>
      <c r="AT1929" s="205" t="s">
        <v>277</v>
      </c>
      <c r="AU1929" s="205" t="s">
        <v>85</v>
      </c>
      <c r="AY1929" s="18" t="s">
        <v>275</v>
      </c>
      <c r="BE1929" s="206">
        <f>IF(N1929="základní",J1929,0)</f>
        <v>0</v>
      </c>
      <c r="BF1929" s="206">
        <f>IF(N1929="snížená",J1929,0)</f>
        <v>0</v>
      </c>
      <c r="BG1929" s="206">
        <f>IF(N1929="zákl. přenesená",J1929,0)</f>
        <v>0</v>
      </c>
      <c r="BH1929" s="206">
        <f>IF(N1929="sníž. přenesená",J1929,0)</f>
        <v>0</v>
      </c>
      <c r="BI1929" s="206">
        <f>IF(N1929="nulová",J1929,0)</f>
        <v>0</v>
      </c>
      <c r="BJ1929" s="18" t="s">
        <v>83</v>
      </c>
      <c r="BK1929" s="206">
        <f>ROUND(I1929*H1929,2)</f>
        <v>0</v>
      </c>
      <c r="BL1929" s="18" t="s">
        <v>380</v>
      </c>
      <c r="BM1929" s="205" t="s">
        <v>2247</v>
      </c>
    </row>
    <row r="1930" spans="1:65" s="13" customFormat="1" ht="10">
      <c r="B1930" s="207"/>
      <c r="C1930" s="208"/>
      <c r="D1930" s="209" t="s">
        <v>284</v>
      </c>
      <c r="E1930" s="210" t="s">
        <v>1</v>
      </c>
      <c r="F1930" s="211" t="s">
        <v>2248</v>
      </c>
      <c r="G1930" s="208"/>
      <c r="H1930" s="212">
        <v>15.95</v>
      </c>
      <c r="I1930" s="213"/>
      <c r="J1930" s="208"/>
      <c r="K1930" s="208"/>
      <c r="L1930" s="214"/>
      <c r="M1930" s="215"/>
      <c r="N1930" s="216"/>
      <c r="O1930" s="216"/>
      <c r="P1930" s="216"/>
      <c r="Q1930" s="216"/>
      <c r="R1930" s="216"/>
      <c r="S1930" s="216"/>
      <c r="T1930" s="217"/>
      <c r="AT1930" s="218" t="s">
        <v>284</v>
      </c>
      <c r="AU1930" s="218" t="s">
        <v>85</v>
      </c>
      <c r="AV1930" s="13" t="s">
        <v>85</v>
      </c>
      <c r="AW1930" s="13" t="s">
        <v>32</v>
      </c>
      <c r="AX1930" s="13" t="s">
        <v>76</v>
      </c>
      <c r="AY1930" s="218" t="s">
        <v>275</v>
      </c>
    </row>
    <row r="1931" spans="1:65" s="14" customFormat="1" ht="10">
      <c r="B1931" s="219"/>
      <c r="C1931" s="220"/>
      <c r="D1931" s="209" t="s">
        <v>284</v>
      </c>
      <c r="E1931" s="221" t="s">
        <v>1</v>
      </c>
      <c r="F1931" s="222" t="s">
        <v>286</v>
      </c>
      <c r="G1931" s="220"/>
      <c r="H1931" s="223">
        <v>15.95</v>
      </c>
      <c r="I1931" s="224"/>
      <c r="J1931" s="220"/>
      <c r="K1931" s="220"/>
      <c r="L1931" s="225"/>
      <c r="M1931" s="226"/>
      <c r="N1931" s="227"/>
      <c r="O1931" s="227"/>
      <c r="P1931" s="227"/>
      <c r="Q1931" s="227"/>
      <c r="R1931" s="227"/>
      <c r="S1931" s="227"/>
      <c r="T1931" s="228"/>
      <c r="AT1931" s="229" t="s">
        <v>284</v>
      </c>
      <c r="AU1931" s="229" t="s">
        <v>85</v>
      </c>
      <c r="AV1931" s="14" t="s">
        <v>106</v>
      </c>
      <c r="AW1931" s="14" t="s">
        <v>32</v>
      </c>
      <c r="AX1931" s="14" t="s">
        <v>76</v>
      </c>
      <c r="AY1931" s="229" t="s">
        <v>275</v>
      </c>
    </row>
    <row r="1932" spans="1:65" s="15" customFormat="1" ht="10">
      <c r="B1932" s="230"/>
      <c r="C1932" s="231"/>
      <c r="D1932" s="209" t="s">
        <v>284</v>
      </c>
      <c r="E1932" s="232" t="s">
        <v>1</v>
      </c>
      <c r="F1932" s="233" t="s">
        <v>287</v>
      </c>
      <c r="G1932" s="231"/>
      <c r="H1932" s="234">
        <v>15.95</v>
      </c>
      <c r="I1932" s="235"/>
      <c r="J1932" s="231"/>
      <c r="K1932" s="231"/>
      <c r="L1932" s="236"/>
      <c r="M1932" s="237"/>
      <c r="N1932" s="238"/>
      <c r="O1932" s="238"/>
      <c r="P1932" s="238"/>
      <c r="Q1932" s="238"/>
      <c r="R1932" s="238"/>
      <c r="S1932" s="238"/>
      <c r="T1932" s="239"/>
      <c r="AT1932" s="240" t="s">
        <v>284</v>
      </c>
      <c r="AU1932" s="240" t="s">
        <v>85</v>
      </c>
      <c r="AV1932" s="15" t="s">
        <v>282</v>
      </c>
      <c r="AW1932" s="15" t="s">
        <v>32</v>
      </c>
      <c r="AX1932" s="15" t="s">
        <v>83</v>
      </c>
      <c r="AY1932" s="240" t="s">
        <v>275</v>
      </c>
    </row>
    <row r="1933" spans="1:65" s="2" customFormat="1" ht="24.15" customHeight="1">
      <c r="A1933" s="35"/>
      <c r="B1933" s="36"/>
      <c r="C1933" s="251" t="s">
        <v>2249</v>
      </c>
      <c r="D1933" s="251" t="s">
        <v>386</v>
      </c>
      <c r="E1933" s="252" t="s">
        <v>2250</v>
      </c>
      <c r="F1933" s="253" t="s">
        <v>2251</v>
      </c>
      <c r="G1933" s="254" t="s">
        <v>399</v>
      </c>
      <c r="H1933" s="255">
        <v>15.95</v>
      </c>
      <c r="I1933" s="256"/>
      <c r="J1933" s="257">
        <f>ROUND(I1933*H1933,2)</f>
        <v>0</v>
      </c>
      <c r="K1933" s="253" t="s">
        <v>1</v>
      </c>
      <c r="L1933" s="258"/>
      <c r="M1933" s="259" t="s">
        <v>1</v>
      </c>
      <c r="N1933" s="260" t="s">
        <v>41</v>
      </c>
      <c r="O1933" s="72"/>
      <c r="P1933" s="203">
        <f>O1933*H1933</f>
        <v>0</v>
      </c>
      <c r="Q1933" s="203">
        <v>0</v>
      </c>
      <c r="R1933" s="203">
        <f>Q1933*H1933</f>
        <v>0</v>
      </c>
      <c r="S1933" s="203">
        <v>0</v>
      </c>
      <c r="T1933" s="204">
        <f>S1933*H1933</f>
        <v>0</v>
      </c>
      <c r="U1933" s="35"/>
      <c r="V1933" s="35"/>
      <c r="W1933" s="35"/>
      <c r="X1933" s="35"/>
      <c r="Y1933" s="35"/>
      <c r="Z1933" s="35"/>
      <c r="AA1933" s="35"/>
      <c r="AB1933" s="35"/>
      <c r="AC1933" s="35"/>
      <c r="AD1933" s="35"/>
      <c r="AE1933" s="35"/>
      <c r="AR1933" s="205" t="s">
        <v>517</v>
      </c>
      <c r="AT1933" s="205" t="s">
        <v>386</v>
      </c>
      <c r="AU1933" s="205" t="s">
        <v>85</v>
      </c>
      <c r="AY1933" s="18" t="s">
        <v>275</v>
      </c>
      <c r="BE1933" s="206">
        <f>IF(N1933="základní",J1933,0)</f>
        <v>0</v>
      </c>
      <c r="BF1933" s="206">
        <f>IF(N1933="snížená",J1933,0)</f>
        <v>0</v>
      </c>
      <c r="BG1933" s="206">
        <f>IF(N1933="zákl. přenesená",J1933,0)</f>
        <v>0</v>
      </c>
      <c r="BH1933" s="206">
        <f>IF(N1933="sníž. přenesená",J1933,0)</f>
        <v>0</v>
      </c>
      <c r="BI1933" s="206">
        <f>IF(N1933="nulová",J1933,0)</f>
        <v>0</v>
      </c>
      <c r="BJ1933" s="18" t="s">
        <v>83</v>
      </c>
      <c r="BK1933" s="206">
        <f>ROUND(I1933*H1933,2)</f>
        <v>0</v>
      </c>
      <c r="BL1933" s="18" t="s">
        <v>380</v>
      </c>
      <c r="BM1933" s="205" t="s">
        <v>2252</v>
      </c>
    </row>
    <row r="1934" spans="1:65" s="2" customFormat="1" ht="24.15" customHeight="1">
      <c r="A1934" s="35"/>
      <c r="B1934" s="36"/>
      <c r="C1934" s="194" t="s">
        <v>2253</v>
      </c>
      <c r="D1934" s="194" t="s">
        <v>277</v>
      </c>
      <c r="E1934" s="195" t="s">
        <v>2254</v>
      </c>
      <c r="F1934" s="196" t="s">
        <v>2255</v>
      </c>
      <c r="G1934" s="197" t="s">
        <v>399</v>
      </c>
      <c r="H1934" s="198">
        <v>8.1</v>
      </c>
      <c r="I1934" s="199"/>
      <c r="J1934" s="200">
        <f>ROUND(I1934*H1934,2)</f>
        <v>0</v>
      </c>
      <c r="K1934" s="196" t="s">
        <v>281</v>
      </c>
      <c r="L1934" s="40"/>
      <c r="M1934" s="201" t="s">
        <v>1</v>
      </c>
      <c r="N1934" s="202" t="s">
        <v>41</v>
      </c>
      <c r="O1934" s="72"/>
      <c r="P1934" s="203">
        <f>O1934*H1934</f>
        <v>0</v>
      </c>
      <c r="Q1934" s="203">
        <v>6.0000000000000002E-5</v>
      </c>
      <c r="R1934" s="203">
        <f>Q1934*H1934</f>
        <v>4.86E-4</v>
      </c>
      <c r="S1934" s="203">
        <v>0</v>
      </c>
      <c r="T1934" s="204">
        <f>S1934*H1934</f>
        <v>0</v>
      </c>
      <c r="U1934" s="35"/>
      <c r="V1934" s="35"/>
      <c r="W1934" s="35"/>
      <c r="X1934" s="35"/>
      <c r="Y1934" s="35"/>
      <c r="Z1934" s="35"/>
      <c r="AA1934" s="35"/>
      <c r="AB1934" s="35"/>
      <c r="AC1934" s="35"/>
      <c r="AD1934" s="35"/>
      <c r="AE1934" s="35"/>
      <c r="AR1934" s="205" t="s">
        <v>380</v>
      </c>
      <c r="AT1934" s="205" t="s">
        <v>277</v>
      </c>
      <c r="AU1934" s="205" t="s">
        <v>85</v>
      </c>
      <c r="AY1934" s="18" t="s">
        <v>275</v>
      </c>
      <c r="BE1934" s="206">
        <f>IF(N1934="základní",J1934,0)</f>
        <v>0</v>
      </c>
      <c r="BF1934" s="206">
        <f>IF(N1934="snížená",J1934,0)</f>
        <v>0</v>
      </c>
      <c r="BG1934" s="206">
        <f>IF(N1934="zákl. přenesená",J1934,0)</f>
        <v>0</v>
      </c>
      <c r="BH1934" s="206">
        <f>IF(N1934="sníž. přenesená",J1934,0)</f>
        <v>0</v>
      </c>
      <c r="BI1934" s="206">
        <f>IF(N1934="nulová",J1934,0)</f>
        <v>0</v>
      </c>
      <c r="BJ1934" s="18" t="s">
        <v>83</v>
      </c>
      <c r="BK1934" s="206">
        <f>ROUND(I1934*H1934,2)</f>
        <v>0</v>
      </c>
      <c r="BL1934" s="18" t="s">
        <v>380</v>
      </c>
      <c r="BM1934" s="205" t="s">
        <v>2256</v>
      </c>
    </row>
    <row r="1935" spans="1:65" s="13" customFormat="1" ht="10">
      <c r="B1935" s="207"/>
      <c r="C1935" s="208"/>
      <c r="D1935" s="209" t="s">
        <v>284</v>
      </c>
      <c r="E1935" s="210" t="s">
        <v>1</v>
      </c>
      <c r="F1935" s="211" t="s">
        <v>2257</v>
      </c>
      <c r="G1935" s="208"/>
      <c r="H1935" s="212">
        <v>8.1</v>
      </c>
      <c r="I1935" s="213"/>
      <c r="J1935" s="208"/>
      <c r="K1935" s="208"/>
      <c r="L1935" s="214"/>
      <c r="M1935" s="215"/>
      <c r="N1935" s="216"/>
      <c r="O1935" s="216"/>
      <c r="P1935" s="216"/>
      <c r="Q1935" s="216"/>
      <c r="R1935" s="216"/>
      <c r="S1935" s="216"/>
      <c r="T1935" s="217"/>
      <c r="AT1935" s="218" t="s">
        <v>284</v>
      </c>
      <c r="AU1935" s="218" t="s">
        <v>85</v>
      </c>
      <c r="AV1935" s="13" t="s">
        <v>85</v>
      </c>
      <c r="AW1935" s="13" t="s">
        <v>32</v>
      </c>
      <c r="AX1935" s="13" t="s">
        <v>76</v>
      </c>
      <c r="AY1935" s="218" t="s">
        <v>275</v>
      </c>
    </row>
    <row r="1936" spans="1:65" s="14" customFormat="1" ht="10">
      <c r="B1936" s="219"/>
      <c r="C1936" s="220"/>
      <c r="D1936" s="209" t="s">
        <v>284</v>
      </c>
      <c r="E1936" s="221" t="s">
        <v>1</v>
      </c>
      <c r="F1936" s="222" t="s">
        <v>286</v>
      </c>
      <c r="G1936" s="220"/>
      <c r="H1936" s="223">
        <v>8.1</v>
      </c>
      <c r="I1936" s="224"/>
      <c r="J1936" s="220"/>
      <c r="K1936" s="220"/>
      <c r="L1936" s="225"/>
      <c r="M1936" s="226"/>
      <c r="N1936" s="227"/>
      <c r="O1936" s="227"/>
      <c r="P1936" s="227"/>
      <c r="Q1936" s="227"/>
      <c r="R1936" s="227"/>
      <c r="S1936" s="227"/>
      <c r="T1936" s="228"/>
      <c r="AT1936" s="229" t="s">
        <v>284</v>
      </c>
      <c r="AU1936" s="229" t="s">
        <v>85</v>
      </c>
      <c r="AV1936" s="14" t="s">
        <v>106</v>
      </c>
      <c r="AW1936" s="14" t="s">
        <v>32</v>
      </c>
      <c r="AX1936" s="14" t="s">
        <v>76</v>
      </c>
      <c r="AY1936" s="229" t="s">
        <v>275</v>
      </c>
    </row>
    <row r="1937" spans="1:65" s="15" customFormat="1" ht="10">
      <c r="B1937" s="230"/>
      <c r="C1937" s="231"/>
      <c r="D1937" s="209" t="s">
        <v>284</v>
      </c>
      <c r="E1937" s="232" t="s">
        <v>1</v>
      </c>
      <c r="F1937" s="233" t="s">
        <v>287</v>
      </c>
      <c r="G1937" s="231"/>
      <c r="H1937" s="234">
        <v>8.1</v>
      </c>
      <c r="I1937" s="235"/>
      <c r="J1937" s="231"/>
      <c r="K1937" s="231"/>
      <c r="L1937" s="236"/>
      <c r="M1937" s="237"/>
      <c r="N1937" s="238"/>
      <c r="O1937" s="238"/>
      <c r="P1937" s="238"/>
      <c r="Q1937" s="238"/>
      <c r="R1937" s="238"/>
      <c r="S1937" s="238"/>
      <c r="T1937" s="239"/>
      <c r="AT1937" s="240" t="s">
        <v>284</v>
      </c>
      <c r="AU1937" s="240" t="s">
        <v>85</v>
      </c>
      <c r="AV1937" s="15" t="s">
        <v>282</v>
      </c>
      <c r="AW1937" s="15" t="s">
        <v>32</v>
      </c>
      <c r="AX1937" s="15" t="s">
        <v>83</v>
      </c>
      <c r="AY1937" s="240" t="s">
        <v>275</v>
      </c>
    </row>
    <row r="1938" spans="1:65" s="2" customFormat="1" ht="24.15" customHeight="1">
      <c r="A1938" s="35"/>
      <c r="B1938" s="36"/>
      <c r="C1938" s="251" t="s">
        <v>2258</v>
      </c>
      <c r="D1938" s="251" t="s">
        <v>386</v>
      </c>
      <c r="E1938" s="252" t="s">
        <v>2259</v>
      </c>
      <c r="F1938" s="253" t="s">
        <v>2260</v>
      </c>
      <c r="G1938" s="254" t="s">
        <v>2066</v>
      </c>
      <c r="H1938" s="255">
        <v>9</v>
      </c>
      <c r="I1938" s="256"/>
      <c r="J1938" s="257">
        <f>ROUND(I1938*H1938,2)</f>
        <v>0</v>
      </c>
      <c r="K1938" s="253" t="s">
        <v>1</v>
      </c>
      <c r="L1938" s="258"/>
      <c r="M1938" s="259" t="s">
        <v>1</v>
      </c>
      <c r="N1938" s="260" t="s">
        <v>41</v>
      </c>
      <c r="O1938" s="72"/>
      <c r="P1938" s="203">
        <f>O1938*H1938</f>
        <v>0</v>
      </c>
      <c r="Q1938" s="203">
        <v>0</v>
      </c>
      <c r="R1938" s="203">
        <f>Q1938*H1938</f>
        <v>0</v>
      </c>
      <c r="S1938" s="203">
        <v>0</v>
      </c>
      <c r="T1938" s="204">
        <f>S1938*H1938</f>
        <v>0</v>
      </c>
      <c r="U1938" s="35"/>
      <c r="V1938" s="35"/>
      <c r="W1938" s="35"/>
      <c r="X1938" s="35"/>
      <c r="Y1938" s="35"/>
      <c r="Z1938" s="35"/>
      <c r="AA1938" s="35"/>
      <c r="AB1938" s="35"/>
      <c r="AC1938" s="35"/>
      <c r="AD1938" s="35"/>
      <c r="AE1938" s="35"/>
      <c r="AR1938" s="205" t="s">
        <v>517</v>
      </c>
      <c r="AT1938" s="205" t="s">
        <v>386</v>
      </c>
      <c r="AU1938" s="205" t="s">
        <v>85</v>
      </c>
      <c r="AY1938" s="18" t="s">
        <v>275</v>
      </c>
      <c r="BE1938" s="206">
        <f>IF(N1938="základní",J1938,0)</f>
        <v>0</v>
      </c>
      <c r="BF1938" s="206">
        <f>IF(N1938="snížená",J1938,0)</f>
        <v>0</v>
      </c>
      <c r="BG1938" s="206">
        <f>IF(N1938="zákl. přenesená",J1938,0)</f>
        <v>0</v>
      </c>
      <c r="BH1938" s="206">
        <f>IF(N1938="sníž. přenesená",J1938,0)</f>
        <v>0</v>
      </c>
      <c r="BI1938" s="206">
        <f>IF(N1938="nulová",J1938,0)</f>
        <v>0</v>
      </c>
      <c r="BJ1938" s="18" t="s">
        <v>83</v>
      </c>
      <c r="BK1938" s="206">
        <f>ROUND(I1938*H1938,2)</f>
        <v>0</v>
      </c>
      <c r="BL1938" s="18" t="s">
        <v>380</v>
      </c>
      <c r="BM1938" s="205" t="s">
        <v>2261</v>
      </c>
    </row>
    <row r="1939" spans="1:65" s="2" customFormat="1" ht="24.15" customHeight="1">
      <c r="A1939" s="35"/>
      <c r="B1939" s="36"/>
      <c r="C1939" s="194" t="s">
        <v>2262</v>
      </c>
      <c r="D1939" s="194" t="s">
        <v>277</v>
      </c>
      <c r="E1939" s="195" t="s">
        <v>2263</v>
      </c>
      <c r="F1939" s="196" t="s">
        <v>2264</v>
      </c>
      <c r="G1939" s="197" t="s">
        <v>399</v>
      </c>
      <c r="H1939" s="198">
        <v>74.459999999999994</v>
      </c>
      <c r="I1939" s="199"/>
      <c r="J1939" s="200">
        <f>ROUND(I1939*H1939,2)</f>
        <v>0</v>
      </c>
      <c r="K1939" s="196" t="s">
        <v>281</v>
      </c>
      <c r="L1939" s="40"/>
      <c r="M1939" s="201" t="s">
        <v>1</v>
      </c>
      <c r="N1939" s="202" t="s">
        <v>41</v>
      </c>
      <c r="O1939" s="72"/>
      <c r="P1939" s="203">
        <f>O1939*H1939</f>
        <v>0</v>
      </c>
      <c r="Q1939" s="203">
        <v>0</v>
      </c>
      <c r="R1939" s="203">
        <f>Q1939*H1939</f>
        <v>0</v>
      </c>
      <c r="S1939" s="203">
        <v>0</v>
      </c>
      <c r="T1939" s="204">
        <f>S1939*H1939</f>
        <v>0</v>
      </c>
      <c r="U1939" s="35"/>
      <c r="V1939" s="35"/>
      <c r="W1939" s="35"/>
      <c r="X1939" s="35"/>
      <c r="Y1939" s="35"/>
      <c r="Z1939" s="35"/>
      <c r="AA1939" s="35"/>
      <c r="AB1939" s="35"/>
      <c r="AC1939" s="35"/>
      <c r="AD1939" s="35"/>
      <c r="AE1939" s="35"/>
      <c r="AR1939" s="205" t="s">
        <v>380</v>
      </c>
      <c r="AT1939" s="205" t="s">
        <v>277</v>
      </c>
      <c r="AU1939" s="205" t="s">
        <v>85</v>
      </c>
      <c r="AY1939" s="18" t="s">
        <v>275</v>
      </c>
      <c r="BE1939" s="206">
        <f>IF(N1939="základní",J1939,0)</f>
        <v>0</v>
      </c>
      <c r="BF1939" s="206">
        <f>IF(N1939="snížená",J1939,0)</f>
        <v>0</v>
      </c>
      <c r="BG1939" s="206">
        <f>IF(N1939="zákl. přenesená",J1939,0)</f>
        <v>0</v>
      </c>
      <c r="BH1939" s="206">
        <f>IF(N1939="sníž. přenesená",J1939,0)</f>
        <v>0</v>
      </c>
      <c r="BI1939" s="206">
        <f>IF(N1939="nulová",J1939,0)</f>
        <v>0</v>
      </c>
      <c r="BJ1939" s="18" t="s">
        <v>83</v>
      </c>
      <c r="BK1939" s="206">
        <f>ROUND(I1939*H1939,2)</f>
        <v>0</v>
      </c>
      <c r="BL1939" s="18" t="s">
        <v>380</v>
      </c>
      <c r="BM1939" s="205" t="s">
        <v>2265</v>
      </c>
    </row>
    <row r="1940" spans="1:65" s="13" customFormat="1" ht="10">
      <c r="B1940" s="207"/>
      <c r="C1940" s="208"/>
      <c r="D1940" s="209" t="s">
        <v>284</v>
      </c>
      <c r="E1940" s="210" t="s">
        <v>1</v>
      </c>
      <c r="F1940" s="211" t="s">
        <v>2266</v>
      </c>
      <c r="G1940" s="208"/>
      <c r="H1940" s="212">
        <v>11.7</v>
      </c>
      <c r="I1940" s="213"/>
      <c r="J1940" s="208"/>
      <c r="K1940" s="208"/>
      <c r="L1940" s="214"/>
      <c r="M1940" s="215"/>
      <c r="N1940" s="216"/>
      <c r="O1940" s="216"/>
      <c r="P1940" s="216"/>
      <c r="Q1940" s="216"/>
      <c r="R1940" s="216"/>
      <c r="S1940" s="216"/>
      <c r="T1940" s="217"/>
      <c r="AT1940" s="218" t="s">
        <v>284</v>
      </c>
      <c r="AU1940" s="218" t="s">
        <v>85</v>
      </c>
      <c r="AV1940" s="13" t="s">
        <v>85</v>
      </c>
      <c r="AW1940" s="13" t="s">
        <v>32</v>
      </c>
      <c r="AX1940" s="13" t="s">
        <v>76</v>
      </c>
      <c r="AY1940" s="218" t="s">
        <v>275</v>
      </c>
    </row>
    <row r="1941" spans="1:65" s="13" customFormat="1" ht="10">
      <c r="B1941" s="207"/>
      <c r="C1941" s="208"/>
      <c r="D1941" s="209" t="s">
        <v>284</v>
      </c>
      <c r="E1941" s="210" t="s">
        <v>1</v>
      </c>
      <c r="F1941" s="211" t="s">
        <v>2267</v>
      </c>
      <c r="G1941" s="208"/>
      <c r="H1941" s="212">
        <v>5.36</v>
      </c>
      <c r="I1941" s="213"/>
      <c r="J1941" s="208"/>
      <c r="K1941" s="208"/>
      <c r="L1941" s="214"/>
      <c r="M1941" s="215"/>
      <c r="N1941" s="216"/>
      <c r="O1941" s="216"/>
      <c r="P1941" s="216"/>
      <c r="Q1941" s="216"/>
      <c r="R1941" s="216"/>
      <c r="S1941" s="216"/>
      <c r="T1941" s="217"/>
      <c r="AT1941" s="218" t="s">
        <v>284</v>
      </c>
      <c r="AU1941" s="218" t="s">
        <v>85</v>
      </c>
      <c r="AV1941" s="13" t="s">
        <v>85</v>
      </c>
      <c r="AW1941" s="13" t="s">
        <v>32</v>
      </c>
      <c r="AX1941" s="13" t="s">
        <v>76</v>
      </c>
      <c r="AY1941" s="218" t="s">
        <v>275</v>
      </c>
    </row>
    <row r="1942" spans="1:65" s="13" customFormat="1" ht="10">
      <c r="B1942" s="207"/>
      <c r="C1942" s="208"/>
      <c r="D1942" s="209" t="s">
        <v>284</v>
      </c>
      <c r="E1942" s="210" t="s">
        <v>1</v>
      </c>
      <c r="F1942" s="211" t="s">
        <v>2268</v>
      </c>
      <c r="G1942" s="208"/>
      <c r="H1942" s="212">
        <v>57.4</v>
      </c>
      <c r="I1942" s="213"/>
      <c r="J1942" s="208"/>
      <c r="K1942" s="208"/>
      <c r="L1942" s="214"/>
      <c r="M1942" s="215"/>
      <c r="N1942" s="216"/>
      <c r="O1942" s="216"/>
      <c r="P1942" s="216"/>
      <c r="Q1942" s="216"/>
      <c r="R1942" s="216"/>
      <c r="S1942" s="216"/>
      <c r="T1942" s="217"/>
      <c r="AT1942" s="218" t="s">
        <v>284</v>
      </c>
      <c r="AU1942" s="218" t="s">
        <v>85</v>
      </c>
      <c r="AV1942" s="13" t="s">
        <v>85</v>
      </c>
      <c r="AW1942" s="13" t="s">
        <v>32</v>
      </c>
      <c r="AX1942" s="13" t="s">
        <v>76</v>
      </c>
      <c r="AY1942" s="218" t="s">
        <v>275</v>
      </c>
    </row>
    <row r="1943" spans="1:65" s="14" customFormat="1" ht="10">
      <c r="B1943" s="219"/>
      <c r="C1943" s="220"/>
      <c r="D1943" s="209" t="s">
        <v>284</v>
      </c>
      <c r="E1943" s="221" t="s">
        <v>1</v>
      </c>
      <c r="F1943" s="222" t="s">
        <v>286</v>
      </c>
      <c r="G1943" s="220"/>
      <c r="H1943" s="223">
        <v>74.459999999999994</v>
      </c>
      <c r="I1943" s="224"/>
      <c r="J1943" s="220"/>
      <c r="K1943" s="220"/>
      <c r="L1943" s="225"/>
      <c r="M1943" s="226"/>
      <c r="N1943" s="227"/>
      <c r="O1943" s="227"/>
      <c r="P1943" s="227"/>
      <c r="Q1943" s="227"/>
      <c r="R1943" s="227"/>
      <c r="S1943" s="227"/>
      <c r="T1943" s="228"/>
      <c r="AT1943" s="229" t="s">
        <v>284</v>
      </c>
      <c r="AU1943" s="229" t="s">
        <v>85</v>
      </c>
      <c r="AV1943" s="14" t="s">
        <v>106</v>
      </c>
      <c r="AW1943" s="14" t="s">
        <v>32</v>
      </c>
      <c r="AX1943" s="14" t="s">
        <v>76</v>
      </c>
      <c r="AY1943" s="229" t="s">
        <v>275</v>
      </c>
    </row>
    <row r="1944" spans="1:65" s="15" customFormat="1" ht="10">
      <c r="B1944" s="230"/>
      <c r="C1944" s="231"/>
      <c r="D1944" s="209" t="s">
        <v>284</v>
      </c>
      <c r="E1944" s="232" t="s">
        <v>1</v>
      </c>
      <c r="F1944" s="233" t="s">
        <v>287</v>
      </c>
      <c r="G1944" s="231"/>
      <c r="H1944" s="234">
        <v>74.459999999999994</v>
      </c>
      <c r="I1944" s="235"/>
      <c r="J1944" s="231"/>
      <c r="K1944" s="231"/>
      <c r="L1944" s="236"/>
      <c r="M1944" s="237"/>
      <c r="N1944" s="238"/>
      <c r="O1944" s="238"/>
      <c r="P1944" s="238"/>
      <c r="Q1944" s="238"/>
      <c r="R1944" s="238"/>
      <c r="S1944" s="238"/>
      <c r="T1944" s="239"/>
      <c r="AT1944" s="240" t="s">
        <v>284</v>
      </c>
      <c r="AU1944" s="240" t="s">
        <v>85</v>
      </c>
      <c r="AV1944" s="15" t="s">
        <v>282</v>
      </c>
      <c r="AW1944" s="15" t="s">
        <v>32</v>
      </c>
      <c r="AX1944" s="15" t="s">
        <v>83</v>
      </c>
      <c r="AY1944" s="240" t="s">
        <v>275</v>
      </c>
    </row>
    <row r="1945" spans="1:65" s="2" customFormat="1" ht="24.15" customHeight="1">
      <c r="A1945" s="35"/>
      <c r="B1945" s="36"/>
      <c r="C1945" s="251" t="s">
        <v>2269</v>
      </c>
      <c r="D1945" s="251" t="s">
        <v>386</v>
      </c>
      <c r="E1945" s="252" t="s">
        <v>2270</v>
      </c>
      <c r="F1945" s="253" t="s">
        <v>2271</v>
      </c>
      <c r="G1945" s="254" t="s">
        <v>399</v>
      </c>
      <c r="H1945" s="255">
        <v>11.7</v>
      </c>
      <c r="I1945" s="256"/>
      <c r="J1945" s="257">
        <f>ROUND(I1945*H1945,2)</f>
        <v>0</v>
      </c>
      <c r="K1945" s="253" t="s">
        <v>1</v>
      </c>
      <c r="L1945" s="258"/>
      <c r="M1945" s="259" t="s">
        <v>1</v>
      </c>
      <c r="N1945" s="260" t="s">
        <v>41</v>
      </c>
      <c r="O1945" s="72"/>
      <c r="P1945" s="203">
        <f>O1945*H1945</f>
        <v>0</v>
      </c>
      <c r="Q1945" s="203">
        <v>0</v>
      </c>
      <c r="R1945" s="203">
        <f>Q1945*H1945</f>
        <v>0</v>
      </c>
      <c r="S1945" s="203">
        <v>0</v>
      </c>
      <c r="T1945" s="204">
        <f>S1945*H1945</f>
        <v>0</v>
      </c>
      <c r="U1945" s="35"/>
      <c r="V1945" s="35"/>
      <c r="W1945" s="35"/>
      <c r="X1945" s="35"/>
      <c r="Y1945" s="35"/>
      <c r="Z1945" s="35"/>
      <c r="AA1945" s="35"/>
      <c r="AB1945" s="35"/>
      <c r="AC1945" s="35"/>
      <c r="AD1945" s="35"/>
      <c r="AE1945" s="35"/>
      <c r="AR1945" s="205" t="s">
        <v>517</v>
      </c>
      <c r="AT1945" s="205" t="s">
        <v>386</v>
      </c>
      <c r="AU1945" s="205" t="s">
        <v>85</v>
      </c>
      <c r="AY1945" s="18" t="s">
        <v>275</v>
      </c>
      <c r="BE1945" s="206">
        <f>IF(N1945="základní",J1945,0)</f>
        <v>0</v>
      </c>
      <c r="BF1945" s="206">
        <f>IF(N1945="snížená",J1945,0)</f>
        <v>0</v>
      </c>
      <c r="BG1945" s="206">
        <f>IF(N1945="zákl. přenesená",J1945,0)</f>
        <v>0</v>
      </c>
      <c r="BH1945" s="206">
        <f>IF(N1945="sníž. přenesená",J1945,0)</f>
        <v>0</v>
      </c>
      <c r="BI1945" s="206">
        <f>IF(N1945="nulová",J1945,0)</f>
        <v>0</v>
      </c>
      <c r="BJ1945" s="18" t="s">
        <v>83</v>
      </c>
      <c r="BK1945" s="206">
        <f>ROUND(I1945*H1945,2)</f>
        <v>0</v>
      </c>
      <c r="BL1945" s="18" t="s">
        <v>380</v>
      </c>
      <c r="BM1945" s="205" t="s">
        <v>2272</v>
      </c>
    </row>
    <row r="1946" spans="1:65" s="13" customFormat="1" ht="10">
      <c r="B1946" s="207"/>
      <c r="C1946" s="208"/>
      <c r="D1946" s="209" t="s">
        <v>284</v>
      </c>
      <c r="E1946" s="210" t="s">
        <v>1</v>
      </c>
      <c r="F1946" s="211" t="s">
        <v>2266</v>
      </c>
      <c r="G1946" s="208"/>
      <c r="H1946" s="212">
        <v>11.7</v>
      </c>
      <c r="I1946" s="213"/>
      <c r="J1946" s="208"/>
      <c r="K1946" s="208"/>
      <c r="L1946" s="214"/>
      <c r="M1946" s="215"/>
      <c r="N1946" s="216"/>
      <c r="O1946" s="216"/>
      <c r="P1946" s="216"/>
      <c r="Q1946" s="216"/>
      <c r="R1946" s="216"/>
      <c r="S1946" s="216"/>
      <c r="T1946" s="217"/>
      <c r="AT1946" s="218" t="s">
        <v>284</v>
      </c>
      <c r="AU1946" s="218" t="s">
        <v>85</v>
      </c>
      <c r="AV1946" s="13" t="s">
        <v>85</v>
      </c>
      <c r="AW1946" s="13" t="s">
        <v>32</v>
      </c>
      <c r="AX1946" s="13" t="s">
        <v>76</v>
      </c>
      <c r="AY1946" s="218" t="s">
        <v>275</v>
      </c>
    </row>
    <row r="1947" spans="1:65" s="14" customFormat="1" ht="10">
      <c r="B1947" s="219"/>
      <c r="C1947" s="220"/>
      <c r="D1947" s="209" t="s">
        <v>284</v>
      </c>
      <c r="E1947" s="221" t="s">
        <v>1</v>
      </c>
      <c r="F1947" s="222" t="s">
        <v>286</v>
      </c>
      <c r="G1947" s="220"/>
      <c r="H1947" s="223">
        <v>11.7</v>
      </c>
      <c r="I1947" s="224"/>
      <c r="J1947" s="220"/>
      <c r="K1947" s="220"/>
      <c r="L1947" s="225"/>
      <c r="M1947" s="226"/>
      <c r="N1947" s="227"/>
      <c r="O1947" s="227"/>
      <c r="P1947" s="227"/>
      <c r="Q1947" s="227"/>
      <c r="R1947" s="227"/>
      <c r="S1947" s="227"/>
      <c r="T1947" s="228"/>
      <c r="AT1947" s="229" t="s">
        <v>284</v>
      </c>
      <c r="AU1947" s="229" t="s">
        <v>85</v>
      </c>
      <c r="AV1947" s="14" t="s">
        <v>106</v>
      </c>
      <c r="AW1947" s="14" t="s">
        <v>32</v>
      </c>
      <c r="AX1947" s="14" t="s">
        <v>76</v>
      </c>
      <c r="AY1947" s="229" t="s">
        <v>275</v>
      </c>
    </row>
    <row r="1948" spans="1:65" s="15" customFormat="1" ht="10">
      <c r="B1948" s="230"/>
      <c r="C1948" s="231"/>
      <c r="D1948" s="209" t="s">
        <v>284</v>
      </c>
      <c r="E1948" s="232" t="s">
        <v>1</v>
      </c>
      <c r="F1948" s="233" t="s">
        <v>287</v>
      </c>
      <c r="G1948" s="231"/>
      <c r="H1948" s="234">
        <v>11.7</v>
      </c>
      <c r="I1948" s="235"/>
      <c r="J1948" s="231"/>
      <c r="K1948" s="231"/>
      <c r="L1948" s="236"/>
      <c r="M1948" s="237"/>
      <c r="N1948" s="238"/>
      <c r="O1948" s="238"/>
      <c r="P1948" s="238"/>
      <c r="Q1948" s="238"/>
      <c r="R1948" s="238"/>
      <c r="S1948" s="238"/>
      <c r="T1948" s="239"/>
      <c r="AT1948" s="240" t="s">
        <v>284</v>
      </c>
      <c r="AU1948" s="240" t="s">
        <v>85</v>
      </c>
      <c r="AV1948" s="15" t="s">
        <v>282</v>
      </c>
      <c r="AW1948" s="15" t="s">
        <v>32</v>
      </c>
      <c r="AX1948" s="15" t="s">
        <v>83</v>
      </c>
      <c r="AY1948" s="240" t="s">
        <v>275</v>
      </c>
    </row>
    <row r="1949" spans="1:65" s="2" customFormat="1" ht="24.15" customHeight="1">
      <c r="A1949" s="35"/>
      <c r="B1949" s="36"/>
      <c r="C1949" s="251" t="s">
        <v>2273</v>
      </c>
      <c r="D1949" s="251" t="s">
        <v>386</v>
      </c>
      <c r="E1949" s="252" t="s">
        <v>2274</v>
      </c>
      <c r="F1949" s="253" t="s">
        <v>2271</v>
      </c>
      <c r="G1949" s="254" t="s">
        <v>399</v>
      </c>
      <c r="H1949" s="255">
        <v>5.36</v>
      </c>
      <c r="I1949" s="256"/>
      <c r="J1949" s="257">
        <f>ROUND(I1949*H1949,2)</f>
        <v>0</v>
      </c>
      <c r="K1949" s="253" t="s">
        <v>1</v>
      </c>
      <c r="L1949" s="258"/>
      <c r="M1949" s="259" t="s">
        <v>1</v>
      </c>
      <c r="N1949" s="260" t="s">
        <v>41</v>
      </c>
      <c r="O1949" s="72"/>
      <c r="P1949" s="203">
        <f>O1949*H1949</f>
        <v>0</v>
      </c>
      <c r="Q1949" s="203">
        <v>0</v>
      </c>
      <c r="R1949" s="203">
        <f>Q1949*H1949</f>
        <v>0</v>
      </c>
      <c r="S1949" s="203">
        <v>0</v>
      </c>
      <c r="T1949" s="204">
        <f>S1949*H1949</f>
        <v>0</v>
      </c>
      <c r="U1949" s="35"/>
      <c r="V1949" s="35"/>
      <c r="W1949" s="35"/>
      <c r="X1949" s="35"/>
      <c r="Y1949" s="35"/>
      <c r="Z1949" s="35"/>
      <c r="AA1949" s="35"/>
      <c r="AB1949" s="35"/>
      <c r="AC1949" s="35"/>
      <c r="AD1949" s="35"/>
      <c r="AE1949" s="35"/>
      <c r="AR1949" s="205" t="s">
        <v>517</v>
      </c>
      <c r="AT1949" s="205" t="s">
        <v>386</v>
      </c>
      <c r="AU1949" s="205" t="s">
        <v>85</v>
      </c>
      <c r="AY1949" s="18" t="s">
        <v>275</v>
      </c>
      <c r="BE1949" s="206">
        <f>IF(N1949="základní",J1949,0)</f>
        <v>0</v>
      </c>
      <c r="BF1949" s="206">
        <f>IF(N1949="snížená",J1949,0)</f>
        <v>0</v>
      </c>
      <c r="BG1949" s="206">
        <f>IF(N1949="zákl. přenesená",J1949,0)</f>
        <v>0</v>
      </c>
      <c r="BH1949" s="206">
        <f>IF(N1949="sníž. přenesená",J1949,0)</f>
        <v>0</v>
      </c>
      <c r="BI1949" s="206">
        <f>IF(N1949="nulová",J1949,0)</f>
        <v>0</v>
      </c>
      <c r="BJ1949" s="18" t="s">
        <v>83</v>
      </c>
      <c r="BK1949" s="206">
        <f>ROUND(I1949*H1949,2)</f>
        <v>0</v>
      </c>
      <c r="BL1949" s="18" t="s">
        <v>380</v>
      </c>
      <c r="BM1949" s="205" t="s">
        <v>2275</v>
      </c>
    </row>
    <row r="1950" spans="1:65" s="13" customFormat="1" ht="10">
      <c r="B1950" s="207"/>
      <c r="C1950" s="208"/>
      <c r="D1950" s="209" t="s">
        <v>284</v>
      </c>
      <c r="E1950" s="210" t="s">
        <v>1</v>
      </c>
      <c r="F1950" s="211" t="s">
        <v>2267</v>
      </c>
      <c r="G1950" s="208"/>
      <c r="H1950" s="212">
        <v>5.36</v>
      </c>
      <c r="I1950" s="213"/>
      <c r="J1950" s="208"/>
      <c r="K1950" s="208"/>
      <c r="L1950" s="214"/>
      <c r="M1950" s="215"/>
      <c r="N1950" s="216"/>
      <c r="O1950" s="216"/>
      <c r="P1950" s="216"/>
      <c r="Q1950" s="216"/>
      <c r="R1950" s="216"/>
      <c r="S1950" s="216"/>
      <c r="T1950" s="217"/>
      <c r="AT1950" s="218" t="s">
        <v>284</v>
      </c>
      <c r="AU1950" s="218" t="s">
        <v>85</v>
      </c>
      <c r="AV1950" s="13" t="s">
        <v>85</v>
      </c>
      <c r="AW1950" s="13" t="s">
        <v>32</v>
      </c>
      <c r="AX1950" s="13" t="s">
        <v>76</v>
      </c>
      <c r="AY1950" s="218" t="s">
        <v>275</v>
      </c>
    </row>
    <row r="1951" spans="1:65" s="14" customFormat="1" ht="10">
      <c r="B1951" s="219"/>
      <c r="C1951" s="220"/>
      <c r="D1951" s="209" t="s">
        <v>284</v>
      </c>
      <c r="E1951" s="221" t="s">
        <v>1</v>
      </c>
      <c r="F1951" s="222" t="s">
        <v>286</v>
      </c>
      <c r="G1951" s="220"/>
      <c r="H1951" s="223">
        <v>5.36</v>
      </c>
      <c r="I1951" s="224"/>
      <c r="J1951" s="220"/>
      <c r="K1951" s="220"/>
      <c r="L1951" s="225"/>
      <c r="M1951" s="226"/>
      <c r="N1951" s="227"/>
      <c r="O1951" s="227"/>
      <c r="P1951" s="227"/>
      <c r="Q1951" s="227"/>
      <c r="R1951" s="227"/>
      <c r="S1951" s="227"/>
      <c r="T1951" s="228"/>
      <c r="AT1951" s="229" t="s">
        <v>284</v>
      </c>
      <c r="AU1951" s="229" t="s">
        <v>85</v>
      </c>
      <c r="AV1951" s="14" t="s">
        <v>106</v>
      </c>
      <c r="AW1951" s="14" t="s">
        <v>32</v>
      </c>
      <c r="AX1951" s="14" t="s">
        <v>76</v>
      </c>
      <c r="AY1951" s="229" t="s">
        <v>275</v>
      </c>
    </row>
    <row r="1952" spans="1:65" s="15" customFormat="1" ht="10">
      <c r="B1952" s="230"/>
      <c r="C1952" s="231"/>
      <c r="D1952" s="209" t="s">
        <v>284</v>
      </c>
      <c r="E1952" s="232" t="s">
        <v>1</v>
      </c>
      <c r="F1952" s="233" t="s">
        <v>287</v>
      </c>
      <c r="G1952" s="231"/>
      <c r="H1952" s="234">
        <v>5.36</v>
      </c>
      <c r="I1952" s="235"/>
      <c r="J1952" s="231"/>
      <c r="K1952" s="231"/>
      <c r="L1952" s="236"/>
      <c r="M1952" s="237"/>
      <c r="N1952" s="238"/>
      <c r="O1952" s="238"/>
      <c r="P1952" s="238"/>
      <c r="Q1952" s="238"/>
      <c r="R1952" s="238"/>
      <c r="S1952" s="238"/>
      <c r="T1952" s="239"/>
      <c r="AT1952" s="240" t="s">
        <v>284</v>
      </c>
      <c r="AU1952" s="240" t="s">
        <v>85</v>
      </c>
      <c r="AV1952" s="15" t="s">
        <v>282</v>
      </c>
      <c r="AW1952" s="15" t="s">
        <v>32</v>
      </c>
      <c r="AX1952" s="15" t="s">
        <v>83</v>
      </c>
      <c r="AY1952" s="240" t="s">
        <v>275</v>
      </c>
    </row>
    <row r="1953" spans="1:65" s="2" customFormat="1" ht="16.5" customHeight="1">
      <c r="A1953" s="35"/>
      <c r="B1953" s="36"/>
      <c r="C1953" s="251" t="s">
        <v>2276</v>
      </c>
      <c r="D1953" s="251" t="s">
        <v>386</v>
      </c>
      <c r="E1953" s="252" t="s">
        <v>2277</v>
      </c>
      <c r="F1953" s="253" t="s">
        <v>2278</v>
      </c>
      <c r="G1953" s="254" t="s">
        <v>399</v>
      </c>
      <c r="H1953" s="255">
        <v>57.4</v>
      </c>
      <c r="I1953" s="256"/>
      <c r="J1953" s="257">
        <f>ROUND(I1953*H1953,2)</f>
        <v>0</v>
      </c>
      <c r="K1953" s="253" t="s">
        <v>1</v>
      </c>
      <c r="L1953" s="258"/>
      <c r="M1953" s="259" t="s">
        <v>1</v>
      </c>
      <c r="N1953" s="260" t="s">
        <v>41</v>
      </c>
      <c r="O1953" s="72"/>
      <c r="P1953" s="203">
        <f>O1953*H1953</f>
        <v>0</v>
      </c>
      <c r="Q1953" s="203">
        <v>0</v>
      </c>
      <c r="R1953" s="203">
        <f>Q1953*H1953</f>
        <v>0</v>
      </c>
      <c r="S1953" s="203">
        <v>0</v>
      </c>
      <c r="T1953" s="204">
        <f>S1953*H1953</f>
        <v>0</v>
      </c>
      <c r="U1953" s="35"/>
      <c r="V1953" s="35"/>
      <c r="W1953" s="35"/>
      <c r="X1953" s="35"/>
      <c r="Y1953" s="35"/>
      <c r="Z1953" s="35"/>
      <c r="AA1953" s="35"/>
      <c r="AB1953" s="35"/>
      <c r="AC1953" s="35"/>
      <c r="AD1953" s="35"/>
      <c r="AE1953" s="35"/>
      <c r="AR1953" s="205" t="s">
        <v>517</v>
      </c>
      <c r="AT1953" s="205" t="s">
        <v>386</v>
      </c>
      <c r="AU1953" s="205" t="s">
        <v>85</v>
      </c>
      <c r="AY1953" s="18" t="s">
        <v>275</v>
      </c>
      <c r="BE1953" s="206">
        <f>IF(N1953="základní",J1953,0)</f>
        <v>0</v>
      </c>
      <c r="BF1953" s="206">
        <f>IF(N1953="snížená",J1953,0)</f>
        <v>0</v>
      </c>
      <c r="BG1953" s="206">
        <f>IF(N1953="zákl. přenesená",J1953,0)</f>
        <v>0</v>
      </c>
      <c r="BH1953" s="206">
        <f>IF(N1953="sníž. přenesená",J1953,0)</f>
        <v>0</v>
      </c>
      <c r="BI1953" s="206">
        <f>IF(N1953="nulová",J1953,0)</f>
        <v>0</v>
      </c>
      <c r="BJ1953" s="18" t="s">
        <v>83</v>
      </c>
      <c r="BK1953" s="206">
        <f>ROUND(I1953*H1953,2)</f>
        <v>0</v>
      </c>
      <c r="BL1953" s="18" t="s">
        <v>380</v>
      </c>
      <c r="BM1953" s="205" t="s">
        <v>2279</v>
      </c>
    </row>
    <row r="1954" spans="1:65" s="13" customFormat="1" ht="10">
      <c r="B1954" s="207"/>
      <c r="C1954" s="208"/>
      <c r="D1954" s="209" t="s">
        <v>284</v>
      </c>
      <c r="E1954" s="210" t="s">
        <v>1</v>
      </c>
      <c r="F1954" s="211" t="s">
        <v>2268</v>
      </c>
      <c r="G1954" s="208"/>
      <c r="H1954" s="212">
        <v>57.4</v>
      </c>
      <c r="I1954" s="213"/>
      <c r="J1954" s="208"/>
      <c r="K1954" s="208"/>
      <c r="L1954" s="214"/>
      <c r="M1954" s="215"/>
      <c r="N1954" s="216"/>
      <c r="O1954" s="216"/>
      <c r="P1954" s="216"/>
      <c r="Q1954" s="216"/>
      <c r="R1954" s="216"/>
      <c r="S1954" s="216"/>
      <c r="T1954" s="217"/>
      <c r="AT1954" s="218" t="s">
        <v>284</v>
      </c>
      <c r="AU1954" s="218" t="s">
        <v>85</v>
      </c>
      <c r="AV1954" s="13" t="s">
        <v>85</v>
      </c>
      <c r="AW1954" s="13" t="s">
        <v>32</v>
      </c>
      <c r="AX1954" s="13" t="s">
        <v>76</v>
      </c>
      <c r="AY1954" s="218" t="s">
        <v>275</v>
      </c>
    </row>
    <row r="1955" spans="1:65" s="14" customFormat="1" ht="10">
      <c r="B1955" s="219"/>
      <c r="C1955" s="220"/>
      <c r="D1955" s="209" t="s">
        <v>284</v>
      </c>
      <c r="E1955" s="221" t="s">
        <v>1</v>
      </c>
      <c r="F1955" s="222" t="s">
        <v>286</v>
      </c>
      <c r="G1955" s="220"/>
      <c r="H1955" s="223">
        <v>57.4</v>
      </c>
      <c r="I1955" s="224"/>
      <c r="J1955" s="220"/>
      <c r="K1955" s="220"/>
      <c r="L1955" s="225"/>
      <c r="M1955" s="226"/>
      <c r="N1955" s="227"/>
      <c r="O1955" s="227"/>
      <c r="P1955" s="227"/>
      <c r="Q1955" s="227"/>
      <c r="R1955" s="227"/>
      <c r="S1955" s="227"/>
      <c r="T1955" s="228"/>
      <c r="AT1955" s="229" t="s">
        <v>284</v>
      </c>
      <c r="AU1955" s="229" t="s">
        <v>85</v>
      </c>
      <c r="AV1955" s="14" t="s">
        <v>106</v>
      </c>
      <c r="AW1955" s="14" t="s">
        <v>32</v>
      </c>
      <c r="AX1955" s="14" t="s">
        <v>76</v>
      </c>
      <c r="AY1955" s="229" t="s">
        <v>275</v>
      </c>
    </row>
    <row r="1956" spans="1:65" s="15" customFormat="1" ht="10">
      <c r="B1956" s="230"/>
      <c r="C1956" s="231"/>
      <c r="D1956" s="209" t="s">
        <v>284</v>
      </c>
      <c r="E1956" s="232" t="s">
        <v>1</v>
      </c>
      <c r="F1956" s="233" t="s">
        <v>287</v>
      </c>
      <c r="G1956" s="231"/>
      <c r="H1956" s="234">
        <v>57.4</v>
      </c>
      <c r="I1956" s="235"/>
      <c r="J1956" s="231"/>
      <c r="K1956" s="231"/>
      <c r="L1956" s="236"/>
      <c r="M1956" s="237"/>
      <c r="N1956" s="238"/>
      <c r="O1956" s="238"/>
      <c r="P1956" s="238"/>
      <c r="Q1956" s="238"/>
      <c r="R1956" s="238"/>
      <c r="S1956" s="238"/>
      <c r="T1956" s="239"/>
      <c r="AT1956" s="240" t="s">
        <v>284</v>
      </c>
      <c r="AU1956" s="240" t="s">
        <v>85</v>
      </c>
      <c r="AV1956" s="15" t="s">
        <v>282</v>
      </c>
      <c r="AW1956" s="15" t="s">
        <v>32</v>
      </c>
      <c r="AX1956" s="15" t="s">
        <v>83</v>
      </c>
      <c r="AY1956" s="240" t="s">
        <v>275</v>
      </c>
    </row>
    <row r="1957" spans="1:65" s="2" customFormat="1" ht="24.15" customHeight="1">
      <c r="A1957" s="35"/>
      <c r="B1957" s="36"/>
      <c r="C1957" s="194" t="s">
        <v>2280</v>
      </c>
      <c r="D1957" s="194" t="s">
        <v>277</v>
      </c>
      <c r="E1957" s="195" t="s">
        <v>2281</v>
      </c>
      <c r="F1957" s="196" t="s">
        <v>2282</v>
      </c>
      <c r="G1957" s="197" t="s">
        <v>399</v>
      </c>
      <c r="H1957" s="198">
        <v>14.69</v>
      </c>
      <c r="I1957" s="199"/>
      <c r="J1957" s="200">
        <f>ROUND(I1957*H1957,2)</f>
        <v>0</v>
      </c>
      <c r="K1957" s="196" t="s">
        <v>281</v>
      </c>
      <c r="L1957" s="40"/>
      <c r="M1957" s="201" t="s">
        <v>1</v>
      </c>
      <c r="N1957" s="202" t="s">
        <v>41</v>
      </c>
      <c r="O1957" s="72"/>
      <c r="P1957" s="203">
        <f>O1957*H1957</f>
        <v>0</v>
      </c>
      <c r="Q1957" s="203">
        <v>0</v>
      </c>
      <c r="R1957" s="203">
        <f>Q1957*H1957</f>
        <v>0</v>
      </c>
      <c r="S1957" s="203">
        <v>0</v>
      </c>
      <c r="T1957" s="204">
        <f>S1957*H1957</f>
        <v>0</v>
      </c>
      <c r="U1957" s="35"/>
      <c r="V1957" s="35"/>
      <c r="W1957" s="35"/>
      <c r="X1957" s="35"/>
      <c r="Y1957" s="35"/>
      <c r="Z1957" s="35"/>
      <c r="AA1957" s="35"/>
      <c r="AB1957" s="35"/>
      <c r="AC1957" s="35"/>
      <c r="AD1957" s="35"/>
      <c r="AE1957" s="35"/>
      <c r="AR1957" s="205" t="s">
        <v>380</v>
      </c>
      <c r="AT1957" s="205" t="s">
        <v>277</v>
      </c>
      <c r="AU1957" s="205" t="s">
        <v>85</v>
      </c>
      <c r="AY1957" s="18" t="s">
        <v>275</v>
      </c>
      <c r="BE1957" s="206">
        <f>IF(N1957="základní",J1957,0)</f>
        <v>0</v>
      </c>
      <c r="BF1957" s="206">
        <f>IF(N1957="snížená",J1957,0)</f>
        <v>0</v>
      </c>
      <c r="BG1957" s="206">
        <f>IF(N1957="zákl. přenesená",J1957,0)</f>
        <v>0</v>
      </c>
      <c r="BH1957" s="206">
        <f>IF(N1957="sníž. přenesená",J1957,0)</f>
        <v>0</v>
      </c>
      <c r="BI1957" s="206">
        <f>IF(N1957="nulová",J1957,0)</f>
        <v>0</v>
      </c>
      <c r="BJ1957" s="18" t="s">
        <v>83</v>
      </c>
      <c r="BK1957" s="206">
        <f>ROUND(I1957*H1957,2)</f>
        <v>0</v>
      </c>
      <c r="BL1957" s="18" t="s">
        <v>380</v>
      </c>
      <c r="BM1957" s="205" t="s">
        <v>2283</v>
      </c>
    </row>
    <row r="1958" spans="1:65" s="13" customFormat="1" ht="10">
      <c r="B1958" s="207"/>
      <c r="C1958" s="208"/>
      <c r="D1958" s="209" t="s">
        <v>284</v>
      </c>
      <c r="E1958" s="210" t="s">
        <v>1</v>
      </c>
      <c r="F1958" s="211" t="s">
        <v>2284</v>
      </c>
      <c r="G1958" s="208"/>
      <c r="H1958" s="212">
        <v>9.0299999999999994</v>
      </c>
      <c r="I1958" s="213"/>
      <c r="J1958" s="208"/>
      <c r="K1958" s="208"/>
      <c r="L1958" s="214"/>
      <c r="M1958" s="215"/>
      <c r="N1958" s="216"/>
      <c r="O1958" s="216"/>
      <c r="P1958" s="216"/>
      <c r="Q1958" s="216"/>
      <c r="R1958" s="216"/>
      <c r="S1958" s="216"/>
      <c r="T1958" s="217"/>
      <c r="AT1958" s="218" t="s">
        <v>284</v>
      </c>
      <c r="AU1958" s="218" t="s">
        <v>85</v>
      </c>
      <c r="AV1958" s="13" t="s">
        <v>85</v>
      </c>
      <c r="AW1958" s="13" t="s">
        <v>32</v>
      </c>
      <c r="AX1958" s="13" t="s">
        <v>76</v>
      </c>
      <c r="AY1958" s="218" t="s">
        <v>275</v>
      </c>
    </row>
    <row r="1959" spans="1:65" s="13" customFormat="1" ht="10">
      <c r="B1959" s="207"/>
      <c r="C1959" s="208"/>
      <c r="D1959" s="209" t="s">
        <v>284</v>
      </c>
      <c r="E1959" s="210" t="s">
        <v>1</v>
      </c>
      <c r="F1959" s="211" t="s">
        <v>2285</v>
      </c>
      <c r="G1959" s="208"/>
      <c r="H1959" s="212">
        <v>5.66</v>
      </c>
      <c r="I1959" s="213"/>
      <c r="J1959" s="208"/>
      <c r="K1959" s="208"/>
      <c r="L1959" s="214"/>
      <c r="M1959" s="215"/>
      <c r="N1959" s="216"/>
      <c r="O1959" s="216"/>
      <c r="P1959" s="216"/>
      <c r="Q1959" s="216"/>
      <c r="R1959" s="216"/>
      <c r="S1959" s="216"/>
      <c r="T1959" s="217"/>
      <c r="AT1959" s="218" t="s">
        <v>284</v>
      </c>
      <c r="AU1959" s="218" t="s">
        <v>85</v>
      </c>
      <c r="AV1959" s="13" t="s">
        <v>85</v>
      </c>
      <c r="AW1959" s="13" t="s">
        <v>32</v>
      </c>
      <c r="AX1959" s="13" t="s">
        <v>76</v>
      </c>
      <c r="AY1959" s="218" t="s">
        <v>275</v>
      </c>
    </row>
    <row r="1960" spans="1:65" s="14" customFormat="1" ht="10">
      <c r="B1960" s="219"/>
      <c r="C1960" s="220"/>
      <c r="D1960" s="209" t="s">
        <v>284</v>
      </c>
      <c r="E1960" s="221" t="s">
        <v>1</v>
      </c>
      <c r="F1960" s="222" t="s">
        <v>286</v>
      </c>
      <c r="G1960" s="220"/>
      <c r="H1960" s="223">
        <v>14.69</v>
      </c>
      <c r="I1960" s="224"/>
      <c r="J1960" s="220"/>
      <c r="K1960" s="220"/>
      <c r="L1960" s="225"/>
      <c r="M1960" s="226"/>
      <c r="N1960" s="227"/>
      <c r="O1960" s="227"/>
      <c r="P1960" s="227"/>
      <c r="Q1960" s="227"/>
      <c r="R1960" s="227"/>
      <c r="S1960" s="227"/>
      <c r="T1960" s="228"/>
      <c r="AT1960" s="229" t="s">
        <v>284</v>
      </c>
      <c r="AU1960" s="229" t="s">
        <v>85</v>
      </c>
      <c r="AV1960" s="14" t="s">
        <v>106</v>
      </c>
      <c r="AW1960" s="14" t="s">
        <v>32</v>
      </c>
      <c r="AX1960" s="14" t="s">
        <v>76</v>
      </c>
      <c r="AY1960" s="229" t="s">
        <v>275</v>
      </c>
    </row>
    <row r="1961" spans="1:65" s="15" customFormat="1" ht="10">
      <c r="B1961" s="230"/>
      <c r="C1961" s="231"/>
      <c r="D1961" s="209" t="s">
        <v>284</v>
      </c>
      <c r="E1961" s="232" t="s">
        <v>1</v>
      </c>
      <c r="F1961" s="233" t="s">
        <v>287</v>
      </c>
      <c r="G1961" s="231"/>
      <c r="H1961" s="234">
        <v>14.69</v>
      </c>
      <c r="I1961" s="235"/>
      <c r="J1961" s="231"/>
      <c r="K1961" s="231"/>
      <c r="L1961" s="236"/>
      <c r="M1961" s="237"/>
      <c r="N1961" s="238"/>
      <c r="O1961" s="238"/>
      <c r="P1961" s="238"/>
      <c r="Q1961" s="238"/>
      <c r="R1961" s="238"/>
      <c r="S1961" s="238"/>
      <c r="T1961" s="239"/>
      <c r="AT1961" s="240" t="s">
        <v>284</v>
      </c>
      <c r="AU1961" s="240" t="s">
        <v>85</v>
      </c>
      <c r="AV1961" s="15" t="s">
        <v>282</v>
      </c>
      <c r="AW1961" s="15" t="s">
        <v>32</v>
      </c>
      <c r="AX1961" s="15" t="s">
        <v>83</v>
      </c>
      <c r="AY1961" s="240" t="s">
        <v>275</v>
      </c>
    </row>
    <row r="1962" spans="1:65" s="2" customFormat="1" ht="24.15" customHeight="1">
      <c r="A1962" s="35"/>
      <c r="B1962" s="36"/>
      <c r="C1962" s="251" t="s">
        <v>2286</v>
      </c>
      <c r="D1962" s="251" t="s">
        <v>386</v>
      </c>
      <c r="E1962" s="252" t="s">
        <v>2287</v>
      </c>
      <c r="F1962" s="253" t="s">
        <v>2288</v>
      </c>
      <c r="G1962" s="254" t="s">
        <v>399</v>
      </c>
      <c r="H1962" s="255">
        <v>9.0299999999999994</v>
      </c>
      <c r="I1962" s="256"/>
      <c r="J1962" s="257">
        <f>ROUND(I1962*H1962,2)</f>
        <v>0</v>
      </c>
      <c r="K1962" s="253" t="s">
        <v>1</v>
      </c>
      <c r="L1962" s="258"/>
      <c r="M1962" s="259" t="s">
        <v>1</v>
      </c>
      <c r="N1962" s="260" t="s">
        <v>41</v>
      </c>
      <c r="O1962" s="72"/>
      <c r="P1962" s="203">
        <f>O1962*H1962</f>
        <v>0</v>
      </c>
      <c r="Q1962" s="203">
        <v>0</v>
      </c>
      <c r="R1962" s="203">
        <f>Q1962*H1962</f>
        <v>0</v>
      </c>
      <c r="S1962" s="203">
        <v>0</v>
      </c>
      <c r="T1962" s="204">
        <f>S1962*H1962</f>
        <v>0</v>
      </c>
      <c r="U1962" s="35"/>
      <c r="V1962" s="35"/>
      <c r="W1962" s="35"/>
      <c r="X1962" s="35"/>
      <c r="Y1962" s="35"/>
      <c r="Z1962" s="35"/>
      <c r="AA1962" s="35"/>
      <c r="AB1962" s="35"/>
      <c r="AC1962" s="35"/>
      <c r="AD1962" s="35"/>
      <c r="AE1962" s="35"/>
      <c r="AR1962" s="205" t="s">
        <v>517</v>
      </c>
      <c r="AT1962" s="205" t="s">
        <v>386</v>
      </c>
      <c r="AU1962" s="205" t="s">
        <v>85</v>
      </c>
      <c r="AY1962" s="18" t="s">
        <v>275</v>
      </c>
      <c r="BE1962" s="206">
        <f>IF(N1962="základní",J1962,0)</f>
        <v>0</v>
      </c>
      <c r="BF1962" s="206">
        <f>IF(N1962="snížená",J1962,0)</f>
        <v>0</v>
      </c>
      <c r="BG1962" s="206">
        <f>IF(N1962="zákl. přenesená",J1962,0)</f>
        <v>0</v>
      </c>
      <c r="BH1962" s="206">
        <f>IF(N1962="sníž. přenesená",J1962,0)</f>
        <v>0</v>
      </c>
      <c r="BI1962" s="206">
        <f>IF(N1962="nulová",J1962,0)</f>
        <v>0</v>
      </c>
      <c r="BJ1962" s="18" t="s">
        <v>83</v>
      </c>
      <c r="BK1962" s="206">
        <f>ROUND(I1962*H1962,2)</f>
        <v>0</v>
      </c>
      <c r="BL1962" s="18" t="s">
        <v>380</v>
      </c>
      <c r="BM1962" s="205" t="s">
        <v>2289</v>
      </c>
    </row>
    <row r="1963" spans="1:65" s="13" customFormat="1" ht="10">
      <c r="B1963" s="207"/>
      <c r="C1963" s="208"/>
      <c r="D1963" s="209" t="s">
        <v>284</v>
      </c>
      <c r="E1963" s="210" t="s">
        <v>1</v>
      </c>
      <c r="F1963" s="211" t="s">
        <v>2284</v>
      </c>
      <c r="G1963" s="208"/>
      <c r="H1963" s="212">
        <v>9.0299999999999994</v>
      </c>
      <c r="I1963" s="213"/>
      <c r="J1963" s="208"/>
      <c r="K1963" s="208"/>
      <c r="L1963" s="214"/>
      <c r="M1963" s="215"/>
      <c r="N1963" s="216"/>
      <c r="O1963" s="216"/>
      <c r="P1963" s="216"/>
      <c r="Q1963" s="216"/>
      <c r="R1963" s="216"/>
      <c r="S1963" s="216"/>
      <c r="T1963" s="217"/>
      <c r="AT1963" s="218" t="s">
        <v>284</v>
      </c>
      <c r="AU1963" s="218" t="s">
        <v>85</v>
      </c>
      <c r="AV1963" s="13" t="s">
        <v>85</v>
      </c>
      <c r="AW1963" s="13" t="s">
        <v>32</v>
      </c>
      <c r="AX1963" s="13" t="s">
        <v>76</v>
      </c>
      <c r="AY1963" s="218" t="s">
        <v>275</v>
      </c>
    </row>
    <row r="1964" spans="1:65" s="14" customFormat="1" ht="10">
      <c r="B1964" s="219"/>
      <c r="C1964" s="220"/>
      <c r="D1964" s="209" t="s">
        <v>284</v>
      </c>
      <c r="E1964" s="221" t="s">
        <v>1</v>
      </c>
      <c r="F1964" s="222" t="s">
        <v>286</v>
      </c>
      <c r="G1964" s="220"/>
      <c r="H1964" s="223">
        <v>9.0299999999999994</v>
      </c>
      <c r="I1964" s="224"/>
      <c r="J1964" s="220"/>
      <c r="K1964" s="220"/>
      <c r="L1964" s="225"/>
      <c r="M1964" s="226"/>
      <c r="N1964" s="227"/>
      <c r="O1964" s="227"/>
      <c r="P1964" s="227"/>
      <c r="Q1964" s="227"/>
      <c r="R1964" s="227"/>
      <c r="S1964" s="227"/>
      <c r="T1964" s="228"/>
      <c r="AT1964" s="229" t="s">
        <v>284</v>
      </c>
      <c r="AU1964" s="229" t="s">
        <v>85</v>
      </c>
      <c r="AV1964" s="14" t="s">
        <v>106</v>
      </c>
      <c r="AW1964" s="14" t="s">
        <v>32</v>
      </c>
      <c r="AX1964" s="14" t="s">
        <v>76</v>
      </c>
      <c r="AY1964" s="229" t="s">
        <v>275</v>
      </c>
    </row>
    <row r="1965" spans="1:65" s="15" customFormat="1" ht="10">
      <c r="B1965" s="230"/>
      <c r="C1965" s="231"/>
      <c r="D1965" s="209" t="s">
        <v>284</v>
      </c>
      <c r="E1965" s="232" t="s">
        <v>1</v>
      </c>
      <c r="F1965" s="233" t="s">
        <v>287</v>
      </c>
      <c r="G1965" s="231"/>
      <c r="H1965" s="234">
        <v>9.0299999999999994</v>
      </c>
      <c r="I1965" s="235"/>
      <c r="J1965" s="231"/>
      <c r="K1965" s="231"/>
      <c r="L1965" s="236"/>
      <c r="M1965" s="237"/>
      <c r="N1965" s="238"/>
      <c r="O1965" s="238"/>
      <c r="P1965" s="238"/>
      <c r="Q1965" s="238"/>
      <c r="R1965" s="238"/>
      <c r="S1965" s="238"/>
      <c r="T1965" s="239"/>
      <c r="AT1965" s="240" t="s">
        <v>284</v>
      </c>
      <c r="AU1965" s="240" t="s">
        <v>85</v>
      </c>
      <c r="AV1965" s="15" t="s">
        <v>282</v>
      </c>
      <c r="AW1965" s="15" t="s">
        <v>32</v>
      </c>
      <c r="AX1965" s="15" t="s">
        <v>83</v>
      </c>
      <c r="AY1965" s="240" t="s">
        <v>275</v>
      </c>
    </row>
    <row r="1966" spans="1:65" s="2" customFormat="1" ht="24.15" customHeight="1">
      <c r="A1966" s="35"/>
      <c r="B1966" s="36"/>
      <c r="C1966" s="251" t="s">
        <v>2290</v>
      </c>
      <c r="D1966" s="251" t="s">
        <v>386</v>
      </c>
      <c r="E1966" s="252" t="s">
        <v>2291</v>
      </c>
      <c r="F1966" s="253" t="s">
        <v>2288</v>
      </c>
      <c r="G1966" s="254" t="s">
        <v>399</v>
      </c>
      <c r="H1966" s="255">
        <v>5.66</v>
      </c>
      <c r="I1966" s="256"/>
      <c r="J1966" s="257">
        <f>ROUND(I1966*H1966,2)</f>
        <v>0</v>
      </c>
      <c r="K1966" s="253" t="s">
        <v>1</v>
      </c>
      <c r="L1966" s="258"/>
      <c r="M1966" s="259" t="s">
        <v>1</v>
      </c>
      <c r="N1966" s="260" t="s">
        <v>41</v>
      </c>
      <c r="O1966" s="72"/>
      <c r="P1966" s="203">
        <f>O1966*H1966</f>
        <v>0</v>
      </c>
      <c r="Q1966" s="203">
        <v>0</v>
      </c>
      <c r="R1966" s="203">
        <f>Q1966*H1966</f>
        <v>0</v>
      </c>
      <c r="S1966" s="203">
        <v>0</v>
      </c>
      <c r="T1966" s="204">
        <f>S1966*H1966</f>
        <v>0</v>
      </c>
      <c r="U1966" s="35"/>
      <c r="V1966" s="35"/>
      <c r="W1966" s="35"/>
      <c r="X1966" s="35"/>
      <c r="Y1966" s="35"/>
      <c r="Z1966" s="35"/>
      <c r="AA1966" s="35"/>
      <c r="AB1966" s="35"/>
      <c r="AC1966" s="35"/>
      <c r="AD1966" s="35"/>
      <c r="AE1966" s="35"/>
      <c r="AR1966" s="205" t="s">
        <v>517</v>
      </c>
      <c r="AT1966" s="205" t="s">
        <v>386</v>
      </c>
      <c r="AU1966" s="205" t="s">
        <v>85</v>
      </c>
      <c r="AY1966" s="18" t="s">
        <v>275</v>
      </c>
      <c r="BE1966" s="206">
        <f>IF(N1966="základní",J1966,0)</f>
        <v>0</v>
      </c>
      <c r="BF1966" s="206">
        <f>IF(N1966="snížená",J1966,0)</f>
        <v>0</v>
      </c>
      <c r="BG1966" s="206">
        <f>IF(N1966="zákl. přenesená",J1966,0)</f>
        <v>0</v>
      </c>
      <c r="BH1966" s="206">
        <f>IF(N1966="sníž. přenesená",J1966,0)</f>
        <v>0</v>
      </c>
      <c r="BI1966" s="206">
        <f>IF(N1966="nulová",J1966,0)</f>
        <v>0</v>
      </c>
      <c r="BJ1966" s="18" t="s">
        <v>83</v>
      </c>
      <c r="BK1966" s="206">
        <f>ROUND(I1966*H1966,2)</f>
        <v>0</v>
      </c>
      <c r="BL1966" s="18" t="s">
        <v>380</v>
      </c>
      <c r="BM1966" s="205" t="s">
        <v>2292</v>
      </c>
    </row>
    <row r="1967" spans="1:65" s="13" customFormat="1" ht="10">
      <c r="B1967" s="207"/>
      <c r="C1967" s="208"/>
      <c r="D1967" s="209" t="s">
        <v>284</v>
      </c>
      <c r="E1967" s="210" t="s">
        <v>1</v>
      </c>
      <c r="F1967" s="211" t="s">
        <v>2285</v>
      </c>
      <c r="G1967" s="208"/>
      <c r="H1967" s="212">
        <v>5.66</v>
      </c>
      <c r="I1967" s="213"/>
      <c r="J1967" s="208"/>
      <c r="K1967" s="208"/>
      <c r="L1967" s="214"/>
      <c r="M1967" s="215"/>
      <c r="N1967" s="216"/>
      <c r="O1967" s="216"/>
      <c r="P1967" s="216"/>
      <c r="Q1967" s="216"/>
      <c r="R1967" s="216"/>
      <c r="S1967" s="216"/>
      <c r="T1967" s="217"/>
      <c r="AT1967" s="218" t="s">
        <v>284</v>
      </c>
      <c r="AU1967" s="218" t="s">
        <v>85</v>
      </c>
      <c r="AV1967" s="13" t="s">
        <v>85</v>
      </c>
      <c r="AW1967" s="13" t="s">
        <v>32</v>
      </c>
      <c r="AX1967" s="13" t="s">
        <v>76</v>
      </c>
      <c r="AY1967" s="218" t="s">
        <v>275</v>
      </c>
    </row>
    <row r="1968" spans="1:65" s="14" customFormat="1" ht="10">
      <c r="B1968" s="219"/>
      <c r="C1968" s="220"/>
      <c r="D1968" s="209" t="s">
        <v>284</v>
      </c>
      <c r="E1968" s="221" t="s">
        <v>1</v>
      </c>
      <c r="F1968" s="222" t="s">
        <v>286</v>
      </c>
      <c r="G1968" s="220"/>
      <c r="H1968" s="223">
        <v>5.66</v>
      </c>
      <c r="I1968" s="224"/>
      <c r="J1968" s="220"/>
      <c r="K1968" s="220"/>
      <c r="L1968" s="225"/>
      <c r="M1968" s="226"/>
      <c r="N1968" s="227"/>
      <c r="O1968" s="227"/>
      <c r="P1968" s="227"/>
      <c r="Q1968" s="227"/>
      <c r="R1968" s="227"/>
      <c r="S1968" s="227"/>
      <c r="T1968" s="228"/>
      <c r="AT1968" s="229" t="s">
        <v>284</v>
      </c>
      <c r="AU1968" s="229" t="s">
        <v>85</v>
      </c>
      <c r="AV1968" s="14" t="s">
        <v>106</v>
      </c>
      <c r="AW1968" s="14" t="s">
        <v>32</v>
      </c>
      <c r="AX1968" s="14" t="s">
        <v>76</v>
      </c>
      <c r="AY1968" s="229" t="s">
        <v>275</v>
      </c>
    </row>
    <row r="1969" spans="1:65" s="15" customFormat="1" ht="10">
      <c r="B1969" s="230"/>
      <c r="C1969" s="231"/>
      <c r="D1969" s="209" t="s">
        <v>284</v>
      </c>
      <c r="E1969" s="232" t="s">
        <v>1</v>
      </c>
      <c r="F1969" s="233" t="s">
        <v>287</v>
      </c>
      <c r="G1969" s="231"/>
      <c r="H1969" s="234">
        <v>5.66</v>
      </c>
      <c r="I1969" s="235"/>
      <c r="J1969" s="231"/>
      <c r="K1969" s="231"/>
      <c r="L1969" s="236"/>
      <c r="M1969" s="237"/>
      <c r="N1969" s="238"/>
      <c r="O1969" s="238"/>
      <c r="P1969" s="238"/>
      <c r="Q1969" s="238"/>
      <c r="R1969" s="238"/>
      <c r="S1969" s="238"/>
      <c r="T1969" s="239"/>
      <c r="AT1969" s="240" t="s">
        <v>284</v>
      </c>
      <c r="AU1969" s="240" t="s">
        <v>85</v>
      </c>
      <c r="AV1969" s="15" t="s">
        <v>282</v>
      </c>
      <c r="AW1969" s="15" t="s">
        <v>32</v>
      </c>
      <c r="AX1969" s="15" t="s">
        <v>83</v>
      </c>
      <c r="AY1969" s="240" t="s">
        <v>275</v>
      </c>
    </row>
    <row r="1970" spans="1:65" s="2" customFormat="1" ht="16.5" customHeight="1">
      <c r="A1970" s="35"/>
      <c r="B1970" s="36"/>
      <c r="C1970" s="194" t="s">
        <v>2293</v>
      </c>
      <c r="D1970" s="194" t="s">
        <v>277</v>
      </c>
      <c r="E1970" s="195" t="s">
        <v>2294</v>
      </c>
      <c r="F1970" s="196" t="s">
        <v>2295</v>
      </c>
      <c r="G1970" s="197" t="s">
        <v>610</v>
      </c>
      <c r="H1970" s="198">
        <v>5</v>
      </c>
      <c r="I1970" s="199"/>
      <c r="J1970" s="200">
        <f>ROUND(I1970*H1970,2)</f>
        <v>0</v>
      </c>
      <c r="K1970" s="196" t="s">
        <v>281</v>
      </c>
      <c r="L1970" s="40"/>
      <c r="M1970" s="201" t="s">
        <v>1</v>
      </c>
      <c r="N1970" s="202" t="s">
        <v>41</v>
      </c>
      <c r="O1970" s="72"/>
      <c r="P1970" s="203">
        <f>O1970*H1970</f>
        <v>0</v>
      </c>
      <c r="Q1970" s="203">
        <v>0</v>
      </c>
      <c r="R1970" s="203">
        <f>Q1970*H1970</f>
        <v>0</v>
      </c>
      <c r="S1970" s="203">
        <v>0</v>
      </c>
      <c r="T1970" s="204">
        <f>S1970*H1970</f>
        <v>0</v>
      </c>
      <c r="U1970" s="35"/>
      <c r="V1970" s="35"/>
      <c r="W1970" s="35"/>
      <c r="X1970" s="35"/>
      <c r="Y1970" s="35"/>
      <c r="Z1970" s="35"/>
      <c r="AA1970" s="35"/>
      <c r="AB1970" s="35"/>
      <c r="AC1970" s="35"/>
      <c r="AD1970" s="35"/>
      <c r="AE1970" s="35"/>
      <c r="AR1970" s="205" t="s">
        <v>380</v>
      </c>
      <c r="AT1970" s="205" t="s">
        <v>277</v>
      </c>
      <c r="AU1970" s="205" t="s">
        <v>85</v>
      </c>
      <c r="AY1970" s="18" t="s">
        <v>275</v>
      </c>
      <c r="BE1970" s="206">
        <f>IF(N1970="základní",J1970,0)</f>
        <v>0</v>
      </c>
      <c r="BF1970" s="206">
        <f>IF(N1970="snížená",J1970,0)</f>
        <v>0</v>
      </c>
      <c r="BG1970" s="206">
        <f>IF(N1970="zákl. přenesená",J1970,0)</f>
        <v>0</v>
      </c>
      <c r="BH1970" s="206">
        <f>IF(N1970="sníž. přenesená",J1970,0)</f>
        <v>0</v>
      </c>
      <c r="BI1970" s="206">
        <f>IF(N1970="nulová",J1970,0)</f>
        <v>0</v>
      </c>
      <c r="BJ1970" s="18" t="s">
        <v>83</v>
      </c>
      <c r="BK1970" s="206">
        <f>ROUND(I1970*H1970,2)</f>
        <v>0</v>
      </c>
      <c r="BL1970" s="18" t="s">
        <v>380</v>
      </c>
      <c r="BM1970" s="205" t="s">
        <v>2296</v>
      </c>
    </row>
    <row r="1971" spans="1:65" s="13" customFormat="1" ht="10">
      <c r="B1971" s="207"/>
      <c r="C1971" s="208"/>
      <c r="D1971" s="209" t="s">
        <v>284</v>
      </c>
      <c r="E1971" s="210" t="s">
        <v>1</v>
      </c>
      <c r="F1971" s="211" t="s">
        <v>2297</v>
      </c>
      <c r="G1971" s="208"/>
      <c r="H1971" s="212">
        <v>1</v>
      </c>
      <c r="I1971" s="213"/>
      <c r="J1971" s="208"/>
      <c r="K1971" s="208"/>
      <c r="L1971" s="214"/>
      <c r="M1971" s="215"/>
      <c r="N1971" s="216"/>
      <c r="O1971" s="216"/>
      <c r="P1971" s="216"/>
      <c r="Q1971" s="216"/>
      <c r="R1971" s="216"/>
      <c r="S1971" s="216"/>
      <c r="T1971" s="217"/>
      <c r="AT1971" s="218" t="s">
        <v>284</v>
      </c>
      <c r="AU1971" s="218" t="s">
        <v>85</v>
      </c>
      <c r="AV1971" s="13" t="s">
        <v>85</v>
      </c>
      <c r="AW1971" s="13" t="s">
        <v>32</v>
      </c>
      <c r="AX1971" s="13" t="s">
        <v>76</v>
      </c>
      <c r="AY1971" s="218" t="s">
        <v>275</v>
      </c>
    </row>
    <row r="1972" spans="1:65" s="13" customFormat="1" ht="10">
      <c r="B1972" s="207"/>
      <c r="C1972" s="208"/>
      <c r="D1972" s="209" t="s">
        <v>284</v>
      </c>
      <c r="E1972" s="210" t="s">
        <v>1</v>
      </c>
      <c r="F1972" s="211" t="s">
        <v>2298</v>
      </c>
      <c r="G1972" s="208"/>
      <c r="H1972" s="212">
        <v>4</v>
      </c>
      <c r="I1972" s="213"/>
      <c r="J1972" s="208"/>
      <c r="K1972" s="208"/>
      <c r="L1972" s="214"/>
      <c r="M1972" s="215"/>
      <c r="N1972" s="216"/>
      <c r="O1972" s="216"/>
      <c r="P1972" s="216"/>
      <c r="Q1972" s="216"/>
      <c r="R1972" s="216"/>
      <c r="S1972" s="216"/>
      <c r="T1972" s="217"/>
      <c r="AT1972" s="218" t="s">
        <v>284</v>
      </c>
      <c r="AU1972" s="218" t="s">
        <v>85</v>
      </c>
      <c r="AV1972" s="13" t="s">
        <v>85</v>
      </c>
      <c r="AW1972" s="13" t="s">
        <v>32</v>
      </c>
      <c r="AX1972" s="13" t="s">
        <v>76</v>
      </c>
      <c r="AY1972" s="218" t="s">
        <v>275</v>
      </c>
    </row>
    <row r="1973" spans="1:65" s="14" customFormat="1" ht="10">
      <c r="B1973" s="219"/>
      <c r="C1973" s="220"/>
      <c r="D1973" s="209" t="s">
        <v>284</v>
      </c>
      <c r="E1973" s="221" t="s">
        <v>1</v>
      </c>
      <c r="F1973" s="222" t="s">
        <v>286</v>
      </c>
      <c r="G1973" s="220"/>
      <c r="H1973" s="223">
        <v>5</v>
      </c>
      <c r="I1973" s="224"/>
      <c r="J1973" s="220"/>
      <c r="K1973" s="220"/>
      <c r="L1973" s="225"/>
      <c r="M1973" s="226"/>
      <c r="N1973" s="227"/>
      <c r="O1973" s="227"/>
      <c r="P1973" s="227"/>
      <c r="Q1973" s="227"/>
      <c r="R1973" s="227"/>
      <c r="S1973" s="227"/>
      <c r="T1973" s="228"/>
      <c r="AT1973" s="229" t="s">
        <v>284</v>
      </c>
      <c r="AU1973" s="229" t="s">
        <v>85</v>
      </c>
      <c r="AV1973" s="14" t="s">
        <v>106</v>
      </c>
      <c r="AW1973" s="14" t="s">
        <v>32</v>
      </c>
      <c r="AX1973" s="14" t="s">
        <v>76</v>
      </c>
      <c r="AY1973" s="229" t="s">
        <v>275</v>
      </c>
    </row>
    <row r="1974" spans="1:65" s="15" customFormat="1" ht="10">
      <c r="B1974" s="230"/>
      <c r="C1974" s="231"/>
      <c r="D1974" s="209" t="s">
        <v>284</v>
      </c>
      <c r="E1974" s="232" t="s">
        <v>1</v>
      </c>
      <c r="F1974" s="233" t="s">
        <v>287</v>
      </c>
      <c r="G1974" s="231"/>
      <c r="H1974" s="234">
        <v>5</v>
      </c>
      <c r="I1974" s="235"/>
      <c r="J1974" s="231"/>
      <c r="K1974" s="231"/>
      <c r="L1974" s="236"/>
      <c r="M1974" s="237"/>
      <c r="N1974" s="238"/>
      <c r="O1974" s="238"/>
      <c r="P1974" s="238"/>
      <c r="Q1974" s="238"/>
      <c r="R1974" s="238"/>
      <c r="S1974" s="238"/>
      <c r="T1974" s="239"/>
      <c r="AT1974" s="240" t="s">
        <v>284</v>
      </c>
      <c r="AU1974" s="240" t="s">
        <v>85</v>
      </c>
      <c r="AV1974" s="15" t="s">
        <v>282</v>
      </c>
      <c r="AW1974" s="15" t="s">
        <v>32</v>
      </c>
      <c r="AX1974" s="15" t="s">
        <v>83</v>
      </c>
      <c r="AY1974" s="240" t="s">
        <v>275</v>
      </c>
    </row>
    <row r="1975" spans="1:65" s="2" customFormat="1" ht="16.5" customHeight="1">
      <c r="A1975" s="35"/>
      <c r="B1975" s="36"/>
      <c r="C1975" s="251" t="s">
        <v>2299</v>
      </c>
      <c r="D1975" s="251" t="s">
        <v>386</v>
      </c>
      <c r="E1975" s="252" t="s">
        <v>2300</v>
      </c>
      <c r="F1975" s="253" t="s">
        <v>2301</v>
      </c>
      <c r="G1975" s="254" t="s">
        <v>2066</v>
      </c>
      <c r="H1975" s="255">
        <v>1</v>
      </c>
      <c r="I1975" s="256"/>
      <c r="J1975" s="257">
        <f>ROUND(I1975*H1975,2)</f>
        <v>0</v>
      </c>
      <c r="K1975" s="253" t="s">
        <v>1</v>
      </c>
      <c r="L1975" s="258"/>
      <c r="M1975" s="259" t="s">
        <v>1</v>
      </c>
      <c r="N1975" s="260" t="s">
        <v>41</v>
      </c>
      <c r="O1975" s="72"/>
      <c r="P1975" s="203">
        <f>O1975*H1975</f>
        <v>0</v>
      </c>
      <c r="Q1975" s="203">
        <v>0</v>
      </c>
      <c r="R1975" s="203">
        <f>Q1975*H1975</f>
        <v>0</v>
      </c>
      <c r="S1975" s="203">
        <v>0</v>
      </c>
      <c r="T1975" s="204">
        <f>S1975*H1975</f>
        <v>0</v>
      </c>
      <c r="U1975" s="35"/>
      <c r="V1975" s="35"/>
      <c r="W1975" s="35"/>
      <c r="X1975" s="35"/>
      <c r="Y1975" s="35"/>
      <c r="Z1975" s="35"/>
      <c r="AA1975" s="35"/>
      <c r="AB1975" s="35"/>
      <c r="AC1975" s="35"/>
      <c r="AD1975" s="35"/>
      <c r="AE1975" s="35"/>
      <c r="AR1975" s="205" t="s">
        <v>517</v>
      </c>
      <c r="AT1975" s="205" t="s">
        <v>386</v>
      </c>
      <c r="AU1975" s="205" t="s">
        <v>85</v>
      </c>
      <c r="AY1975" s="18" t="s">
        <v>275</v>
      </c>
      <c r="BE1975" s="206">
        <f>IF(N1975="základní",J1975,0)</f>
        <v>0</v>
      </c>
      <c r="BF1975" s="206">
        <f>IF(N1975="snížená",J1975,0)</f>
        <v>0</v>
      </c>
      <c r="BG1975" s="206">
        <f>IF(N1975="zákl. přenesená",J1975,0)</f>
        <v>0</v>
      </c>
      <c r="BH1975" s="206">
        <f>IF(N1975="sníž. přenesená",J1975,0)</f>
        <v>0</v>
      </c>
      <c r="BI1975" s="206">
        <f>IF(N1975="nulová",J1975,0)</f>
        <v>0</v>
      </c>
      <c r="BJ1975" s="18" t="s">
        <v>83</v>
      </c>
      <c r="BK1975" s="206">
        <f>ROUND(I1975*H1975,2)</f>
        <v>0</v>
      </c>
      <c r="BL1975" s="18" t="s">
        <v>380</v>
      </c>
      <c r="BM1975" s="205" t="s">
        <v>2302</v>
      </c>
    </row>
    <row r="1976" spans="1:65" s="2" customFormat="1" ht="16.5" customHeight="1">
      <c r="A1976" s="35"/>
      <c r="B1976" s="36"/>
      <c r="C1976" s="251" t="s">
        <v>2303</v>
      </c>
      <c r="D1976" s="251" t="s">
        <v>386</v>
      </c>
      <c r="E1976" s="252" t="s">
        <v>2304</v>
      </c>
      <c r="F1976" s="253" t="s">
        <v>2305</v>
      </c>
      <c r="G1976" s="254" t="s">
        <v>2066</v>
      </c>
      <c r="H1976" s="255">
        <v>4</v>
      </c>
      <c r="I1976" s="256"/>
      <c r="J1976" s="257">
        <f>ROUND(I1976*H1976,2)</f>
        <v>0</v>
      </c>
      <c r="K1976" s="253" t="s">
        <v>1</v>
      </c>
      <c r="L1976" s="258"/>
      <c r="M1976" s="259" t="s">
        <v>1</v>
      </c>
      <c r="N1976" s="260" t="s">
        <v>41</v>
      </c>
      <c r="O1976" s="72"/>
      <c r="P1976" s="203">
        <f>O1976*H1976</f>
        <v>0</v>
      </c>
      <c r="Q1976" s="203">
        <v>0</v>
      </c>
      <c r="R1976" s="203">
        <f>Q1976*H1976</f>
        <v>0</v>
      </c>
      <c r="S1976" s="203">
        <v>0</v>
      </c>
      <c r="T1976" s="204">
        <f>S1976*H1976</f>
        <v>0</v>
      </c>
      <c r="U1976" s="35"/>
      <c r="V1976" s="35"/>
      <c r="W1976" s="35"/>
      <c r="X1976" s="35"/>
      <c r="Y1976" s="35"/>
      <c r="Z1976" s="35"/>
      <c r="AA1976" s="35"/>
      <c r="AB1976" s="35"/>
      <c r="AC1976" s="35"/>
      <c r="AD1976" s="35"/>
      <c r="AE1976" s="35"/>
      <c r="AR1976" s="205" t="s">
        <v>517</v>
      </c>
      <c r="AT1976" s="205" t="s">
        <v>386</v>
      </c>
      <c r="AU1976" s="205" t="s">
        <v>85</v>
      </c>
      <c r="AY1976" s="18" t="s">
        <v>275</v>
      </c>
      <c r="BE1976" s="206">
        <f>IF(N1976="základní",J1976,0)</f>
        <v>0</v>
      </c>
      <c r="BF1976" s="206">
        <f>IF(N1976="snížená",J1976,0)</f>
        <v>0</v>
      </c>
      <c r="BG1976" s="206">
        <f>IF(N1976="zákl. přenesená",J1976,0)</f>
        <v>0</v>
      </c>
      <c r="BH1976" s="206">
        <f>IF(N1976="sníž. přenesená",J1976,0)</f>
        <v>0</v>
      </c>
      <c r="BI1976" s="206">
        <f>IF(N1976="nulová",J1976,0)</f>
        <v>0</v>
      </c>
      <c r="BJ1976" s="18" t="s">
        <v>83</v>
      </c>
      <c r="BK1976" s="206">
        <f>ROUND(I1976*H1976,2)</f>
        <v>0</v>
      </c>
      <c r="BL1976" s="18" t="s">
        <v>380</v>
      </c>
      <c r="BM1976" s="205" t="s">
        <v>2306</v>
      </c>
    </row>
    <row r="1977" spans="1:65" s="2" customFormat="1" ht="24.15" customHeight="1">
      <c r="A1977" s="35"/>
      <c r="B1977" s="36"/>
      <c r="C1977" s="194" t="s">
        <v>2307</v>
      </c>
      <c r="D1977" s="194" t="s">
        <v>277</v>
      </c>
      <c r="E1977" s="195" t="s">
        <v>2308</v>
      </c>
      <c r="F1977" s="196" t="s">
        <v>2309</v>
      </c>
      <c r="G1977" s="197" t="s">
        <v>280</v>
      </c>
      <c r="H1977" s="198">
        <v>10.15</v>
      </c>
      <c r="I1977" s="199"/>
      <c r="J1977" s="200">
        <f>ROUND(I1977*H1977,2)</f>
        <v>0</v>
      </c>
      <c r="K1977" s="196" t="s">
        <v>281</v>
      </c>
      <c r="L1977" s="40"/>
      <c r="M1977" s="201" t="s">
        <v>1</v>
      </c>
      <c r="N1977" s="202" t="s">
        <v>41</v>
      </c>
      <c r="O1977" s="72"/>
      <c r="P1977" s="203">
        <f>O1977*H1977</f>
        <v>0</v>
      </c>
      <c r="Q1977" s="203">
        <v>0</v>
      </c>
      <c r="R1977" s="203">
        <f>Q1977*H1977</f>
        <v>0</v>
      </c>
      <c r="S1977" s="203">
        <v>0</v>
      </c>
      <c r="T1977" s="204">
        <f>S1977*H1977</f>
        <v>0</v>
      </c>
      <c r="U1977" s="35"/>
      <c r="V1977" s="35"/>
      <c r="W1977" s="35"/>
      <c r="X1977" s="35"/>
      <c r="Y1977" s="35"/>
      <c r="Z1977" s="35"/>
      <c r="AA1977" s="35"/>
      <c r="AB1977" s="35"/>
      <c r="AC1977" s="35"/>
      <c r="AD1977" s="35"/>
      <c r="AE1977" s="35"/>
      <c r="AR1977" s="205" t="s">
        <v>380</v>
      </c>
      <c r="AT1977" s="205" t="s">
        <v>277</v>
      </c>
      <c r="AU1977" s="205" t="s">
        <v>85</v>
      </c>
      <c r="AY1977" s="18" t="s">
        <v>275</v>
      </c>
      <c r="BE1977" s="206">
        <f>IF(N1977="základní",J1977,0)</f>
        <v>0</v>
      </c>
      <c r="BF1977" s="206">
        <f>IF(N1977="snížená",J1977,0)</f>
        <v>0</v>
      </c>
      <c r="BG1977" s="206">
        <f>IF(N1977="zákl. přenesená",J1977,0)</f>
        <v>0</v>
      </c>
      <c r="BH1977" s="206">
        <f>IF(N1977="sníž. přenesená",J1977,0)</f>
        <v>0</v>
      </c>
      <c r="BI1977" s="206">
        <f>IF(N1977="nulová",J1977,0)</f>
        <v>0</v>
      </c>
      <c r="BJ1977" s="18" t="s">
        <v>83</v>
      </c>
      <c r="BK1977" s="206">
        <f>ROUND(I1977*H1977,2)</f>
        <v>0</v>
      </c>
      <c r="BL1977" s="18" t="s">
        <v>380</v>
      </c>
      <c r="BM1977" s="205" t="s">
        <v>2310</v>
      </c>
    </row>
    <row r="1978" spans="1:65" s="13" customFormat="1" ht="10">
      <c r="B1978" s="207"/>
      <c r="C1978" s="208"/>
      <c r="D1978" s="209" t="s">
        <v>284</v>
      </c>
      <c r="E1978" s="210" t="s">
        <v>1</v>
      </c>
      <c r="F1978" s="211" t="s">
        <v>2311</v>
      </c>
      <c r="G1978" s="208"/>
      <c r="H1978" s="212">
        <v>8.65</v>
      </c>
      <c r="I1978" s="213"/>
      <c r="J1978" s="208"/>
      <c r="K1978" s="208"/>
      <c r="L1978" s="214"/>
      <c r="M1978" s="215"/>
      <c r="N1978" s="216"/>
      <c r="O1978" s="216"/>
      <c r="P1978" s="216"/>
      <c r="Q1978" s="216"/>
      <c r="R1978" s="216"/>
      <c r="S1978" s="216"/>
      <c r="T1978" s="217"/>
      <c r="AT1978" s="218" t="s">
        <v>284</v>
      </c>
      <c r="AU1978" s="218" t="s">
        <v>85</v>
      </c>
      <c r="AV1978" s="13" t="s">
        <v>85</v>
      </c>
      <c r="AW1978" s="13" t="s">
        <v>32</v>
      </c>
      <c r="AX1978" s="13" t="s">
        <v>76</v>
      </c>
      <c r="AY1978" s="218" t="s">
        <v>275</v>
      </c>
    </row>
    <row r="1979" spans="1:65" s="13" customFormat="1" ht="10">
      <c r="B1979" s="207"/>
      <c r="C1979" s="208"/>
      <c r="D1979" s="209" t="s">
        <v>284</v>
      </c>
      <c r="E1979" s="210" t="s">
        <v>1</v>
      </c>
      <c r="F1979" s="211" t="s">
        <v>2312</v>
      </c>
      <c r="G1979" s="208"/>
      <c r="H1979" s="212">
        <v>1.5</v>
      </c>
      <c r="I1979" s="213"/>
      <c r="J1979" s="208"/>
      <c r="K1979" s="208"/>
      <c r="L1979" s="214"/>
      <c r="M1979" s="215"/>
      <c r="N1979" s="216"/>
      <c r="O1979" s="216"/>
      <c r="P1979" s="216"/>
      <c r="Q1979" s="216"/>
      <c r="R1979" s="216"/>
      <c r="S1979" s="216"/>
      <c r="T1979" s="217"/>
      <c r="AT1979" s="218" t="s">
        <v>284</v>
      </c>
      <c r="AU1979" s="218" t="s">
        <v>85</v>
      </c>
      <c r="AV1979" s="13" t="s">
        <v>85</v>
      </c>
      <c r="AW1979" s="13" t="s">
        <v>32</v>
      </c>
      <c r="AX1979" s="13" t="s">
        <v>76</v>
      </c>
      <c r="AY1979" s="218" t="s">
        <v>275</v>
      </c>
    </row>
    <row r="1980" spans="1:65" s="14" customFormat="1" ht="10">
      <c r="B1980" s="219"/>
      <c r="C1980" s="220"/>
      <c r="D1980" s="209" t="s">
        <v>284</v>
      </c>
      <c r="E1980" s="221" t="s">
        <v>1</v>
      </c>
      <c r="F1980" s="222" t="s">
        <v>286</v>
      </c>
      <c r="G1980" s="220"/>
      <c r="H1980" s="223">
        <v>10.15</v>
      </c>
      <c r="I1980" s="224"/>
      <c r="J1980" s="220"/>
      <c r="K1980" s="220"/>
      <c r="L1980" s="225"/>
      <c r="M1980" s="226"/>
      <c r="N1980" s="227"/>
      <c r="O1980" s="227"/>
      <c r="P1980" s="227"/>
      <c r="Q1980" s="227"/>
      <c r="R1980" s="227"/>
      <c r="S1980" s="227"/>
      <c r="T1980" s="228"/>
      <c r="AT1980" s="229" t="s">
        <v>284</v>
      </c>
      <c r="AU1980" s="229" t="s">
        <v>85</v>
      </c>
      <c r="AV1980" s="14" t="s">
        <v>106</v>
      </c>
      <c r="AW1980" s="14" t="s">
        <v>32</v>
      </c>
      <c r="AX1980" s="14" t="s">
        <v>76</v>
      </c>
      <c r="AY1980" s="229" t="s">
        <v>275</v>
      </c>
    </row>
    <row r="1981" spans="1:65" s="15" customFormat="1" ht="10">
      <c r="B1981" s="230"/>
      <c r="C1981" s="231"/>
      <c r="D1981" s="209" t="s">
        <v>284</v>
      </c>
      <c r="E1981" s="232" t="s">
        <v>1</v>
      </c>
      <c r="F1981" s="233" t="s">
        <v>287</v>
      </c>
      <c r="G1981" s="231"/>
      <c r="H1981" s="234">
        <v>10.15</v>
      </c>
      <c r="I1981" s="235"/>
      <c r="J1981" s="231"/>
      <c r="K1981" s="231"/>
      <c r="L1981" s="236"/>
      <c r="M1981" s="237"/>
      <c r="N1981" s="238"/>
      <c r="O1981" s="238"/>
      <c r="P1981" s="238"/>
      <c r="Q1981" s="238"/>
      <c r="R1981" s="238"/>
      <c r="S1981" s="238"/>
      <c r="T1981" s="239"/>
      <c r="AT1981" s="240" t="s">
        <v>284</v>
      </c>
      <c r="AU1981" s="240" t="s">
        <v>85</v>
      </c>
      <c r="AV1981" s="15" t="s">
        <v>282</v>
      </c>
      <c r="AW1981" s="15" t="s">
        <v>32</v>
      </c>
      <c r="AX1981" s="15" t="s">
        <v>83</v>
      </c>
      <c r="AY1981" s="240" t="s">
        <v>275</v>
      </c>
    </row>
    <row r="1982" spans="1:65" s="2" customFormat="1" ht="24.15" customHeight="1">
      <c r="A1982" s="35"/>
      <c r="B1982" s="36"/>
      <c r="C1982" s="251" t="s">
        <v>2313</v>
      </c>
      <c r="D1982" s="251" t="s">
        <v>386</v>
      </c>
      <c r="E1982" s="252" t="s">
        <v>2314</v>
      </c>
      <c r="F1982" s="253" t="s">
        <v>2315</v>
      </c>
      <c r="G1982" s="254" t="s">
        <v>280</v>
      </c>
      <c r="H1982" s="255">
        <v>10.15</v>
      </c>
      <c r="I1982" s="256"/>
      <c r="J1982" s="257">
        <f>ROUND(I1982*H1982,2)</f>
        <v>0</v>
      </c>
      <c r="K1982" s="253" t="s">
        <v>1</v>
      </c>
      <c r="L1982" s="258"/>
      <c r="M1982" s="259" t="s">
        <v>1</v>
      </c>
      <c r="N1982" s="260" t="s">
        <v>41</v>
      </c>
      <c r="O1982" s="72"/>
      <c r="P1982" s="203">
        <f>O1982*H1982</f>
        <v>0</v>
      </c>
      <c r="Q1982" s="203">
        <v>1.7999999999999999E-2</v>
      </c>
      <c r="R1982" s="203">
        <f>Q1982*H1982</f>
        <v>0.1827</v>
      </c>
      <c r="S1982" s="203">
        <v>0</v>
      </c>
      <c r="T1982" s="204">
        <f>S1982*H1982</f>
        <v>0</v>
      </c>
      <c r="U1982" s="35"/>
      <c r="V1982" s="35"/>
      <c r="W1982" s="35"/>
      <c r="X1982" s="35"/>
      <c r="Y1982" s="35"/>
      <c r="Z1982" s="35"/>
      <c r="AA1982" s="35"/>
      <c r="AB1982" s="35"/>
      <c r="AC1982" s="35"/>
      <c r="AD1982" s="35"/>
      <c r="AE1982" s="35"/>
      <c r="AR1982" s="205" t="s">
        <v>517</v>
      </c>
      <c r="AT1982" s="205" t="s">
        <v>386</v>
      </c>
      <c r="AU1982" s="205" t="s">
        <v>85</v>
      </c>
      <c r="AY1982" s="18" t="s">
        <v>275</v>
      </c>
      <c r="BE1982" s="206">
        <f>IF(N1982="základní",J1982,0)</f>
        <v>0</v>
      </c>
      <c r="BF1982" s="206">
        <f>IF(N1982="snížená",J1982,0)</f>
        <v>0</v>
      </c>
      <c r="BG1982" s="206">
        <f>IF(N1982="zákl. přenesená",J1982,0)</f>
        <v>0</v>
      </c>
      <c r="BH1982" s="206">
        <f>IF(N1982="sníž. přenesená",J1982,0)</f>
        <v>0</v>
      </c>
      <c r="BI1982" s="206">
        <f>IF(N1982="nulová",J1982,0)</f>
        <v>0</v>
      </c>
      <c r="BJ1982" s="18" t="s">
        <v>83</v>
      </c>
      <c r="BK1982" s="206">
        <f>ROUND(I1982*H1982,2)</f>
        <v>0</v>
      </c>
      <c r="BL1982" s="18" t="s">
        <v>380</v>
      </c>
      <c r="BM1982" s="205" t="s">
        <v>2316</v>
      </c>
    </row>
    <row r="1983" spans="1:65" s="2" customFormat="1" ht="24.15" customHeight="1">
      <c r="A1983" s="35"/>
      <c r="B1983" s="36"/>
      <c r="C1983" s="194" t="s">
        <v>2317</v>
      </c>
      <c r="D1983" s="194" t="s">
        <v>277</v>
      </c>
      <c r="E1983" s="195" t="s">
        <v>2318</v>
      </c>
      <c r="F1983" s="196" t="s">
        <v>2319</v>
      </c>
      <c r="G1983" s="197" t="s">
        <v>399</v>
      </c>
      <c r="H1983" s="198">
        <v>21.95</v>
      </c>
      <c r="I1983" s="199"/>
      <c r="J1983" s="200">
        <f>ROUND(I1983*H1983,2)</f>
        <v>0</v>
      </c>
      <c r="K1983" s="196" t="s">
        <v>281</v>
      </c>
      <c r="L1983" s="40"/>
      <c r="M1983" s="201" t="s">
        <v>1</v>
      </c>
      <c r="N1983" s="202" t="s">
        <v>41</v>
      </c>
      <c r="O1983" s="72"/>
      <c r="P1983" s="203">
        <f>O1983*H1983</f>
        <v>0</v>
      </c>
      <c r="Q1983" s="203">
        <v>0</v>
      </c>
      <c r="R1983" s="203">
        <f>Q1983*H1983</f>
        <v>0</v>
      </c>
      <c r="S1983" s="203">
        <v>0</v>
      </c>
      <c r="T1983" s="204">
        <f>S1983*H1983</f>
        <v>0</v>
      </c>
      <c r="U1983" s="35"/>
      <c r="V1983" s="35"/>
      <c r="W1983" s="35"/>
      <c r="X1983" s="35"/>
      <c r="Y1983" s="35"/>
      <c r="Z1983" s="35"/>
      <c r="AA1983" s="35"/>
      <c r="AB1983" s="35"/>
      <c r="AC1983" s="35"/>
      <c r="AD1983" s="35"/>
      <c r="AE1983" s="35"/>
      <c r="AR1983" s="205" t="s">
        <v>380</v>
      </c>
      <c r="AT1983" s="205" t="s">
        <v>277</v>
      </c>
      <c r="AU1983" s="205" t="s">
        <v>85</v>
      </c>
      <c r="AY1983" s="18" t="s">
        <v>275</v>
      </c>
      <c r="BE1983" s="206">
        <f>IF(N1983="základní",J1983,0)</f>
        <v>0</v>
      </c>
      <c r="BF1983" s="206">
        <f>IF(N1983="snížená",J1983,0)</f>
        <v>0</v>
      </c>
      <c r="BG1983" s="206">
        <f>IF(N1983="zákl. přenesená",J1983,0)</f>
        <v>0</v>
      </c>
      <c r="BH1983" s="206">
        <f>IF(N1983="sníž. přenesená",J1983,0)</f>
        <v>0</v>
      </c>
      <c r="BI1983" s="206">
        <f>IF(N1983="nulová",J1983,0)</f>
        <v>0</v>
      </c>
      <c r="BJ1983" s="18" t="s">
        <v>83</v>
      </c>
      <c r="BK1983" s="206">
        <f>ROUND(I1983*H1983,2)</f>
        <v>0</v>
      </c>
      <c r="BL1983" s="18" t="s">
        <v>380</v>
      </c>
      <c r="BM1983" s="205" t="s">
        <v>2320</v>
      </c>
    </row>
    <row r="1984" spans="1:65" s="13" customFormat="1" ht="10">
      <c r="B1984" s="207"/>
      <c r="C1984" s="208"/>
      <c r="D1984" s="209" t="s">
        <v>284</v>
      </c>
      <c r="E1984" s="210" t="s">
        <v>1</v>
      </c>
      <c r="F1984" s="211" t="s">
        <v>2321</v>
      </c>
      <c r="G1984" s="208"/>
      <c r="H1984" s="212">
        <v>16.95</v>
      </c>
      <c r="I1984" s="213"/>
      <c r="J1984" s="208"/>
      <c r="K1984" s="208"/>
      <c r="L1984" s="214"/>
      <c r="M1984" s="215"/>
      <c r="N1984" s="216"/>
      <c r="O1984" s="216"/>
      <c r="P1984" s="216"/>
      <c r="Q1984" s="216"/>
      <c r="R1984" s="216"/>
      <c r="S1984" s="216"/>
      <c r="T1984" s="217"/>
      <c r="AT1984" s="218" t="s">
        <v>284</v>
      </c>
      <c r="AU1984" s="218" t="s">
        <v>85</v>
      </c>
      <c r="AV1984" s="13" t="s">
        <v>85</v>
      </c>
      <c r="AW1984" s="13" t="s">
        <v>32</v>
      </c>
      <c r="AX1984" s="13" t="s">
        <v>76</v>
      </c>
      <c r="AY1984" s="218" t="s">
        <v>275</v>
      </c>
    </row>
    <row r="1985" spans="1:65" s="13" customFormat="1" ht="10">
      <c r="B1985" s="207"/>
      <c r="C1985" s="208"/>
      <c r="D1985" s="209" t="s">
        <v>284</v>
      </c>
      <c r="E1985" s="210" t="s">
        <v>1</v>
      </c>
      <c r="F1985" s="211" t="s">
        <v>2322</v>
      </c>
      <c r="G1985" s="208"/>
      <c r="H1985" s="212">
        <v>5</v>
      </c>
      <c r="I1985" s="213"/>
      <c r="J1985" s="208"/>
      <c r="K1985" s="208"/>
      <c r="L1985" s="214"/>
      <c r="M1985" s="215"/>
      <c r="N1985" s="216"/>
      <c r="O1985" s="216"/>
      <c r="P1985" s="216"/>
      <c r="Q1985" s="216"/>
      <c r="R1985" s="216"/>
      <c r="S1985" s="216"/>
      <c r="T1985" s="217"/>
      <c r="AT1985" s="218" t="s">
        <v>284</v>
      </c>
      <c r="AU1985" s="218" t="s">
        <v>85</v>
      </c>
      <c r="AV1985" s="13" t="s">
        <v>85</v>
      </c>
      <c r="AW1985" s="13" t="s">
        <v>32</v>
      </c>
      <c r="AX1985" s="13" t="s">
        <v>76</v>
      </c>
      <c r="AY1985" s="218" t="s">
        <v>275</v>
      </c>
    </row>
    <row r="1986" spans="1:65" s="14" customFormat="1" ht="10">
      <c r="B1986" s="219"/>
      <c r="C1986" s="220"/>
      <c r="D1986" s="209" t="s">
        <v>284</v>
      </c>
      <c r="E1986" s="221" t="s">
        <v>1</v>
      </c>
      <c r="F1986" s="222" t="s">
        <v>286</v>
      </c>
      <c r="G1986" s="220"/>
      <c r="H1986" s="223">
        <v>21.95</v>
      </c>
      <c r="I1986" s="224"/>
      <c r="J1986" s="220"/>
      <c r="K1986" s="220"/>
      <c r="L1986" s="225"/>
      <c r="M1986" s="226"/>
      <c r="N1986" s="227"/>
      <c r="O1986" s="227"/>
      <c r="P1986" s="227"/>
      <c r="Q1986" s="227"/>
      <c r="R1986" s="227"/>
      <c r="S1986" s="227"/>
      <c r="T1986" s="228"/>
      <c r="AT1986" s="229" t="s">
        <v>284</v>
      </c>
      <c r="AU1986" s="229" t="s">
        <v>85</v>
      </c>
      <c r="AV1986" s="14" t="s">
        <v>106</v>
      </c>
      <c r="AW1986" s="14" t="s">
        <v>32</v>
      </c>
      <c r="AX1986" s="14" t="s">
        <v>76</v>
      </c>
      <c r="AY1986" s="229" t="s">
        <v>275</v>
      </c>
    </row>
    <row r="1987" spans="1:65" s="15" customFormat="1" ht="10">
      <c r="B1987" s="230"/>
      <c r="C1987" s="231"/>
      <c r="D1987" s="209" t="s">
        <v>284</v>
      </c>
      <c r="E1987" s="232" t="s">
        <v>1</v>
      </c>
      <c r="F1987" s="233" t="s">
        <v>287</v>
      </c>
      <c r="G1987" s="231"/>
      <c r="H1987" s="234">
        <v>21.95</v>
      </c>
      <c r="I1987" s="235"/>
      <c r="J1987" s="231"/>
      <c r="K1987" s="231"/>
      <c r="L1987" s="236"/>
      <c r="M1987" s="237"/>
      <c r="N1987" s="238"/>
      <c r="O1987" s="238"/>
      <c r="P1987" s="238"/>
      <c r="Q1987" s="238"/>
      <c r="R1987" s="238"/>
      <c r="S1987" s="238"/>
      <c r="T1987" s="239"/>
      <c r="AT1987" s="240" t="s">
        <v>284</v>
      </c>
      <c r="AU1987" s="240" t="s">
        <v>85</v>
      </c>
      <c r="AV1987" s="15" t="s">
        <v>282</v>
      </c>
      <c r="AW1987" s="15" t="s">
        <v>32</v>
      </c>
      <c r="AX1987" s="15" t="s">
        <v>83</v>
      </c>
      <c r="AY1987" s="240" t="s">
        <v>275</v>
      </c>
    </row>
    <row r="1988" spans="1:65" s="2" customFormat="1" ht="21.75" customHeight="1">
      <c r="A1988" s="35"/>
      <c r="B1988" s="36"/>
      <c r="C1988" s="251" t="s">
        <v>2323</v>
      </c>
      <c r="D1988" s="251" t="s">
        <v>386</v>
      </c>
      <c r="E1988" s="252" t="s">
        <v>2324</v>
      </c>
      <c r="F1988" s="253" t="s">
        <v>2325</v>
      </c>
      <c r="G1988" s="254" t="s">
        <v>399</v>
      </c>
      <c r="H1988" s="255">
        <v>21.95</v>
      </c>
      <c r="I1988" s="256"/>
      <c r="J1988" s="257">
        <f>ROUND(I1988*H1988,2)</f>
        <v>0</v>
      </c>
      <c r="K1988" s="253" t="s">
        <v>281</v>
      </c>
      <c r="L1988" s="258"/>
      <c r="M1988" s="259" t="s">
        <v>1</v>
      </c>
      <c r="N1988" s="260" t="s">
        <v>41</v>
      </c>
      <c r="O1988" s="72"/>
      <c r="P1988" s="203">
        <f>O1988*H1988</f>
        <v>0</v>
      </c>
      <c r="Q1988" s="203">
        <v>2.0000000000000001E-4</v>
      </c>
      <c r="R1988" s="203">
        <f>Q1988*H1988</f>
        <v>4.3899999999999998E-3</v>
      </c>
      <c r="S1988" s="203">
        <v>0</v>
      </c>
      <c r="T1988" s="204">
        <f>S1988*H1988</f>
        <v>0</v>
      </c>
      <c r="U1988" s="35"/>
      <c r="V1988" s="35"/>
      <c r="W1988" s="35"/>
      <c r="X1988" s="35"/>
      <c r="Y1988" s="35"/>
      <c r="Z1988" s="35"/>
      <c r="AA1988" s="35"/>
      <c r="AB1988" s="35"/>
      <c r="AC1988" s="35"/>
      <c r="AD1988" s="35"/>
      <c r="AE1988" s="35"/>
      <c r="AR1988" s="205" t="s">
        <v>517</v>
      </c>
      <c r="AT1988" s="205" t="s">
        <v>386</v>
      </c>
      <c r="AU1988" s="205" t="s">
        <v>85</v>
      </c>
      <c r="AY1988" s="18" t="s">
        <v>275</v>
      </c>
      <c r="BE1988" s="206">
        <f>IF(N1988="základní",J1988,0)</f>
        <v>0</v>
      </c>
      <c r="BF1988" s="206">
        <f>IF(N1988="snížená",J1988,0)</f>
        <v>0</v>
      </c>
      <c r="BG1988" s="206">
        <f>IF(N1988="zákl. přenesená",J1988,0)</f>
        <v>0</v>
      </c>
      <c r="BH1988" s="206">
        <f>IF(N1988="sníž. přenesená",J1988,0)</f>
        <v>0</v>
      </c>
      <c r="BI1988" s="206">
        <f>IF(N1988="nulová",J1988,0)</f>
        <v>0</v>
      </c>
      <c r="BJ1988" s="18" t="s">
        <v>83</v>
      </c>
      <c r="BK1988" s="206">
        <f>ROUND(I1988*H1988,2)</f>
        <v>0</v>
      </c>
      <c r="BL1988" s="18" t="s">
        <v>380</v>
      </c>
      <c r="BM1988" s="205" t="s">
        <v>2326</v>
      </c>
    </row>
    <row r="1989" spans="1:65" s="2" customFormat="1" ht="24.15" customHeight="1">
      <c r="A1989" s="35"/>
      <c r="B1989" s="36"/>
      <c r="C1989" s="194" t="s">
        <v>2327</v>
      </c>
      <c r="D1989" s="194" t="s">
        <v>277</v>
      </c>
      <c r="E1989" s="195" t="s">
        <v>2328</v>
      </c>
      <c r="F1989" s="196" t="s">
        <v>2329</v>
      </c>
      <c r="G1989" s="197" t="s">
        <v>280</v>
      </c>
      <c r="H1989" s="198">
        <v>11.7</v>
      </c>
      <c r="I1989" s="199"/>
      <c r="J1989" s="200">
        <f>ROUND(I1989*H1989,2)</f>
        <v>0</v>
      </c>
      <c r="K1989" s="196" t="s">
        <v>281</v>
      </c>
      <c r="L1989" s="40"/>
      <c r="M1989" s="201" t="s">
        <v>1</v>
      </c>
      <c r="N1989" s="202" t="s">
        <v>41</v>
      </c>
      <c r="O1989" s="72"/>
      <c r="P1989" s="203">
        <f>O1989*H1989</f>
        <v>0</v>
      </c>
      <c r="Q1989" s="203">
        <v>2.5000000000000001E-4</v>
      </c>
      <c r="R1989" s="203">
        <f>Q1989*H1989</f>
        <v>2.9250000000000001E-3</v>
      </c>
      <c r="S1989" s="203">
        <v>0</v>
      </c>
      <c r="T1989" s="204">
        <f>S1989*H1989</f>
        <v>0</v>
      </c>
      <c r="U1989" s="35"/>
      <c r="V1989" s="35"/>
      <c r="W1989" s="35"/>
      <c r="X1989" s="35"/>
      <c r="Y1989" s="35"/>
      <c r="Z1989" s="35"/>
      <c r="AA1989" s="35"/>
      <c r="AB1989" s="35"/>
      <c r="AC1989" s="35"/>
      <c r="AD1989" s="35"/>
      <c r="AE1989" s="35"/>
      <c r="AR1989" s="205" t="s">
        <v>380</v>
      </c>
      <c r="AT1989" s="205" t="s">
        <v>277</v>
      </c>
      <c r="AU1989" s="205" t="s">
        <v>85</v>
      </c>
      <c r="AY1989" s="18" t="s">
        <v>275</v>
      </c>
      <c r="BE1989" s="206">
        <f>IF(N1989="základní",J1989,0)</f>
        <v>0</v>
      </c>
      <c r="BF1989" s="206">
        <f>IF(N1989="snížená",J1989,0)</f>
        <v>0</v>
      </c>
      <c r="BG1989" s="206">
        <f>IF(N1989="zákl. přenesená",J1989,0)</f>
        <v>0</v>
      </c>
      <c r="BH1989" s="206">
        <f>IF(N1989="sníž. přenesená",J1989,0)</f>
        <v>0</v>
      </c>
      <c r="BI1989" s="206">
        <f>IF(N1989="nulová",J1989,0)</f>
        <v>0</v>
      </c>
      <c r="BJ1989" s="18" t="s">
        <v>83</v>
      </c>
      <c r="BK1989" s="206">
        <f>ROUND(I1989*H1989,2)</f>
        <v>0</v>
      </c>
      <c r="BL1989" s="18" t="s">
        <v>380</v>
      </c>
      <c r="BM1989" s="205" t="s">
        <v>2330</v>
      </c>
    </row>
    <row r="1990" spans="1:65" s="13" customFormat="1" ht="10">
      <c r="B1990" s="207"/>
      <c r="C1990" s="208"/>
      <c r="D1990" s="209" t="s">
        <v>284</v>
      </c>
      <c r="E1990" s="210" t="s">
        <v>1</v>
      </c>
      <c r="F1990" s="211" t="s">
        <v>2331</v>
      </c>
      <c r="G1990" s="208"/>
      <c r="H1990" s="212">
        <v>11.7</v>
      </c>
      <c r="I1990" s="213"/>
      <c r="J1990" s="208"/>
      <c r="K1990" s="208"/>
      <c r="L1990" s="214"/>
      <c r="M1990" s="215"/>
      <c r="N1990" s="216"/>
      <c r="O1990" s="216"/>
      <c r="P1990" s="216"/>
      <c r="Q1990" s="216"/>
      <c r="R1990" s="216"/>
      <c r="S1990" s="216"/>
      <c r="T1990" s="217"/>
      <c r="AT1990" s="218" t="s">
        <v>284</v>
      </c>
      <c r="AU1990" s="218" t="s">
        <v>85</v>
      </c>
      <c r="AV1990" s="13" t="s">
        <v>85</v>
      </c>
      <c r="AW1990" s="13" t="s">
        <v>32</v>
      </c>
      <c r="AX1990" s="13" t="s">
        <v>76</v>
      </c>
      <c r="AY1990" s="218" t="s">
        <v>275</v>
      </c>
    </row>
    <row r="1991" spans="1:65" s="14" customFormat="1" ht="10">
      <c r="B1991" s="219"/>
      <c r="C1991" s="220"/>
      <c r="D1991" s="209" t="s">
        <v>284</v>
      </c>
      <c r="E1991" s="221" t="s">
        <v>1</v>
      </c>
      <c r="F1991" s="222" t="s">
        <v>286</v>
      </c>
      <c r="G1991" s="220"/>
      <c r="H1991" s="223">
        <v>11.7</v>
      </c>
      <c r="I1991" s="224"/>
      <c r="J1991" s="220"/>
      <c r="K1991" s="220"/>
      <c r="L1991" s="225"/>
      <c r="M1991" s="226"/>
      <c r="N1991" s="227"/>
      <c r="O1991" s="227"/>
      <c r="P1991" s="227"/>
      <c r="Q1991" s="227"/>
      <c r="R1991" s="227"/>
      <c r="S1991" s="227"/>
      <c r="T1991" s="228"/>
      <c r="AT1991" s="229" t="s">
        <v>284</v>
      </c>
      <c r="AU1991" s="229" t="s">
        <v>85</v>
      </c>
      <c r="AV1991" s="14" t="s">
        <v>106</v>
      </c>
      <c r="AW1991" s="14" t="s">
        <v>32</v>
      </c>
      <c r="AX1991" s="14" t="s">
        <v>76</v>
      </c>
      <c r="AY1991" s="229" t="s">
        <v>275</v>
      </c>
    </row>
    <row r="1992" spans="1:65" s="15" customFormat="1" ht="10">
      <c r="B1992" s="230"/>
      <c r="C1992" s="231"/>
      <c r="D1992" s="209" t="s">
        <v>284</v>
      </c>
      <c r="E1992" s="232" t="s">
        <v>1</v>
      </c>
      <c r="F1992" s="233" t="s">
        <v>287</v>
      </c>
      <c r="G1992" s="231"/>
      <c r="H1992" s="234">
        <v>11.7</v>
      </c>
      <c r="I1992" s="235"/>
      <c r="J1992" s="231"/>
      <c r="K1992" s="231"/>
      <c r="L1992" s="236"/>
      <c r="M1992" s="237"/>
      <c r="N1992" s="238"/>
      <c r="O1992" s="238"/>
      <c r="P1992" s="238"/>
      <c r="Q1992" s="238"/>
      <c r="R1992" s="238"/>
      <c r="S1992" s="238"/>
      <c r="T1992" s="239"/>
      <c r="AT1992" s="240" t="s">
        <v>284</v>
      </c>
      <c r="AU1992" s="240" t="s">
        <v>85</v>
      </c>
      <c r="AV1992" s="15" t="s">
        <v>282</v>
      </c>
      <c r="AW1992" s="15" t="s">
        <v>32</v>
      </c>
      <c r="AX1992" s="15" t="s">
        <v>83</v>
      </c>
      <c r="AY1992" s="240" t="s">
        <v>275</v>
      </c>
    </row>
    <row r="1993" spans="1:65" s="2" customFormat="1" ht="16.5" customHeight="1">
      <c r="A1993" s="35"/>
      <c r="B1993" s="36"/>
      <c r="C1993" s="251" t="s">
        <v>2332</v>
      </c>
      <c r="D1993" s="251" t="s">
        <v>386</v>
      </c>
      <c r="E1993" s="252" t="s">
        <v>2241</v>
      </c>
      <c r="F1993" s="253" t="s">
        <v>2242</v>
      </c>
      <c r="G1993" s="254" t="s">
        <v>280</v>
      </c>
      <c r="H1993" s="255">
        <v>11.7</v>
      </c>
      <c r="I1993" s="256"/>
      <c r="J1993" s="257">
        <f>ROUND(I1993*H1993,2)</f>
        <v>0</v>
      </c>
      <c r="K1993" s="253" t="s">
        <v>1</v>
      </c>
      <c r="L1993" s="258"/>
      <c r="M1993" s="259" t="s">
        <v>1</v>
      </c>
      <c r="N1993" s="260" t="s">
        <v>41</v>
      </c>
      <c r="O1993" s="72"/>
      <c r="P1993" s="203">
        <f>O1993*H1993</f>
        <v>0</v>
      </c>
      <c r="Q1993" s="203">
        <v>0</v>
      </c>
      <c r="R1993" s="203">
        <f>Q1993*H1993</f>
        <v>0</v>
      </c>
      <c r="S1993" s="203">
        <v>0</v>
      </c>
      <c r="T1993" s="204">
        <f>S1993*H1993</f>
        <v>0</v>
      </c>
      <c r="U1993" s="35"/>
      <c r="V1993" s="35"/>
      <c r="W1993" s="35"/>
      <c r="X1993" s="35"/>
      <c r="Y1993" s="35"/>
      <c r="Z1993" s="35"/>
      <c r="AA1993" s="35"/>
      <c r="AB1993" s="35"/>
      <c r="AC1993" s="35"/>
      <c r="AD1993" s="35"/>
      <c r="AE1993" s="35"/>
      <c r="AR1993" s="205" t="s">
        <v>517</v>
      </c>
      <c r="AT1993" s="205" t="s">
        <v>386</v>
      </c>
      <c r="AU1993" s="205" t="s">
        <v>85</v>
      </c>
      <c r="AY1993" s="18" t="s">
        <v>275</v>
      </c>
      <c r="BE1993" s="206">
        <f>IF(N1993="základní",J1993,0)</f>
        <v>0</v>
      </c>
      <c r="BF1993" s="206">
        <f>IF(N1993="snížená",J1993,0)</f>
        <v>0</v>
      </c>
      <c r="BG1993" s="206">
        <f>IF(N1993="zákl. přenesená",J1993,0)</f>
        <v>0</v>
      </c>
      <c r="BH1993" s="206">
        <f>IF(N1993="sníž. přenesená",J1993,0)</f>
        <v>0</v>
      </c>
      <c r="BI1993" s="206">
        <f>IF(N1993="nulová",J1993,0)</f>
        <v>0</v>
      </c>
      <c r="BJ1993" s="18" t="s">
        <v>83</v>
      </c>
      <c r="BK1993" s="206">
        <f>ROUND(I1993*H1993,2)</f>
        <v>0</v>
      </c>
      <c r="BL1993" s="18" t="s">
        <v>380</v>
      </c>
      <c r="BM1993" s="205" t="s">
        <v>2333</v>
      </c>
    </row>
    <row r="1994" spans="1:65" s="2" customFormat="1" ht="33" customHeight="1">
      <c r="A1994" s="35"/>
      <c r="B1994" s="36"/>
      <c r="C1994" s="194" t="s">
        <v>2334</v>
      </c>
      <c r="D1994" s="194" t="s">
        <v>277</v>
      </c>
      <c r="E1994" s="195" t="s">
        <v>2335</v>
      </c>
      <c r="F1994" s="196" t="s">
        <v>2336</v>
      </c>
      <c r="G1994" s="197" t="s">
        <v>280</v>
      </c>
      <c r="H1994" s="198">
        <v>3.6</v>
      </c>
      <c r="I1994" s="199"/>
      <c r="J1994" s="200">
        <f>ROUND(I1994*H1994,2)</f>
        <v>0</v>
      </c>
      <c r="K1994" s="196" t="s">
        <v>281</v>
      </c>
      <c r="L1994" s="40"/>
      <c r="M1994" s="201" t="s">
        <v>1</v>
      </c>
      <c r="N1994" s="202" t="s">
        <v>41</v>
      </c>
      <c r="O1994" s="72"/>
      <c r="P1994" s="203">
        <f>O1994*H1994</f>
        <v>0</v>
      </c>
      <c r="Q1994" s="203">
        <v>3.3E-4</v>
      </c>
      <c r="R1994" s="203">
        <f>Q1994*H1994</f>
        <v>1.188E-3</v>
      </c>
      <c r="S1994" s="203">
        <v>0</v>
      </c>
      <c r="T1994" s="204">
        <f>S1994*H1994</f>
        <v>0</v>
      </c>
      <c r="U1994" s="35"/>
      <c r="V1994" s="35"/>
      <c r="W1994" s="35"/>
      <c r="X1994" s="35"/>
      <c r="Y1994" s="35"/>
      <c r="Z1994" s="35"/>
      <c r="AA1994" s="35"/>
      <c r="AB1994" s="35"/>
      <c r="AC1994" s="35"/>
      <c r="AD1994" s="35"/>
      <c r="AE1994" s="35"/>
      <c r="AR1994" s="205" t="s">
        <v>380</v>
      </c>
      <c r="AT1994" s="205" t="s">
        <v>277</v>
      </c>
      <c r="AU1994" s="205" t="s">
        <v>85</v>
      </c>
      <c r="AY1994" s="18" t="s">
        <v>275</v>
      </c>
      <c r="BE1994" s="206">
        <f>IF(N1994="základní",J1994,0)</f>
        <v>0</v>
      </c>
      <c r="BF1994" s="206">
        <f>IF(N1994="snížená",J1994,0)</f>
        <v>0</v>
      </c>
      <c r="BG1994" s="206">
        <f>IF(N1994="zákl. přenesená",J1994,0)</f>
        <v>0</v>
      </c>
      <c r="BH1994" s="206">
        <f>IF(N1994="sníž. přenesená",J1994,0)</f>
        <v>0</v>
      </c>
      <c r="BI1994" s="206">
        <f>IF(N1994="nulová",J1994,0)</f>
        <v>0</v>
      </c>
      <c r="BJ1994" s="18" t="s">
        <v>83</v>
      </c>
      <c r="BK1994" s="206">
        <f>ROUND(I1994*H1994,2)</f>
        <v>0</v>
      </c>
      <c r="BL1994" s="18" t="s">
        <v>380</v>
      </c>
      <c r="BM1994" s="205" t="s">
        <v>2337</v>
      </c>
    </row>
    <row r="1995" spans="1:65" s="13" customFormat="1" ht="10">
      <c r="B1995" s="207"/>
      <c r="C1995" s="208"/>
      <c r="D1995" s="209" t="s">
        <v>284</v>
      </c>
      <c r="E1995" s="210" t="s">
        <v>1</v>
      </c>
      <c r="F1995" s="211" t="s">
        <v>2338</v>
      </c>
      <c r="G1995" s="208"/>
      <c r="H1995" s="212">
        <v>3.6</v>
      </c>
      <c r="I1995" s="213"/>
      <c r="J1995" s="208"/>
      <c r="K1995" s="208"/>
      <c r="L1995" s="214"/>
      <c r="M1995" s="215"/>
      <c r="N1995" s="216"/>
      <c r="O1995" s="216"/>
      <c r="P1995" s="216"/>
      <c r="Q1995" s="216"/>
      <c r="R1995" s="216"/>
      <c r="S1995" s="216"/>
      <c r="T1995" s="217"/>
      <c r="AT1995" s="218" t="s">
        <v>284</v>
      </c>
      <c r="AU1995" s="218" t="s">
        <v>85</v>
      </c>
      <c r="AV1995" s="13" t="s">
        <v>85</v>
      </c>
      <c r="AW1995" s="13" t="s">
        <v>32</v>
      </c>
      <c r="AX1995" s="13" t="s">
        <v>76</v>
      </c>
      <c r="AY1995" s="218" t="s">
        <v>275</v>
      </c>
    </row>
    <row r="1996" spans="1:65" s="14" customFormat="1" ht="10">
      <c r="B1996" s="219"/>
      <c r="C1996" s="220"/>
      <c r="D1996" s="209" t="s">
        <v>284</v>
      </c>
      <c r="E1996" s="221" t="s">
        <v>1</v>
      </c>
      <c r="F1996" s="222" t="s">
        <v>286</v>
      </c>
      <c r="G1996" s="220"/>
      <c r="H1996" s="223">
        <v>3.6</v>
      </c>
      <c r="I1996" s="224"/>
      <c r="J1996" s="220"/>
      <c r="K1996" s="220"/>
      <c r="L1996" s="225"/>
      <c r="M1996" s="226"/>
      <c r="N1996" s="227"/>
      <c r="O1996" s="227"/>
      <c r="P1996" s="227"/>
      <c r="Q1996" s="227"/>
      <c r="R1996" s="227"/>
      <c r="S1996" s="227"/>
      <c r="T1996" s="228"/>
      <c r="AT1996" s="229" t="s">
        <v>284</v>
      </c>
      <c r="AU1996" s="229" t="s">
        <v>85</v>
      </c>
      <c r="AV1996" s="14" t="s">
        <v>106</v>
      </c>
      <c r="AW1996" s="14" t="s">
        <v>32</v>
      </c>
      <c r="AX1996" s="14" t="s">
        <v>76</v>
      </c>
      <c r="AY1996" s="229" t="s">
        <v>275</v>
      </c>
    </row>
    <row r="1997" spans="1:65" s="15" customFormat="1" ht="10">
      <c r="B1997" s="230"/>
      <c r="C1997" s="231"/>
      <c r="D1997" s="209" t="s">
        <v>284</v>
      </c>
      <c r="E1997" s="232" t="s">
        <v>1</v>
      </c>
      <c r="F1997" s="233" t="s">
        <v>287</v>
      </c>
      <c r="G1997" s="231"/>
      <c r="H1997" s="234">
        <v>3.6</v>
      </c>
      <c r="I1997" s="235"/>
      <c r="J1997" s="231"/>
      <c r="K1997" s="231"/>
      <c r="L1997" s="236"/>
      <c r="M1997" s="237"/>
      <c r="N1997" s="238"/>
      <c r="O1997" s="238"/>
      <c r="P1997" s="238"/>
      <c r="Q1997" s="238"/>
      <c r="R1997" s="238"/>
      <c r="S1997" s="238"/>
      <c r="T1997" s="239"/>
      <c r="AT1997" s="240" t="s">
        <v>284</v>
      </c>
      <c r="AU1997" s="240" t="s">
        <v>85</v>
      </c>
      <c r="AV1997" s="15" t="s">
        <v>282</v>
      </c>
      <c r="AW1997" s="15" t="s">
        <v>32</v>
      </c>
      <c r="AX1997" s="15" t="s">
        <v>83</v>
      </c>
      <c r="AY1997" s="240" t="s">
        <v>275</v>
      </c>
    </row>
    <row r="1998" spans="1:65" s="2" customFormat="1" ht="16.5" customHeight="1">
      <c r="A1998" s="35"/>
      <c r="B1998" s="36"/>
      <c r="C1998" s="251" t="s">
        <v>2339</v>
      </c>
      <c r="D1998" s="251" t="s">
        <v>386</v>
      </c>
      <c r="E1998" s="252" t="s">
        <v>2340</v>
      </c>
      <c r="F1998" s="253" t="s">
        <v>2341</v>
      </c>
      <c r="G1998" s="254" t="s">
        <v>2066</v>
      </c>
      <c r="H1998" s="255">
        <v>2</v>
      </c>
      <c r="I1998" s="256"/>
      <c r="J1998" s="257">
        <f>ROUND(I1998*H1998,2)</f>
        <v>0</v>
      </c>
      <c r="K1998" s="253" t="s">
        <v>1</v>
      </c>
      <c r="L1998" s="258"/>
      <c r="M1998" s="259" t="s">
        <v>1</v>
      </c>
      <c r="N1998" s="260" t="s">
        <v>41</v>
      </c>
      <c r="O1998" s="72"/>
      <c r="P1998" s="203">
        <f>O1998*H1998</f>
        <v>0</v>
      </c>
      <c r="Q1998" s="203">
        <v>0</v>
      </c>
      <c r="R1998" s="203">
        <f>Q1998*H1998</f>
        <v>0</v>
      </c>
      <c r="S1998" s="203">
        <v>0</v>
      </c>
      <c r="T1998" s="204">
        <f>S1998*H1998</f>
        <v>0</v>
      </c>
      <c r="U1998" s="35"/>
      <c r="V1998" s="35"/>
      <c r="W1998" s="35"/>
      <c r="X1998" s="35"/>
      <c r="Y1998" s="35"/>
      <c r="Z1998" s="35"/>
      <c r="AA1998" s="35"/>
      <c r="AB1998" s="35"/>
      <c r="AC1998" s="35"/>
      <c r="AD1998" s="35"/>
      <c r="AE1998" s="35"/>
      <c r="AR1998" s="205" t="s">
        <v>517</v>
      </c>
      <c r="AT1998" s="205" t="s">
        <v>386</v>
      </c>
      <c r="AU1998" s="205" t="s">
        <v>85</v>
      </c>
      <c r="AY1998" s="18" t="s">
        <v>275</v>
      </c>
      <c r="BE1998" s="206">
        <f>IF(N1998="základní",J1998,0)</f>
        <v>0</v>
      </c>
      <c r="BF1998" s="206">
        <f>IF(N1998="snížená",J1998,0)</f>
        <v>0</v>
      </c>
      <c r="BG1998" s="206">
        <f>IF(N1998="zákl. přenesená",J1998,0)</f>
        <v>0</v>
      </c>
      <c r="BH1998" s="206">
        <f>IF(N1998="sníž. přenesená",J1998,0)</f>
        <v>0</v>
      </c>
      <c r="BI1998" s="206">
        <f>IF(N1998="nulová",J1998,0)</f>
        <v>0</v>
      </c>
      <c r="BJ1998" s="18" t="s">
        <v>83</v>
      </c>
      <c r="BK1998" s="206">
        <f>ROUND(I1998*H1998,2)</f>
        <v>0</v>
      </c>
      <c r="BL1998" s="18" t="s">
        <v>380</v>
      </c>
      <c r="BM1998" s="205" t="s">
        <v>2342</v>
      </c>
    </row>
    <row r="1999" spans="1:65" s="2" customFormat="1" ht="33" customHeight="1">
      <c r="A1999" s="35"/>
      <c r="B1999" s="36"/>
      <c r="C1999" s="194" t="s">
        <v>2343</v>
      </c>
      <c r="D1999" s="194" t="s">
        <v>277</v>
      </c>
      <c r="E1999" s="195" t="s">
        <v>2344</v>
      </c>
      <c r="F1999" s="196" t="s">
        <v>2345</v>
      </c>
      <c r="G1999" s="197" t="s">
        <v>280</v>
      </c>
      <c r="H1999" s="198">
        <v>245.81100000000001</v>
      </c>
      <c r="I1999" s="199"/>
      <c r="J1999" s="200">
        <f>ROUND(I1999*H1999,2)</f>
        <v>0</v>
      </c>
      <c r="K1999" s="196" t="s">
        <v>281</v>
      </c>
      <c r="L1999" s="40"/>
      <c r="M1999" s="201" t="s">
        <v>1</v>
      </c>
      <c r="N1999" s="202" t="s">
        <v>41</v>
      </c>
      <c r="O1999" s="72"/>
      <c r="P1999" s="203">
        <f>O1999*H1999</f>
        <v>0</v>
      </c>
      <c r="Q1999" s="203">
        <v>2.7E-4</v>
      </c>
      <c r="R1999" s="203">
        <f>Q1999*H1999</f>
        <v>6.6368969999999999E-2</v>
      </c>
      <c r="S1999" s="203">
        <v>0</v>
      </c>
      <c r="T1999" s="204">
        <f>S1999*H1999</f>
        <v>0</v>
      </c>
      <c r="U1999" s="35"/>
      <c r="V1999" s="35"/>
      <c r="W1999" s="35"/>
      <c r="X1999" s="35"/>
      <c r="Y1999" s="35"/>
      <c r="Z1999" s="35"/>
      <c r="AA1999" s="35"/>
      <c r="AB1999" s="35"/>
      <c r="AC1999" s="35"/>
      <c r="AD1999" s="35"/>
      <c r="AE1999" s="35"/>
      <c r="AR1999" s="205" t="s">
        <v>380</v>
      </c>
      <c r="AT1999" s="205" t="s">
        <v>277</v>
      </c>
      <c r="AU1999" s="205" t="s">
        <v>85</v>
      </c>
      <c r="AY1999" s="18" t="s">
        <v>275</v>
      </c>
      <c r="BE1999" s="206">
        <f>IF(N1999="základní",J1999,0)</f>
        <v>0</v>
      </c>
      <c r="BF1999" s="206">
        <f>IF(N1999="snížená",J1999,0)</f>
        <v>0</v>
      </c>
      <c r="BG1999" s="206">
        <f>IF(N1999="zákl. přenesená",J1999,0)</f>
        <v>0</v>
      </c>
      <c r="BH1999" s="206">
        <f>IF(N1999="sníž. přenesená",J1999,0)</f>
        <v>0</v>
      </c>
      <c r="BI1999" s="206">
        <f>IF(N1999="nulová",J1999,0)</f>
        <v>0</v>
      </c>
      <c r="BJ1999" s="18" t="s">
        <v>83</v>
      </c>
      <c r="BK1999" s="206">
        <f>ROUND(I1999*H1999,2)</f>
        <v>0</v>
      </c>
      <c r="BL1999" s="18" t="s">
        <v>380</v>
      </c>
      <c r="BM1999" s="205" t="s">
        <v>2346</v>
      </c>
    </row>
    <row r="2000" spans="1:65" s="13" customFormat="1" ht="10">
      <c r="B2000" s="207"/>
      <c r="C2000" s="208"/>
      <c r="D2000" s="209" t="s">
        <v>284</v>
      </c>
      <c r="E2000" s="210" t="s">
        <v>1</v>
      </c>
      <c r="F2000" s="211" t="s">
        <v>2347</v>
      </c>
      <c r="G2000" s="208"/>
      <c r="H2000" s="212">
        <v>130.46299999999999</v>
      </c>
      <c r="I2000" s="213"/>
      <c r="J2000" s="208"/>
      <c r="K2000" s="208"/>
      <c r="L2000" s="214"/>
      <c r="M2000" s="215"/>
      <c r="N2000" s="216"/>
      <c r="O2000" s="216"/>
      <c r="P2000" s="216"/>
      <c r="Q2000" s="216"/>
      <c r="R2000" s="216"/>
      <c r="S2000" s="216"/>
      <c r="T2000" s="217"/>
      <c r="AT2000" s="218" t="s">
        <v>284</v>
      </c>
      <c r="AU2000" s="218" t="s">
        <v>85</v>
      </c>
      <c r="AV2000" s="13" t="s">
        <v>85</v>
      </c>
      <c r="AW2000" s="13" t="s">
        <v>32</v>
      </c>
      <c r="AX2000" s="13" t="s">
        <v>76</v>
      </c>
      <c r="AY2000" s="218" t="s">
        <v>275</v>
      </c>
    </row>
    <row r="2001" spans="1:65" s="13" customFormat="1" ht="10">
      <c r="B2001" s="207"/>
      <c r="C2001" s="208"/>
      <c r="D2001" s="209" t="s">
        <v>284</v>
      </c>
      <c r="E2001" s="210" t="s">
        <v>1</v>
      </c>
      <c r="F2001" s="211" t="s">
        <v>2348</v>
      </c>
      <c r="G2001" s="208"/>
      <c r="H2001" s="212">
        <v>13.707000000000001</v>
      </c>
      <c r="I2001" s="213"/>
      <c r="J2001" s="208"/>
      <c r="K2001" s="208"/>
      <c r="L2001" s="214"/>
      <c r="M2001" s="215"/>
      <c r="N2001" s="216"/>
      <c r="O2001" s="216"/>
      <c r="P2001" s="216"/>
      <c r="Q2001" s="216"/>
      <c r="R2001" s="216"/>
      <c r="S2001" s="216"/>
      <c r="T2001" s="217"/>
      <c r="AT2001" s="218" t="s">
        <v>284</v>
      </c>
      <c r="AU2001" s="218" t="s">
        <v>85</v>
      </c>
      <c r="AV2001" s="13" t="s">
        <v>85</v>
      </c>
      <c r="AW2001" s="13" t="s">
        <v>32</v>
      </c>
      <c r="AX2001" s="13" t="s">
        <v>76</v>
      </c>
      <c r="AY2001" s="218" t="s">
        <v>275</v>
      </c>
    </row>
    <row r="2002" spans="1:65" s="13" customFormat="1" ht="10">
      <c r="B2002" s="207"/>
      <c r="C2002" s="208"/>
      <c r="D2002" s="209" t="s">
        <v>284</v>
      </c>
      <c r="E2002" s="210" t="s">
        <v>1</v>
      </c>
      <c r="F2002" s="211" t="s">
        <v>2349</v>
      </c>
      <c r="G2002" s="208"/>
      <c r="H2002" s="212">
        <v>11.244999999999999</v>
      </c>
      <c r="I2002" s="213"/>
      <c r="J2002" s="208"/>
      <c r="K2002" s="208"/>
      <c r="L2002" s="214"/>
      <c r="M2002" s="215"/>
      <c r="N2002" s="216"/>
      <c r="O2002" s="216"/>
      <c r="P2002" s="216"/>
      <c r="Q2002" s="216"/>
      <c r="R2002" s="216"/>
      <c r="S2002" s="216"/>
      <c r="T2002" s="217"/>
      <c r="AT2002" s="218" t="s">
        <v>284</v>
      </c>
      <c r="AU2002" s="218" t="s">
        <v>85</v>
      </c>
      <c r="AV2002" s="13" t="s">
        <v>85</v>
      </c>
      <c r="AW2002" s="13" t="s">
        <v>32</v>
      </c>
      <c r="AX2002" s="13" t="s">
        <v>76</v>
      </c>
      <c r="AY2002" s="218" t="s">
        <v>275</v>
      </c>
    </row>
    <row r="2003" spans="1:65" s="13" customFormat="1" ht="10">
      <c r="B2003" s="207"/>
      <c r="C2003" s="208"/>
      <c r="D2003" s="209" t="s">
        <v>284</v>
      </c>
      <c r="E2003" s="210" t="s">
        <v>1</v>
      </c>
      <c r="F2003" s="211" t="s">
        <v>2350</v>
      </c>
      <c r="G2003" s="208"/>
      <c r="H2003" s="212">
        <v>6.0629999999999997</v>
      </c>
      <c r="I2003" s="213"/>
      <c r="J2003" s="208"/>
      <c r="K2003" s="208"/>
      <c r="L2003" s="214"/>
      <c r="M2003" s="215"/>
      <c r="N2003" s="216"/>
      <c r="O2003" s="216"/>
      <c r="P2003" s="216"/>
      <c r="Q2003" s="216"/>
      <c r="R2003" s="216"/>
      <c r="S2003" s="216"/>
      <c r="T2003" s="217"/>
      <c r="AT2003" s="218" t="s">
        <v>284</v>
      </c>
      <c r="AU2003" s="218" t="s">
        <v>85</v>
      </c>
      <c r="AV2003" s="13" t="s">
        <v>85</v>
      </c>
      <c r="AW2003" s="13" t="s">
        <v>32</v>
      </c>
      <c r="AX2003" s="13" t="s">
        <v>76</v>
      </c>
      <c r="AY2003" s="218" t="s">
        <v>275</v>
      </c>
    </row>
    <row r="2004" spans="1:65" s="13" customFormat="1" ht="10">
      <c r="B2004" s="207"/>
      <c r="C2004" s="208"/>
      <c r="D2004" s="209" t="s">
        <v>284</v>
      </c>
      <c r="E2004" s="210" t="s">
        <v>1</v>
      </c>
      <c r="F2004" s="211" t="s">
        <v>2351</v>
      </c>
      <c r="G2004" s="208"/>
      <c r="H2004" s="212">
        <v>3.1059999999999999</v>
      </c>
      <c r="I2004" s="213"/>
      <c r="J2004" s="208"/>
      <c r="K2004" s="208"/>
      <c r="L2004" s="214"/>
      <c r="M2004" s="215"/>
      <c r="N2004" s="216"/>
      <c r="O2004" s="216"/>
      <c r="P2004" s="216"/>
      <c r="Q2004" s="216"/>
      <c r="R2004" s="216"/>
      <c r="S2004" s="216"/>
      <c r="T2004" s="217"/>
      <c r="AT2004" s="218" t="s">
        <v>284</v>
      </c>
      <c r="AU2004" s="218" t="s">
        <v>85</v>
      </c>
      <c r="AV2004" s="13" t="s">
        <v>85</v>
      </c>
      <c r="AW2004" s="13" t="s">
        <v>32</v>
      </c>
      <c r="AX2004" s="13" t="s">
        <v>76</v>
      </c>
      <c r="AY2004" s="218" t="s">
        <v>275</v>
      </c>
    </row>
    <row r="2005" spans="1:65" s="13" customFormat="1" ht="10">
      <c r="B2005" s="207"/>
      <c r="C2005" s="208"/>
      <c r="D2005" s="209" t="s">
        <v>284</v>
      </c>
      <c r="E2005" s="210" t="s">
        <v>1</v>
      </c>
      <c r="F2005" s="211" t="s">
        <v>2352</v>
      </c>
      <c r="G2005" s="208"/>
      <c r="H2005" s="212">
        <v>7.2069999999999999</v>
      </c>
      <c r="I2005" s="213"/>
      <c r="J2005" s="208"/>
      <c r="K2005" s="208"/>
      <c r="L2005" s="214"/>
      <c r="M2005" s="215"/>
      <c r="N2005" s="216"/>
      <c r="O2005" s="216"/>
      <c r="P2005" s="216"/>
      <c r="Q2005" s="216"/>
      <c r="R2005" s="216"/>
      <c r="S2005" s="216"/>
      <c r="T2005" s="217"/>
      <c r="AT2005" s="218" t="s">
        <v>284</v>
      </c>
      <c r="AU2005" s="218" t="s">
        <v>85</v>
      </c>
      <c r="AV2005" s="13" t="s">
        <v>85</v>
      </c>
      <c r="AW2005" s="13" t="s">
        <v>32</v>
      </c>
      <c r="AX2005" s="13" t="s">
        <v>76</v>
      </c>
      <c r="AY2005" s="218" t="s">
        <v>275</v>
      </c>
    </row>
    <row r="2006" spans="1:65" s="13" customFormat="1" ht="10">
      <c r="B2006" s="207"/>
      <c r="C2006" s="208"/>
      <c r="D2006" s="209" t="s">
        <v>284</v>
      </c>
      <c r="E2006" s="210" t="s">
        <v>1</v>
      </c>
      <c r="F2006" s="211" t="s">
        <v>2353</v>
      </c>
      <c r="G2006" s="208"/>
      <c r="H2006" s="212">
        <v>14.91</v>
      </c>
      <c r="I2006" s="213"/>
      <c r="J2006" s="208"/>
      <c r="K2006" s="208"/>
      <c r="L2006" s="214"/>
      <c r="M2006" s="215"/>
      <c r="N2006" s="216"/>
      <c r="O2006" s="216"/>
      <c r="P2006" s="216"/>
      <c r="Q2006" s="216"/>
      <c r="R2006" s="216"/>
      <c r="S2006" s="216"/>
      <c r="T2006" s="217"/>
      <c r="AT2006" s="218" t="s">
        <v>284</v>
      </c>
      <c r="AU2006" s="218" t="s">
        <v>85</v>
      </c>
      <c r="AV2006" s="13" t="s">
        <v>85</v>
      </c>
      <c r="AW2006" s="13" t="s">
        <v>32</v>
      </c>
      <c r="AX2006" s="13" t="s">
        <v>76</v>
      </c>
      <c r="AY2006" s="218" t="s">
        <v>275</v>
      </c>
    </row>
    <row r="2007" spans="1:65" s="13" customFormat="1" ht="10">
      <c r="B2007" s="207"/>
      <c r="C2007" s="208"/>
      <c r="D2007" s="209" t="s">
        <v>284</v>
      </c>
      <c r="E2007" s="210" t="s">
        <v>1</v>
      </c>
      <c r="F2007" s="211" t="s">
        <v>2354</v>
      </c>
      <c r="G2007" s="208"/>
      <c r="H2007" s="212">
        <v>46.8</v>
      </c>
      <c r="I2007" s="213"/>
      <c r="J2007" s="208"/>
      <c r="K2007" s="208"/>
      <c r="L2007" s="214"/>
      <c r="M2007" s="215"/>
      <c r="N2007" s="216"/>
      <c r="O2007" s="216"/>
      <c r="P2007" s="216"/>
      <c r="Q2007" s="216"/>
      <c r="R2007" s="216"/>
      <c r="S2007" s="216"/>
      <c r="T2007" s="217"/>
      <c r="AT2007" s="218" t="s">
        <v>284</v>
      </c>
      <c r="AU2007" s="218" t="s">
        <v>85</v>
      </c>
      <c r="AV2007" s="13" t="s">
        <v>85</v>
      </c>
      <c r="AW2007" s="13" t="s">
        <v>32</v>
      </c>
      <c r="AX2007" s="13" t="s">
        <v>76</v>
      </c>
      <c r="AY2007" s="218" t="s">
        <v>275</v>
      </c>
    </row>
    <row r="2008" spans="1:65" s="13" customFormat="1" ht="10">
      <c r="B2008" s="207"/>
      <c r="C2008" s="208"/>
      <c r="D2008" s="209" t="s">
        <v>284</v>
      </c>
      <c r="E2008" s="210" t="s">
        <v>1</v>
      </c>
      <c r="F2008" s="211" t="s">
        <v>2355</v>
      </c>
      <c r="G2008" s="208"/>
      <c r="H2008" s="212">
        <v>7.29</v>
      </c>
      <c r="I2008" s="213"/>
      <c r="J2008" s="208"/>
      <c r="K2008" s="208"/>
      <c r="L2008" s="214"/>
      <c r="M2008" s="215"/>
      <c r="N2008" s="216"/>
      <c r="O2008" s="216"/>
      <c r="P2008" s="216"/>
      <c r="Q2008" s="216"/>
      <c r="R2008" s="216"/>
      <c r="S2008" s="216"/>
      <c r="T2008" s="217"/>
      <c r="AT2008" s="218" t="s">
        <v>284</v>
      </c>
      <c r="AU2008" s="218" t="s">
        <v>85</v>
      </c>
      <c r="AV2008" s="13" t="s">
        <v>85</v>
      </c>
      <c r="AW2008" s="13" t="s">
        <v>32</v>
      </c>
      <c r="AX2008" s="13" t="s">
        <v>76</v>
      </c>
      <c r="AY2008" s="218" t="s">
        <v>275</v>
      </c>
    </row>
    <row r="2009" spans="1:65" s="13" customFormat="1" ht="10">
      <c r="B2009" s="207"/>
      <c r="C2009" s="208"/>
      <c r="D2009" s="209" t="s">
        <v>284</v>
      </c>
      <c r="E2009" s="210" t="s">
        <v>1</v>
      </c>
      <c r="F2009" s="211" t="s">
        <v>2356</v>
      </c>
      <c r="G2009" s="208"/>
      <c r="H2009" s="212">
        <v>5.0199999999999996</v>
      </c>
      <c r="I2009" s="213"/>
      <c r="J2009" s="208"/>
      <c r="K2009" s="208"/>
      <c r="L2009" s="214"/>
      <c r="M2009" s="215"/>
      <c r="N2009" s="216"/>
      <c r="O2009" s="216"/>
      <c r="P2009" s="216"/>
      <c r="Q2009" s="216"/>
      <c r="R2009" s="216"/>
      <c r="S2009" s="216"/>
      <c r="T2009" s="217"/>
      <c r="AT2009" s="218" t="s">
        <v>284</v>
      </c>
      <c r="AU2009" s="218" t="s">
        <v>85</v>
      </c>
      <c r="AV2009" s="13" t="s">
        <v>85</v>
      </c>
      <c r="AW2009" s="13" t="s">
        <v>32</v>
      </c>
      <c r="AX2009" s="13" t="s">
        <v>76</v>
      </c>
      <c r="AY2009" s="218" t="s">
        <v>275</v>
      </c>
    </row>
    <row r="2010" spans="1:65" s="14" customFormat="1" ht="10">
      <c r="B2010" s="219"/>
      <c r="C2010" s="220"/>
      <c r="D2010" s="209" t="s">
        <v>284</v>
      </c>
      <c r="E2010" s="221" t="s">
        <v>1</v>
      </c>
      <c r="F2010" s="222" t="s">
        <v>286</v>
      </c>
      <c r="G2010" s="220"/>
      <c r="H2010" s="223">
        <v>245.81100000000001</v>
      </c>
      <c r="I2010" s="224"/>
      <c r="J2010" s="220"/>
      <c r="K2010" s="220"/>
      <c r="L2010" s="225"/>
      <c r="M2010" s="226"/>
      <c r="N2010" s="227"/>
      <c r="O2010" s="227"/>
      <c r="P2010" s="227"/>
      <c r="Q2010" s="227"/>
      <c r="R2010" s="227"/>
      <c r="S2010" s="227"/>
      <c r="T2010" s="228"/>
      <c r="AT2010" s="229" t="s">
        <v>284</v>
      </c>
      <c r="AU2010" s="229" t="s">
        <v>85</v>
      </c>
      <c r="AV2010" s="14" t="s">
        <v>106</v>
      </c>
      <c r="AW2010" s="14" t="s">
        <v>32</v>
      </c>
      <c r="AX2010" s="14" t="s">
        <v>76</v>
      </c>
      <c r="AY2010" s="229" t="s">
        <v>275</v>
      </c>
    </row>
    <row r="2011" spans="1:65" s="15" customFormat="1" ht="10">
      <c r="B2011" s="230"/>
      <c r="C2011" s="231"/>
      <c r="D2011" s="209" t="s">
        <v>284</v>
      </c>
      <c r="E2011" s="232" t="s">
        <v>1</v>
      </c>
      <c r="F2011" s="233" t="s">
        <v>287</v>
      </c>
      <c r="G2011" s="231"/>
      <c r="H2011" s="234">
        <v>245.81100000000001</v>
      </c>
      <c r="I2011" s="235"/>
      <c r="J2011" s="231"/>
      <c r="K2011" s="231"/>
      <c r="L2011" s="236"/>
      <c r="M2011" s="237"/>
      <c r="N2011" s="238"/>
      <c r="O2011" s="238"/>
      <c r="P2011" s="238"/>
      <c r="Q2011" s="238"/>
      <c r="R2011" s="238"/>
      <c r="S2011" s="238"/>
      <c r="T2011" s="239"/>
      <c r="AT2011" s="240" t="s">
        <v>284</v>
      </c>
      <c r="AU2011" s="240" t="s">
        <v>85</v>
      </c>
      <c r="AV2011" s="15" t="s">
        <v>282</v>
      </c>
      <c r="AW2011" s="15" t="s">
        <v>32</v>
      </c>
      <c r="AX2011" s="15" t="s">
        <v>83</v>
      </c>
      <c r="AY2011" s="240" t="s">
        <v>275</v>
      </c>
    </row>
    <row r="2012" spans="1:65" s="2" customFormat="1" ht="16.5" customHeight="1">
      <c r="A2012" s="35"/>
      <c r="B2012" s="36"/>
      <c r="C2012" s="251" t="s">
        <v>2357</v>
      </c>
      <c r="D2012" s="251" t="s">
        <v>386</v>
      </c>
      <c r="E2012" s="252" t="s">
        <v>2358</v>
      </c>
      <c r="F2012" s="253" t="s">
        <v>2359</v>
      </c>
      <c r="G2012" s="254" t="s">
        <v>2066</v>
      </c>
      <c r="H2012" s="255">
        <v>21</v>
      </c>
      <c r="I2012" s="256"/>
      <c r="J2012" s="257">
        <f t="shared" ref="J2012:J2022" si="10">ROUND(I2012*H2012,2)</f>
        <v>0</v>
      </c>
      <c r="K2012" s="253" t="s">
        <v>1</v>
      </c>
      <c r="L2012" s="258"/>
      <c r="M2012" s="259" t="s">
        <v>1</v>
      </c>
      <c r="N2012" s="260" t="s">
        <v>41</v>
      </c>
      <c r="O2012" s="72"/>
      <c r="P2012" s="203">
        <f t="shared" ref="P2012:P2022" si="11">O2012*H2012</f>
        <v>0</v>
      </c>
      <c r="Q2012" s="203">
        <v>0</v>
      </c>
      <c r="R2012" s="203">
        <f t="shared" ref="R2012:R2022" si="12">Q2012*H2012</f>
        <v>0</v>
      </c>
      <c r="S2012" s="203">
        <v>0</v>
      </c>
      <c r="T2012" s="204">
        <f t="shared" ref="T2012:T2022" si="13">S2012*H2012</f>
        <v>0</v>
      </c>
      <c r="U2012" s="35"/>
      <c r="V2012" s="35"/>
      <c r="W2012" s="35"/>
      <c r="X2012" s="35"/>
      <c r="Y2012" s="35"/>
      <c r="Z2012" s="35"/>
      <c r="AA2012" s="35"/>
      <c r="AB2012" s="35"/>
      <c r="AC2012" s="35"/>
      <c r="AD2012" s="35"/>
      <c r="AE2012" s="35"/>
      <c r="AR2012" s="205" t="s">
        <v>517</v>
      </c>
      <c r="AT2012" s="205" t="s">
        <v>386</v>
      </c>
      <c r="AU2012" s="205" t="s">
        <v>85</v>
      </c>
      <c r="AY2012" s="18" t="s">
        <v>275</v>
      </c>
      <c r="BE2012" s="206">
        <f t="shared" ref="BE2012:BE2022" si="14">IF(N2012="základní",J2012,0)</f>
        <v>0</v>
      </c>
      <c r="BF2012" s="206">
        <f t="shared" ref="BF2012:BF2022" si="15">IF(N2012="snížená",J2012,0)</f>
        <v>0</v>
      </c>
      <c r="BG2012" s="206">
        <f t="shared" ref="BG2012:BG2022" si="16">IF(N2012="zákl. přenesená",J2012,0)</f>
        <v>0</v>
      </c>
      <c r="BH2012" s="206">
        <f t="shared" ref="BH2012:BH2022" si="17">IF(N2012="sníž. přenesená",J2012,0)</f>
        <v>0</v>
      </c>
      <c r="BI2012" s="206">
        <f t="shared" ref="BI2012:BI2022" si="18">IF(N2012="nulová",J2012,0)</f>
        <v>0</v>
      </c>
      <c r="BJ2012" s="18" t="s">
        <v>83</v>
      </c>
      <c r="BK2012" s="206">
        <f t="shared" ref="BK2012:BK2022" si="19">ROUND(I2012*H2012,2)</f>
        <v>0</v>
      </c>
      <c r="BL2012" s="18" t="s">
        <v>380</v>
      </c>
      <c r="BM2012" s="205" t="s">
        <v>2360</v>
      </c>
    </row>
    <row r="2013" spans="1:65" s="2" customFormat="1" ht="16.5" customHeight="1">
      <c r="A2013" s="35"/>
      <c r="B2013" s="36"/>
      <c r="C2013" s="251" t="s">
        <v>2361</v>
      </c>
      <c r="D2013" s="251" t="s">
        <v>386</v>
      </c>
      <c r="E2013" s="252" t="s">
        <v>2362</v>
      </c>
      <c r="F2013" s="253" t="s">
        <v>2363</v>
      </c>
      <c r="G2013" s="254" t="s">
        <v>2066</v>
      </c>
      <c r="H2013" s="255">
        <v>1</v>
      </c>
      <c r="I2013" s="256"/>
      <c r="J2013" s="257">
        <f t="shared" si="10"/>
        <v>0</v>
      </c>
      <c r="K2013" s="253" t="s">
        <v>1</v>
      </c>
      <c r="L2013" s="258"/>
      <c r="M2013" s="259" t="s">
        <v>1</v>
      </c>
      <c r="N2013" s="260" t="s">
        <v>41</v>
      </c>
      <c r="O2013" s="72"/>
      <c r="P2013" s="203">
        <f t="shared" si="11"/>
        <v>0</v>
      </c>
      <c r="Q2013" s="203">
        <v>0</v>
      </c>
      <c r="R2013" s="203">
        <f t="shared" si="12"/>
        <v>0</v>
      </c>
      <c r="S2013" s="203">
        <v>0</v>
      </c>
      <c r="T2013" s="204">
        <f t="shared" si="13"/>
        <v>0</v>
      </c>
      <c r="U2013" s="35"/>
      <c r="V2013" s="35"/>
      <c r="W2013" s="35"/>
      <c r="X2013" s="35"/>
      <c r="Y2013" s="35"/>
      <c r="Z2013" s="35"/>
      <c r="AA2013" s="35"/>
      <c r="AB2013" s="35"/>
      <c r="AC2013" s="35"/>
      <c r="AD2013" s="35"/>
      <c r="AE2013" s="35"/>
      <c r="AR2013" s="205" t="s">
        <v>517</v>
      </c>
      <c r="AT2013" s="205" t="s">
        <v>386</v>
      </c>
      <c r="AU2013" s="205" t="s">
        <v>85</v>
      </c>
      <c r="AY2013" s="18" t="s">
        <v>275</v>
      </c>
      <c r="BE2013" s="206">
        <f t="shared" si="14"/>
        <v>0</v>
      </c>
      <c r="BF2013" s="206">
        <f t="shared" si="15"/>
        <v>0</v>
      </c>
      <c r="BG2013" s="206">
        <f t="shared" si="16"/>
        <v>0</v>
      </c>
      <c r="BH2013" s="206">
        <f t="shared" si="17"/>
        <v>0</v>
      </c>
      <c r="BI2013" s="206">
        <f t="shared" si="18"/>
        <v>0</v>
      </c>
      <c r="BJ2013" s="18" t="s">
        <v>83</v>
      </c>
      <c r="BK2013" s="206">
        <f t="shared" si="19"/>
        <v>0</v>
      </c>
      <c r="BL2013" s="18" t="s">
        <v>380</v>
      </c>
      <c r="BM2013" s="205" t="s">
        <v>2364</v>
      </c>
    </row>
    <row r="2014" spans="1:65" s="2" customFormat="1" ht="16.5" customHeight="1">
      <c r="A2014" s="35"/>
      <c r="B2014" s="36"/>
      <c r="C2014" s="251" t="s">
        <v>2365</v>
      </c>
      <c r="D2014" s="251" t="s">
        <v>386</v>
      </c>
      <c r="E2014" s="252" t="s">
        <v>2366</v>
      </c>
      <c r="F2014" s="253" t="s">
        <v>2367</v>
      </c>
      <c r="G2014" s="254" t="s">
        <v>2066</v>
      </c>
      <c r="H2014" s="255">
        <v>1</v>
      </c>
      <c r="I2014" s="256"/>
      <c r="J2014" s="257">
        <f t="shared" si="10"/>
        <v>0</v>
      </c>
      <c r="K2014" s="253" t="s">
        <v>1</v>
      </c>
      <c r="L2014" s="258"/>
      <c r="M2014" s="259" t="s">
        <v>1</v>
      </c>
      <c r="N2014" s="260" t="s">
        <v>41</v>
      </c>
      <c r="O2014" s="72"/>
      <c r="P2014" s="203">
        <f t="shared" si="11"/>
        <v>0</v>
      </c>
      <c r="Q2014" s="203">
        <v>0</v>
      </c>
      <c r="R2014" s="203">
        <f t="shared" si="12"/>
        <v>0</v>
      </c>
      <c r="S2014" s="203">
        <v>0</v>
      </c>
      <c r="T2014" s="204">
        <f t="shared" si="13"/>
        <v>0</v>
      </c>
      <c r="U2014" s="35"/>
      <c r="V2014" s="35"/>
      <c r="W2014" s="35"/>
      <c r="X2014" s="35"/>
      <c r="Y2014" s="35"/>
      <c r="Z2014" s="35"/>
      <c r="AA2014" s="35"/>
      <c r="AB2014" s="35"/>
      <c r="AC2014" s="35"/>
      <c r="AD2014" s="35"/>
      <c r="AE2014" s="35"/>
      <c r="AR2014" s="205" t="s">
        <v>517</v>
      </c>
      <c r="AT2014" s="205" t="s">
        <v>386</v>
      </c>
      <c r="AU2014" s="205" t="s">
        <v>85</v>
      </c>
      <c r="AY2014" s="18" t="s">
        <v>275</v>
      </c>
      <c r="BE2014" s="206">
        <f t="shared" si="14"/>
        <v>0</v>
      </c>
      <c r="BF2014" s="206">
        <f t="shared" si="15"/>
        <v>0</v>
      </c>
      <c r="BG2014" s="206">
        <f t="shared" si="16"/>
        <v>0</v>
      </c>
      <c r="BH2014" s="206">
        <f t="shared" si="17"/>
        <v>0</v>
      </c>
      <c r="BI2014" s="206">
        <f t="shared" si="18"/>
        <v>0</v>
      </c>
      <c r="BJ2014" s="18" t="s">
        <v>83</v>
      </c>
      <c r="BK2014" s="206">
        <f t="shared" si="19"/>
        <v>0</v>
      </c>
      <c r="BL2014" s="18" t="s">
        <v>380</v>
      </c>
      <c r="BM2014" s="205" t="s">
        <v>2368</v>
      </c>
    </row>
    <row r="2015" spans="1:65" s="2" customFormat="1" ht="16.5" customHeight="1">
      <c r="A2015" s="35"/>
      <c r="B2015" s="36"/>
      <c r="C2015" s="251" t="s">
        <v>2369</v>
      </c>
      <c r="D2015" s="251" t="s">
        <v>386</v>
      </c>
      <c r="E2015" s="252" t="s">
        <v>2370</v>
      </c>
      <c r="F2015" s="253" t="s">
        <v>2371</v>
      </c>
      <c r="G2015" s="254" t="s">
        <v>2066</v>
      </c>
      <c r="H2015" s="255">
        <v>1</v>
      </c>
      <c r="I2015" s="256"/>
      <c r="J2015" s="257">
        <f t="shared" si="10"/>
        <v>0</v>
      </c>
      <c r="K2015" s="253" t="s">
        <v>1</v>
      </c>
      <c r="L2015" s="258"/>
      <c r="M2015" s="259" t="s">
        <v>1</v>
      </c>
      <c r="N2015" s="260" t="s">
        <v>41</v>
      </c>
      <c r="O2015" s="72"/>
      <c r="P2015" s="203">
        <f t="shared" si="11"/>
        <v>0</v>
      </c>
      <c r="Q2015" s="203">
        <v>0</v>
      </c>
      <c r="R2015" s="203">
        <f t="shared" si="12"/>
        <v>0</v>
      </c>
      <c r="S2015" s="203">
        <v>0</v>
      </c>
      <c r="T2015" s="204">
        <f t="shared" si="13"/>
        <v>0</v>
      </c>
      <c r="U2015" s="35"/>
      <c r="V2015" s="35"/>
      <c r="W2015" s="35"/>
      <c r="X2015" s="35"/>
      <c r="Y2015" s="35"/>
      <c r="Z2015" s="35"/>
      <c r="AA2015" s="35"/>
      <c r="AB2015" s="35"/>
      <c r="AC2015" s="35"/>
      <c r="AD2015" s="35"/>
      <c r="AE2015" s="35"/>
      <c r="AR2015" s="205" t="s">
        <v>517</v>
      </c>
      <c r="AT2015" s="205" t="s">
        <v>386</v>
      </c>
      <c r="AU2015" s="205" t="s">
        <v>85</v>
      </c>
      <c r="AY2015" s="18" t="s">
        <v>275</v>
      </c>
      <c r="BE2015" s="206">
        <f t="shared" si="14"/>
        <v>0</v>
      </c>
      <c r="BF2015" s="206">
        <f t="shared" si="15"/>
        <v>0</v>
      </c>
      <c r="BG2015" s="206">
        <f t="shared" si="16"/>
        <v>0</v>
      </c>
      <c r="BH2015" s="206">
        <f t="shared" si="17"/>
        <v>0</v>
      </c>
      <c r="BI2015" s="206">
        <f t="shared" si="18"/>
        <v>0</v>
      </c>
      <c r="BJ2015" s="18" t="s">
        <v>83</v>
      </c>
      <c r="BK2015" s="206">
        <f t="shared" si="19"/>
        <v>0</v>
      </c>
      <c r="BL2015" s="18" t="s">
        <v>380</v>
      </c>
      <c r="BM2015" s="205" t="s">
        <v>2372</v>
      </c>
    </row>
    <row r="2016" spans="1:65" s="2" customFormat="1" ht="16.5" customHeight="1">
      <c r="A2016" s="35"/>
      <c r="B2016" s="36"/>
      <c r="C2016" s="251" t="s">
        <v>2373</v>
      </c>
      <c r="D2016" s="251" t="s">
        <v>386</v>
      </c>
      <c r="E2016" s="252" t="s">
        <v>2374</v>
      </c>
      <c r="F2016" s="253" t="s">
        <v>2375</v>
      </c>
      <c r="G2016" s="254" t="s">
        <v>2066</v>
      </c>
      <c r="H2016" s="255">
        <v>1</v>
      </c>
      <c r="I2016" s="256"/>
      <c r="J2016" s="257">
        <f t="shared" si="10"/>
        <v>0</v>
      </c>
      <c r="K2016" s="253" t="s">
        <v>1</v>
      </c>
      <c r="L2016" s="258"/>
      <c r="M2016" s="259" t="s">
        <v>1</v>
      </c>
      <c r="N2016" s="260" t="s">
        <v>41</v>
      </c>
      <c r="O2016" s="72"/>
      <c r="P2016" s="203">
        <f t="shared" si="11"/>
        <v>0</v>
      </c>
      <c r="Q2016" s="203">
        <v>0</v>
      </c>
      <c r="R2016" s="203">
        <f t="shared" si="12"/>
        <v>0</v>
      </c>
      <c r="S2016" s="203">
        <v>0</v>
      </c>
      <c r="T2016" s="204">
        <f t="shared" si="13"/>
        <v>0</v>
      </c>
      <c r="U2016" s="35"/>
      <c r="V2016" s="35"/>
      <c r="W2016" s="35"/>
      <c r="X2016" s="35"/>
      <c r="Y2016" s="35"/>
      <c r="Z2016" s="35"/>
      <c r="AA2016" s="35"/>
      <c r="AB2016" s="35"/>
      <c r="AC2016" s="35"/>
      <c r="AD2016" s="35"/>
      <c r="AE2016" s="35"/>
      <c r="AR2016" s="205" t="s">
        <v>517</v>
      </c>
      <c r="AT2016" s="205" t="s">
        <v>386</v>
      </c>
      <c r="AU2016" s="205" t="s">
        <v>85</v>
      </c>
      <c r="AY2016" s="18" t="s">
        <v>275</v>
      </c>
      <c r="BE2016" s="206">
        <f t="shared" si="14"/>
        <v>0</v>
      </c>
      <c r="BF2016" s="206">
        <f t="shared" si="15"/>
        <v>0</v>
      </c>
      <c r="BG2016" s="206">
        <f t="shared" si="16"/>
        <v>0</v>
      </c>
      <c r="BH2016" s="206">
        <f t="shared" si="17"/>
        <v>0</v>
      </c>
      <c r="BI2016" s="206">
        <f t="shared" si="18"/>
        <v>0</v>
      </c>
      <c r="BJ2016" s="18" t="s">
        <v>83</v>
      </c>
      <c r="BK2016" s="206">
        <f t="shared" si="19"/>
        <v>0</v>
      </c>
      <c r="BL2016" s="18" t="s">
        <v>380</v>
      </c>
      <c r="BM2016" s="205" t="s">
        <v>2376</v>
      </c>
    </row>
    <row r="2017" spans="1:65" s="2" customFormat="1" ht="16.5" customHeight="1">
      <c r="A2017" s="35"/>
      <c r="B2017" s="36"/>
      <c r="C2017" s="251" t="s">
        <v>2377</v>
      </c>
      <c r="D2017" s="251" t="s">
        <v>386</v>
      </c>
      <c r="E2017" s="252" t="s">
        <v>2378</v>
      </c>
      <c r="F2017" s="253" t="s">
        <v>2379</v>
      </c>
      <c r="G2017" s="254" t="s">
        <v>2066</v>
      </c>
      <c r="H2017" s="255">
        <v>1</v>
      </c>
      <c r="I2017" s="256"/>
      <c r="J2017" s="257">
        <f t="shared" si="10"/>
        <v>0</v>
      </c>
      <c r="K2017" s="253" t="s">
        <v>1</v>
      </c>
      <c r="L2017" s="258"/>
      <c r="M2017" s="259" t="s">
        <v>1</v>
      </c>
      <c r="N2017" s="260" t="s">
        <v>41</v>
      </c>
      <c r="O2017" s="72"/>
      <c r="P2017" s="203">
        <f t="shared" si="11"/>
        <v>0</v>
      </c>
      <c r="Q2017" s="203">
        <v>0</v>
      </c>
      <c r="R2017" s="203">
        <f t="shared" si="12"/>
        <v>0</v>
      </c>
      <c r="S2017" s="203">
        <v>0</v>
      </c>
      <c r="T2017" s="204">
        <f t="shared" si="13"/>
        <v>0</v>
      </c>
      <c r="U2017" s="35"/>
      <c r="V2017" s="35"/>
      <c r="W2017" s="35"/>
      <c r="X2017" s="35"/>
      <c r="Y2017" s="35"/>
      <c r="Z2017" s="35"/>
      <c r="AA2017" s="35"/>
      <c r="AB2017" s="35"/>
      <c r="AC2017" s="35"/>
      <c r="AD2017" s="35"/>
      <c r="AE2017" s="35"/>
      <c r="AR2017" s="205" t="s">
        <v>517</v>
      </c>
      <c r="AT2017" s="205" t="s">
        <v>386</v>
      </c>
      <c r="AU2017" s="205" t="s">
        <v>85</v>
      </c>
      <c r="AY2017" s="18" t="s">
        <v>275</v>
      </c>
      <c r="BE2017" s="206">
        <f t="shared" si="14"/>
        <v>0</v>
      </c>
      <c r="BF2017" s="206">
        <f t="shared" si="15"/>
        <v>0</v>
      </c>
      <c r="BG2017" s="206">
        <f t="shared" si="16"/>
        <v>0</v>
      </c>
      <c r="BH2017" s="206">
        <f t="shared" si="17"/>
        <v>0</v>
      </c>
      <c r="BI2017" s="206">
        <f t="shared" si="18"/>
        <v>0</v>
      </c>
      <c r="BJ2017" s="18" t="s">
        <v>83</v>
      </c>
      <c r="BK2017" s="206">
        <f t="shared" si="19"/>
        <v>0</v>
      </c>
      <c r="BL2017" s="18" t="s">
        <v>380</v>
      </c>
      <c r="BM2017" s="205" t="s">
        <v>2380</v>
      </c>
    </row>
    <row r="2018" spans="1:65" s="2" customFormat="1" ht="16.5" customHeight="1">
      <c r="A2018" s="35"/>
      <c r="B2018" s="36"/>
      <c r="C2018" s="251" t="s">
        <v>2381</v>
      </c>
      <c r="D2018" s="251" t="s">
        <v>386</v>
      </c>
      <c r="E2018" s="252" t="s">
        <v>2382</v>
      </c>
      <c r="F2018" s="253" t="s">
        <v>2383</v>
      </c>
      <c r="G2018" s="254" t="s">
        <v>2066</v>
      </c>
      <c r="H2018" s="255">
        <v>2</v>
      </c>
      <c r="I2018" s="256"/>
      <c r="J2018" s="257">
        <f t="shared" si="10"/>
        <v>0</v>
      </c>
      <c r="K2018" s="253" t="s">
        <v>1</v>
      </c>
      <c r="L2018" s="258"/>
      <c r="M2018" s="259" t="s">
        <v>1</v>
      </c>
      <c r="N2018" s="260" t="s">
        <v>41</v>
      </c>
      <c r="O2018" s="72"/>
      <c r="P2018" s="203">
        <f t="shared" si="11"/>
        <v>0</v>
      </c>
      <c r="Q2018" s="203">
        <v>0</v>
      </c>
      <c r="R2018" s="203">
        <f t="shared" si="12"/>
        <v>0</v>
      </c>
      <c r="S2018" s="203">
        <v>0</v>
      </c>
      <c r="T2018" s="204">
        <f t="shared" si="13"/>
        <v>0</v>
      </c>
      <c r="U2018" s="35"/>
      <c r="V2018" s="35"/>
      <c r="W2018" s="35"/>
      <c r="X2018" s="35"/>
      <c r="Y2018" s="35"/>
      <c r="Z2018" s="35"/>
      <c r="AA2018" s="35"/>
      <c r="AB2018" s="35"/>
      <c r="AC2018" s="35"/>
      <c r="AD2018" s="35"/>
      <c r="AE2018" s="35"/>
      <c r="AR2018" s="205" t="s">
        <v>517</v>
      </c>
      <c r="AT2018" s="205" t="s">
        <v>386</v>
      </c>
      <c r="AU2018" s="205" t="s">
        <v>85</v>
      </c>
      <c r="AY2018" s="18" t="s">
        <v>275</v>
      </c>
      <c r="BE2018" s="206">
        <f t="shared" si="14"/>
        <v>0</v>
      </c>
      <c r="BF2018" s="206">
        <f t="shared" si="15"/>
        <v>0</v>
      </c>
      <c r="BG2018" s="206">
        <f t="shared" si="16"/>
        <v>0</v>
      </c>
      <c r="BH2018" s="206">
        <f t="shared" si="17"/>
        <v>0</v>
      </c>
      <c r="BI2018" s="206">
        <f t="shared" si="18"/>
        <v>0</v>
      </c>
      <c r="BJ2018" s="18" t="s">
        <v>83</v>
      </c>
      <c r="BK2018" s="206">
        <f t="shared" si="19"/>
        <v>0</v>
      </c>
      <c r="BL2018" s="18" t="s">
        <v>380</v>
      </c>
      <c r="BM2018" s="205" t="s">
        <v>2384</v>
      </c>
    </row>
    <row r="2019" spans="1:65" s="2" customFormat="1" ht="16.5" customHeight="1">
      <c r="A2019" s="35"/>
      <c r="B2019" s="36"/>
      <c r="C2019" s="251" t="s">
        <v>2385</v>
      </c>
      <c r="D2019" s="251" t="s">
        <v>386</v>
      </c>
      <c r="E2019" s="252" t="s">
        <v>2386</v>
      </c>
      <c r="F2019" s="253" t="s">
        <v>2387</v>
      </c>
      <c r="G2019" s="254" t="s">
        <v>2066</v>
      </c>
      <c r="H2019" s="255">
        <v>13</v>
      </c>
      <c r="I2019" s="256"/>
      <c r="J2019" s="257">
        <f t="shared" si="10"/>
        <v>0</v>
      </c>
      <c r="K2019" s="253" t="s">
        <v>1</v>
      </c>
      <c r="L2019" s="258"/>
      <c r="M2019" s="259" t="s">
        <v>1</v>
      </c>
      <c r="N2019" s="260" t="s">
        <v>41</v>
      </c>
      <c r="O2019" s="72"/>
      <c r="P2019" s="203">
        <f t="shared" si="11"/>
        <v>0</v>
      </c>
      <c r="Q2019" s="203">
        <v>0</v>
      </c>
      <c r="R2019" s="203">
        <f t="shared" si="12"/>
        <v>0</v>
      </c>
      <c r="S2019" s="203">
        <v>0</v>
      </c>
      <c r="T2019" s="204">
        <f t="shared" si="13"/>
        <v>0</v>
      </c>
      <c r="U2019" s="35"/>
      <c r="V2019" s="35"/>
      <c r="W2019" s="35"/>
      <c r="X2019" s="35"/>
      <c r="Y2019" s="35"/>
      <c r="Z2019" s="35"/>
      <c r="AA2019" s="35"/>
      <c r="AB2019" s="35"/>
      <c r="AC2019" s="35"/>
      <c r="AD2019" s="35"/>
      <c r="AE2019" s="35"/>
      <c r="AR2019" s="205" t="s">
        <v>517</v>
      </c>
      <c r="AT2019" s="205" t="s">
        <v>386</v>
      </c>
      <c r="AU2019" s="205" t="s">
        <v>85</v>
      </c>
      <c r="AY2019" s="18" t="s">
        <v>275</v>
      </c>
      <c r="BE2019" s="206">
        <f t="shared" si="14"/>
        <v>0</v>
      </c>
      <c r="BF2019" s="206">
        <f t="shared" si="15"/>
        <v>0</v>
      </c>
      <c r="BG2019" s="206">
        <f t="shared" si="16"/>
        <v>0</v>
      </c>
      <c r="BH2019" s="206">
        <f t="shared" si="17"/>
        <v>0</v>
      </c>
      <c r="BI2019" s="206">
        <f t="shared" si="18"/>
        <v>0</v>
      </c>
      <c r="BJ2019" s="18" t="s">
        <v>83</v>
      </c>
      <c r="BK2019" s="206">
        <f t="shared" si="19"/>
        <v>0</v>
      </c>
      <c r="BL2019" s="18" t="s">
        <v>380</v>
      </c>
      <c r="BM2019" s="205" t="s">
        <v>2388</v>
      </c>
    </row>
    <row r="2020" spans="1:65" s="2" customFormat="1" ht="16.5" customHeight="1">
      <c r="A2020" s="35"/>
      <c r="B2020" s="36"/>
      <c r="C2020" s="251" t="s">
        <v>2389</v>
      </c>
      <c r="D2020" s="251" t="s">
        <v>386</v>
      </c>
      <c r="E2020" s="252" t="s">
        <v>2390</v>
      </c>
      <c r="F2020" s="253" t="s">
        <v>2391</v>
      </c>
      <c r="G2020" s="254" t="s">
        <v>2066</v>
      </c>
      <c r="H2020" s="255">
        <v>1</v>
      </c>
      <c r="I2020" s="256"/>
      <c r="J2020" s="257">
        <f t="shared" si="10"/>
        <v>0</v>
      </c>
      <c r="K2020" s="253" t="s">
        <v>1</v>
      </c>
      <c r="L2020" s="258"/>
      <c r="M2020" s="259" t="s">
        <v>1</v>
      </c>
      <c r="N2020" s="260" t="s">
        <v>41</v>
      </c>
      <c r="O2020" s="72"/>
      <c r="P2020" s="203">
        <f t="shared" si="11"/>
        <v>0</v>
      </c>
      <c r="Q2020" s="203">
        <v>0</v>
      </c>
      <c r="R2020" s="203">
        <f t="shared" si="12"/>
        <v>0</v>
      </c>
      <c r="S2020" s="203">
        <v>0</v>
      </c>
      <c r="T2020" s="204">
        <f t="shared" si="13"/>
        <v>0</v>
      </c>
      <c r="U2020" s="35"/>
      <c r="V2020" s="35"/>
      <c r="W2020" s="35"/>
      <c r="X2020" s="35"/>
      <c r="Y2020" s="35"/>
      <c r="Z2020" s="35"/>
      <c r="AA2020" s="35"/>
      <c r="AB2020" s="35"/>
      <c r="AC2020" s="35"/>
      <c r="AD2020" s="35"/>
      <c r="AE2020" s="35"/>
      <c r="AR2020" s="205" t="s">
        <v>517</v>
      </c>
      <c r="AT2020" s="205" t="s">
        <v>386</v>
      </c>
      <c r="AU2020" s="205" t="s">
        <v>85</v>
      </c>
      <c r="AY2020" s="18" t="s">
        <v>275</v>
      </c>
      <c r="BE2020" s="206">
        <f t="shared" si="14"/>
        <v>0</v>
      </c>
      <c r="BF2020" s="206">
        <f t="shared" si="15"/>
        <v>0</v>
      </c>
      <c r="BG2020" s="206">
        <f t="shared" si="16"/>
        <v>0</v>
      </c>
      <c r="BH2020" s="206">
        <f t="shared" si="17"/>
        <v>0</v>
      </c>
      <c r="BI2020" s="206">
        <f t="shared" si="18"/>
        <v>0</v>
      </c>
      <c r="BJ2020" s="18" t="s">
        <v>83</v>
      </c>
      <c r="BK2020" s="206">
        <f t="shared" si="19"/>
        <v>0</v>
      </c>
      <c r="BL2020" s="18" t="s">
        <v>380</v>
      </c>
      <c r="BM2020" s="205" t="s">
        <v>2392</v>
      </c>
    </row>
    <row r="2021" spans="1:65" s="2" customFormat="1" ht="16.5" customHeight="1">
      <c r="A2021" s="35"/>
      <c r="B2021" s="36"/>
      <c r="C2021" s="251" t="s">
        <v>2393</v>
      </c>
      <c r="D2021" s="251" t="s">
        <v>386</v>
      </c>
      <c r="E2021" s="252" t="s">
        <v>2394</v>
      </c>
      <c r="F2021" s="253" t="s">
        <v>2395</v>
      </c>
      <c r="G2021" s="254" t="s">
        <v>2066</v>
      </c>
      <c r="H2021" s="255">
        <v>1</v>
      </c>
      <c r="I2021" s="256"/>
      <c r="J2021" s="257">
        <f t="shared" si="10"/>
        <v>0</v>
      </c>
      <c r="K2021" s="253" t="s">
        <v>1</v>
      </c>
      <c r="L2021" s="258"/>
      <c r="M2021" s="259" t="s">
        <v>1</v>
      </c>
      <c r="N2021" s="260" t="s">
        <v>41</v>
      </c>
      <c r="O2021" s="72"/>
      <c r="P2021" s="203">
        <f t="shared" si="11"/>
        <v>0</v>
      </c>
      <c r="Q2021" s="203">
        <v>0</v>
      </c>
      <c r="R2021" s="203">
        <f t="shared" si="12"/>
        <v>0</v>
      </c>
      <c r="S2021" s="203">
        <v>0</v>
      </c>
      <c r="T2021" s="204">
        <f t="shared" si="13"/>
        <v>0</v>
      </c>
      <c r="U2021" s="35"/>
      <c r="V2021" s="35"/>
      <c r="W2021" s="35"/>
      <c r="X2021" s="35"/>
      <c r="Y2021" s="35"/>
      <c r="Z2021" s="35"/>
      <c r="AA2021" s="35"/>
      <c r="AB2021" s="35"/>
      <c r="AC2021" s="35"/>
      <c r="AD2021" s="35"/>
      <c r="AE2021" s="35"/>
      <c r="AR2021" s="205" t="s">
        <v>517</v>
      </c>
      <c r="AT2021" s="205" t="s">
        <v>386</v>
      </c>
      <c r="AU2021" s="205" t="s">
        <v>85</v>
      </c>
      <c r="AY2021" s="18" t="s">
        <v>275</v>
      </c>
      <c r="BE2021" s="206">
        <f t="shared" si="14"/>
        <v>0</v>
      </c>
      <c r="BF2021" s="206">
        <f t="shared" si="15"/>
        <v>0</v>
      </c>
      <c r="BG2021" s="206">
        <f t="shared" si="16"/>
        <v>0</v>
      </c>
      <c r="BH2021" s="206">
        <f t="shared" si="17"/>
        <v>0</v>
      </c>
      <c r="BI2021" s="206">
        <f t="shared" si="18"/>
        <v>0</v>
      </c>
      <c r="BJ2021" s="18" t="s">
        <v>83</v>
      </c>
      <c r="BK2021" s="206">
        <f t="shared" si="19"/>
        <v>0</v>
      </c>
      <c r="BL2021" s="18" t="s">
        <v>380</v>
      </c>
      <c r="BM2021" s="205" t="s">
        <v>2396</v>
      </c>
    </row>
    <row r="2022" spans="1:65" s="2" customFormat="1" ht="24.15" customHeight="1">
      <c r="A2022" s="35"/>
      <c r="B2022" s="36"/>
      <c r="C2022" s="194" t="s">
        <v>2397</v>
      </c>
      <c r="D2022" s="194" t="s">
        <v>277</v>
      </c>
      <c r="E2022" s="195" t="s">
        <v>2398</v>
      </c>
      <c r="F2022" s="196" t="s">
        <v>2399</v>
      </c>
      <c r="G2022" s="197" t="s">
        <v>399</v>
      </c>
      <c r="H2022" s="198">
        <v>465.6</v>
      </c>
      <c r="I2022" s="199"/>
      <c r="J2022" s="200">
        <f t="shared" si="10"/>
        <v>0</v>
      </c>
      <c r="K2022" s="196" t="s">
        <v>281</v>
      </c>
      <c r="L2022" s="40"/>
      <c r="M2022" s="201" t="s">
        <v>1</v>
      </c>
      <c r="N2022" s="202" t="s">
        <v>41</v>
      </c>
      <c r="O2022" s="72"/>
      <c r="P2022" s="203">
        <f t="shared" si="11"/>
        <v>0</v>
      </c>
      <c r="Q2022" s="203">
        <v>6.0000000000000002E-5</v>
      </c>
      <c r="R2022" s="203">
        <f t="shared" si="12"/>
        <v>2.7936000000000002E-2</v>
      </c>
      <c r="S2022" s="203">
        <v>0</v>
      </c>
      <c r="T2022" s="204">
        <f t="shared" si="13"/>
        <v>0</v>
      </c>
      <c r="U2022" s="35"/>
      <c r="V2022" s="35"/>
      <c r="W2022" s="35"/>
      <c r="X2022" s="35"/>
      <c r="Y2022" s="35"/>
      <c r="Z2022" s="35"/>
      <c r="AA2022" s="35"/>
      <c r="AB2022" s="35"/>
      <c r="AC2022" s="35"/>
      <c r="AD2022" s="35"/>
      <c r="AE2022" s="35"/>
      <c r="AR2022" s="205" t="s">
        <v>380</v>
      </c>
      <c r="AT2022" s="205" t="s">
        <v>277</v>
      </c>
      <c r="AU2022" s="205" t="s">
        <v>85</v>
      </c>
      <c r="AY2022" s="18" t="s">
        <v>275</v>
      </c>
      <c r="BE2022" s="206">
        <f t="shared" si="14"/>
        <v>0</v>
      </c>
      <c r="BF2022" s="206">
        <f t="shared" si="15"/>
        <v>0</v>
      </c>
      <c r="BG2022" s="206">
        <f t="shared" si="16"/>
        <v>0</v>
      </c>
      <c r="BH2022" s="206">
        <f t="shared" si="17"/>
        <v>0</v>
      </c>
      <c r="BI2022" s="206">
        <f t="shared" si="18"/>
        <v>0</v>
      </c>
      <c r="BJ2022" s="18" t="s">
        <v>83</v>
      </c>
      <c r="BK2022" s="206">
        <f t="shared" si="19"/>
        <v>0</v>
      </c>
      <c r="BL2022" s="18" t="s">
        <v>380</v>
      </c>
      <c r="BM2022" s="205" t="s">
        <v>2400</v>
      </c>
    </row>
    <row r="2023" spans="1:65" s="13" customFormat="1" ht="10">
      <c r="B2023" s="207"/>
      <c r="C2023" s="208"/>
      <c r="D2023" s="209" t="s">
        <v>284</v>
      </c>
      <c r="E2023" s="210" t="s">
        <v>1</v>
      </c>
      <c r="F2023" s="211" t="s">
        <v>2401</v>
      </c>
      <c r="G2023" s="208"/>
      <c r="H2023" s="212">
        <v>222.2</v>
      </c>
      <c r="I2023" s="213"/>
      <c r="J2023" s="208"/>
      <c r="K2023" s="208"/>
      <c r="L2023" s="214"/>
      <c r="M2023" s="215"/>
      <c r="N2023" s="216"/>
      <c r="O2023" s="216"/>
      <c r="P2023" s="216"/>
      <c r="Q2023" s="216"/>
      <c r="R2023" s="216"/>
      <c r="S2023" s="216"/>
      <c r="T2023" s="217"/>
      <c r="AT2023" s="218" t="s">
        <v>284</v>
      </c>
      <c r="AU2023" s="218" t="s">
        <v>85</v>
      </c>
      <c r="AV2023" s="13" t="s">
        <v>85</v>
      </c>
      <c r="AW2023" s="13" t="s">
        <v>32</v>
      </c>
      <c r="AX2023" s="13" t="s">
        <v>76</v>
      </c>
      <c r="AY2023" s="218" t="s">
        <v>275</v>
      </c>
    </row>
    <row r="2024" spans="1:65" s="13" customFormat="1" ht="10">
      <c r="B2024" s="207"/>
      <c r="C2024" s="208"/>
      <c r="D2024" s="209" t="s">
        <v>284</v>
      </c>
      <c r="E2024" s="210" t="s">
        <v>1</v>
      </c>
      <c r="F2024" s="211" t="s">
        <v>2402</v>
      </c>
      <c r="G2024" s="208"/>
      <c r="H2024" s="212">
        <v>127.8</v>
      </c>
      <c r="I2024" s="213"/>
      <c r="J2024" s="208"/>
      <c r="K2024" s="208"/>
      <c r="L2024" s="214"/>
      <c r="M2024" s="215"/>
      <c r="N2024" s="216"/>
      <c r="O2024" s="216"/>
      <c r="P2024" s="216"/>
      <c r="Q2024" s="216"/>
      <c r="R2024" s="216"/>
      <c r="S2024" s="216"/>
      <c r="T2024" s="217"/>
      <c r="AT2024" s="218" t="s">
        <v>284</v>
      </c>
      <c r="AU2024" s="218" t="s">
        <v>85</v>
      </c>
      <c r="AV2024" s="13" t="s">
        <v>85</v>
      </c>
      <c r="AW2024" s="13" t="s">
        <v>32</v>
      </c>
      <c r="AX2024" s="13" t="s">
        <v>76</v>
      </c>
      <c r="AY2024" s="218" t="s">
        <v>275</v>
      </c>
    </row>
    <row r="2025" spans="1:65" s="13" customFormat="1" ht="10">
      <c r="B2025" s="207"/>
      <c r="C2025" s="208"/>
      <c r="D2025" s="209" t="s">
        <v>284</v>
      </c>
      <c r="E2025" s="210" t="s">
        <v>1</v>
      </c>
      <c r="F2025" s="211" t="s">
        <v>2403</v>
      </c>
      <c r="G2025" s="208"/>
      <c r="H2025" s="212">
        <v>115.6</v>
      </c>
      <c r="I2025" s="213"/>
      <c r="J2025" s="208"/>
      <c r="K2025" s="208"/>
      <c r="L2025" s="214"/>
      <c r="M2025" s="215"/>
      <c r="N2025" s="216"/>
      <c r="O2025" s="216"/>
      <c r="P2025" s="216"/>
      <c r="Q2025" s="216"/>
      <c r="R2025" s="216"/>
      <c r="S2025" s="216"/>
      <c r="T2025" s="217"/>
      <c r="AT2025" s="218" t="s">
        <v>284</v>
      </c>
      <c r="AU2025" s="218" t="s">
        <v>85</v>
      </c>
      <c r="AV2025" s="13" t="s">
        <v>85</v>
      </c>
      <c r="AW2025" s="13" t="s">
        <v>32</v>
      </c>
      <c r="AX2025" s="13" t="s">
        <v>76</v>
      </c>
      <c r="AY2025" s="218" t="s">
        <v>275</v>
      </c>
    </row>
    <row r="2026" spans="1:65" s="14" customFormat="1" ht="10">
      <c r="B2026" s="219"/>
      <c r="C2026" s="220"/>
      <c r="D2026" s="209" t="s">
        <v>284</v>
      </c>
      <c r="E2026" s="221" t="s">
        <v>1</v>
      </c>
      <c r="F2026" s="222" t="s">
        <v>286</v>
      </c>
      <c r="G2026" s="220"/>
      <c r="H2026" s="223">
        <v>465.6</v>
      </c>
      <c r="I2026" s="224"/>
      <c r="J2026" s="220"/>
      <c r="K2026" s="220"/>
      <c r="L2026" s="225"/>
      <c r="M2026" s="226"/>
      <c r="N2026" s="227"/>
      <c r="O2026" s="227"/>
      <c r="P2026" s="227"/>
      <c r="Q2026" s="227"/>
      <c r="R2026" s="227"/>
      <c r="S2026" s="227"/>
      <c r="T2026" s="228"/>
      <c r="AT2026" s="229" t="s">
        <v>284</v>
      </c>
      <c r="AU2026" s="229" t="s">
        <v>85</v>
      </c>
      <c r="AV2026" s="14" t="s">
        <v>106</v>
      </c>
      <c r="AW2026" s="14" t="s">
        <v>32</v>
      </c>
      <c r="AX2026" s="14" t="s">
        <v>76</v>
      </c>
      <c r="AY2026" s="229" t="s">
        <v>275</v>
      </c>
    </row>
    <row r="2027" spans="1:65" s="15" customFormat="1" ht="10">
      <c r="B2027" s="230"/>
      <c r="C2027" s="231"/>
      <c r="D2027" s="209" t="s">
        <v>284</v>
      </c>
      <c r="E2027" s="232" t="s">
        <v>1</v>
      </c>
      <c r="F2027" s="233" t="s">
        <v>287</v>
      </c>
      <c r="G2027" s="231"/>
      <c r="H2027" s="234">
        <v>465.6</v>
      </c>
      <c r="I2027" s="235"/>
      <c r="J2027" s="231"/>
      <c r="K2027" s="231"/>
      <c r="L2027" s="236"/>
      <c r="M2027" s="237"/>
      <c r="N2027" s="238"/>
      <c r="O2027" s="238"/>
      <c r="P2027" s="238"/>
      <c r="Q2027" s="238"/>
      <c r="R2027" s="238"/>
      <c r="S2027" s="238"/>
      <c r="T2027" s="239"/>
      <c r="AT2027" s="240" t="s">
        <v>284</v>
      </c>
      <c r="AU2027" s="240" t="s">
        <v>85</v>
      </c>
      <c r="AV2027" s="15" t="s">
        <v>282</v>
      </c>
      <c r="AW2027" s="15" t="s">
        <v>32</v>
      </c>
      <c r="AX2027" s="15" t="s">
        <v>83</v>
      </c>
      <c r="AY2027" s="240" t="s">
        <v>275</v>
      </c>
    </row>
    <row r="2028" spans="1:65" s="2" customFormat="1" ht="24.15" customHeight="1">
      <c r="A2028" s="35"/>
      <c r="B2028" s="36"/>
      <c r="C2028" s="194" t="s">
        <v>2404</v>
      </c>
      <c r="D2028" s="194" t="s">
        <v>277</v>
      </c>
      <c r="E2028" s="195" t="s">
        <v>2405</v>
      </c>
      <c r="F2028" s="196" t="s">
        <v>2406</v>
      </c>
      <c r="G2028" s="197" t="s">
        <v>399</v>
      </c>
      <c r="H2028" s="198">
        <v>465.6</v>
      </c>
      <c r="I2028" s="199"/>
      <c r="J2028" s="200">
        <f>ROUND(I2028*H2028,2)</f>
        <v>0</v>
      </c>
      <c r="K2028" s="196" t="s">
        <v>281</v>
      </c>
      <c r="L2028" s="40"/>
      <c r="M2028" s="201" t="s">
        <v>1</v>
      </c>
      <c r="N2028" s="202" t="s">
        <v>41</v>
      </c>
      <c r="O2028" s="72"/>
      <c r="P2028" s="203">
        <f>O2028*H2028</f>
        <v>0</v>
      </c>
      <c r="Q2028" s="203">
        <v>6.9999999999999994E-5</v>
      </c>
      <c r="R2028" s="203">
        <f>Q2028*H2028</f>
        <v>3.2591999999999996E-2</v>
      </c>
      <c r="S2028" s="203">
        <v>0</v>
      </c>
      <c r="T2028" s="204">
        <f>S2028*H2028</f>
        <v>0</v>
      </c>
      <c r="U2028" s="35"/>
      <c r="V2028" s="35"/>
      <c r="W2028" s="35"/>
      <c r="X2028" s="35"/>
      <c r="Y2028" s="35"/>
      <c r="Z2028" s="35"/>
      <c r="AA2028" s="35"/>
      <c r="AB2028" s="35"/>
      <c r="AC2028" s="35"/>
      <c r="AD2028" s="35"/>
      <c r="AE2028" s="35"/>
      <c r="AR2028" s="205" t="s">
        <v>380</v>
      </c>
      <c r="AT2028" s="205" t="s">
        <v>277</v>
      </c>
      <c r="AU2028" s="205" t="s">
        <v>85</v>
      </c>
      <c r="AY2028" s="18" t="s">
        <v>275</v>
      </c>
      <c r="BE2028" s="206">
        <f>IF(N2028="základní",J2028,0)</f>
        <v>0</v>
      </c>
      <c r="BF2028" s="206">
        <f>IF(N2028="snížená",J2028,0)</f>
        <v>0</v>
      </c>
      <c r="BG2028" s="206">
        <f>IF(N2028="zákl. přenesená",J2028,0)</f>
        <v>0</v>
      </c>
      <c r="BH2028" s="206">
        <f>IF(N2028="sníž. přenesená",J2028,0)</f>
        <v>0</v>
      </c>
      <c r="BI2028" s="206">
        <f>IF(N2028="nulová",J2028,0)</f>
        <v>0</v>
      </c>
      <c r="BJ2028" s="18" t="s">
        <v>83</v>
      </c>
      <c r="BK2028" s="206">
        <f>ROUND(I2028*H2028,2)</f>
        <v>0</v>
      </c>
      <c r="BL2028" s="18" t="s">
        <v>380</v>
      </c>
      <c r="BM2028" s="205" t="s">
        <v>2407</v>
      </c>
    </row>
    <row r="2029" spans="1:65" s="13" customFormat="1" ht="10">
      <c r="B2029" s="207"/>
      <c r="C2029" s="208"/>
      <c r="D2029" s="209" t="s">
        <v>284</v>
      </c>
      <c r="E2029" s="210" t="s">
        <v>1</v>
      </c>
      <c r="F2029" s="211" t="s">
        <v>2401</v>
      </c>
      <c r="G2029" s="208"/>
      <c r="H2029" s="212">
        <v>222.2</v>
      </c>
      <c r="I2029" s="213"/>
      <c r="J2029" s="208"/>
      <c r="K2029" s="208"/>
      <c r="L2029" s="214"/>
      <c r="M2029" s="215"/>
      <c r="N2029" s="216"/>
      <c r="O2029" s="216"/>
      <c r="P2029" s="216"/>
      <c r="Q2029" s="216"/>
      <c r="R2029" s="216"/>
      <c r="S2029" s="216"/>
      <c r="T2029" s="217"/>
      <c r="AT2029" s="218" t="s">
        <v>284</v>
      </c>
      <c r="AU2029" s="218" t="s">
        <v>85</v>
      </c>
      <c r="AV2029" s="13" t="s">
        <v>85</v>
      </c>
      <c r="AW2029" s="13" t="s">
        <v>32</v>
      </c>
      <c r="AX2029" s="13" t="s">
        <v>76</v>
      </c>
      <c r="AY2029" s="218" t="s">
        <v>275</v>
      </c>
    </row>
    <row r="2030" spans="1:65" s="13" customFormat="1" ht="10">
      <c r="B2030" s="207"/>
      <c r="C2030" s="208"/>
      <c r="D2030" s="209" t="s">
        <v>284</v>
      </c>
      <c r="E2030" s="210" t="s">
        <v>1</v>
      </c>
      <c r="F2030" s="211" t="s">
        <v>2402</v>
      </c>
      <c r="G2030" s="208"/>
      <c r="H2030" s="212">
        <v>127.8</v>
      </c>
      <c r="I2030" s="213"/>
      <c r="J2030" s="208"/>
      <c r="K2030" s="208"/>
      <c r="L2030" s="214"/>
      <c r="M2030" s="215"/>
      <c r="N2030" s="216"/>
      <c r="O2030" s="216"/>
      <c r="P2030" s="216"/>
      <c r="Q2030" s="216"/>
      <c r="R2030" s="216"/>
      <c r="S2030" s="216"/>
      <c r="T2030" s="217"/>
      <c r="AT2030" s="218" t="s">
        <v>284</v>
      </c>
      <c r="AU2030" s="218" t="s">
        <v>85</v>
      </c>
      <c r="AV2030" s="13" t="s">
        <v>85</v>
      </c>
      <c r="AW2030" s="13" t="s">
        <v>32</v>
      </c>
      <c r="AX2030" s="13" t="s">
        <v>76</v>
      </c>
      <c r="AY2030" s="218" t="s">
        <v>275</v>
      </c>
    </row>
    <row r="2031" spans="1:65" s="13" customFormat="1" ht="10">
      <c r="B2031" s="207"/>
      <c r="C2031" s="208"/>
      <c r="D2031" s="209" t="s">
        <v>284</v>
      </c>
      <c r="E2031" s="210" t="s">
        <v>1</v>
      </c>
      <c r="F2031" s="211" t="s">
        <v>2403</v>
      </c>
      <c r="G2031" s="208"/>
      <c r="H2031" s="212">
        <v>115.6</v>
      </c>
      <c r="I2031" s="213"/>
      <c r="J2031" s="208"/>
      <c r="K2031" s="208"/>
      <c r="L2031" s="214"/>
      <c r="M2031" s="215"/>
      <c r="N2031" s="216"/>
      <c r="O2031" s="216"/>
      <c r="P2031" s="216"/>
      <c r="Q2031" s="216"/>
      <c r="R2031" s="216"/>
      <c r="S2031" s="216"/>
      <c r="T2031" s="217"/>
      <c r="AT2031" s="218" t="s">
        <v>284</v>
      </c>
      <c r="AU2031" s="218" t="s">
        <v>85</v>
      </c>
      <c r="AV2031" s="13" t="s">
        <v>85</v>
      </c>
      <c r="AW2031" s="13" t="s">
        <v>32</v>
      </c>
      <c r="AX2031" s="13" t="s">
        <v>76</v>
      </c>
      <c r="AY2031" s="218" t="s">
        <v>275</v>
      </c>
    </row>
    <row r="2032" spans="1:65" s="14" customFormat="1" ht="10">
      <c r="B2032" s="219"/>
      <c r="C2032" s="220"/>
      <c r="D2032" s="209" t="s">
        <v>284</v>
      </c>
      <c r="E2032" s="221" t="s">
        <v>1</v>
      </c>
      <c r="F2032" s="222" t="s">
        <v>286</v>
      </c>
      <c r="G2032" s="220"/>
      <c r="H2032" s="223">
        <v>465.6</v>
      </c>
      <c r="I2032" s="224"/>
      <c r="J2032" s="220"/>
      <c r="K2032" s="220"/>
      <c r="L2032" s="225"/>
      <c r="M2032" s="226"/>
      <c r="N2032" s="227"/>
      <c r="O2032" s="227"/>
      <c r="P2032" s="227"/>
      <c r="Q2032" s="227"/>
      <c r="R2032" s="227"/>
      <c r="S2032" s="227"/>
      <c r="T2032" s="228"/>
      <c r="AT2032" s="229" t="s">
        <v>284</v>
      </c>
      <c r="AU2032" s="229" t="s">
        <v>85</v>
      </c>
      <c r="AV2032" s="14" t="s">
        <v>106</v>
      </c>
      <c r="AW2032" s="14" t="s">
        <v>32</v>
      </c>
      <c r="AX2032" s="14" t="s">
        <v>76</v>
      </c>
      <c r="AY2032" s="229" t="s">
        <v>275</v>
      </c>
    </row>
    <row r="2033" spans="1:65" s="15" customFormat="1" ht="10">
      <c r="B2033" s="230"/>
      <c r="C2033" s="231"/>
      <c r="D2033" s="209" t="s">
        <v>284</v>
      </c>
      <c r="E2033" s="232" t="s">
        <v>1</v>
      </c>
      <c r="F2033" s="233" t="s">
        <v>287</v>
      </c>
      <c r="G2033" s="231"/>
      <c r="H2033" s="234">
        <v>465.6</v>
      </c>
      <c r="I2033" s="235"/>
      <c r="J2033" s="231"/>
      <c r="K2033" s="231"/>
      <c r="L2033" s="236"/>
      <c r="M2033" s="237"/>
      <c r="N2033" s="238"/>
      <c r="O2033" s="238"/>
      <c r="P2033" s="238"/>
      <c r="Q2033" s="238"/>
      <c r="R2033" s="238"/>
      <c r="S2033" s="238"/>
      <c r="T2033" s="239"/>
      <c r="AT2033" s="240" t="s">
        <v>284</v>
      </c>
      <c r="AU2033" s="240" t="s">
        <v>85</v>
      </c>
      <c r="AV2033" s="15" t="s">
        <v>282</v>
      </c>
      <c r="AW2033" s="15" t="s">
        <v>32</v>
      </c>
      <c r="AX2033" s="15" t="s">
        <v>83</v>
      </c>
      <c r="AY2033" s="240" t="s">
        <v>275</v>
      </c>
    </row>
    <row r="2034" spans="1:65" s="2" customFormat="1" ht="24.15" customHeight="1">
      <c r="A2034" s="35"/>
      <c r="B2034" s="36"/>
      <c r="C2034" s="194" t="s">
        <v>2408</v>
      </c>
      <c r="D2034" s="194" t="s">
        <v>277</v>
      </c>
      <c r="E2034" s="195" t="s">
        <v>2409</v>
      </c>
      <c r="F2034" s="196" t="s">
        <v>2410</v>
      </c>
      <c r="G2034" s="197" t="s">
        <v>610</v>
      </c>
      <c r="H2034" s="198">
        <v>2</v>
      </c>
      <c r="I2034" s="199"/>
      <c r="J2034" s="200">
        <f>ROUND(I2034*H2034,2)</f>
        <v>0</v>
      </c>
      <c r="K2034" s="196" t="s">
        <v>281</v>
      </c>
      <c r="L2034" s="40"/>
      <c r="M2034" s="201" t="s">
        <v>1</v>
      </c>
      <c r="N2034" s="202" t="s">
        <v>41</v>
      </c>
      <c r="O2034" s="72"/>
      <c r="P2034" s="203">
        <f>O2034*H2034</f>
        <v>0</v>
      </c>
      <c r="Q2034" s="203">
        <v>0</v>
      </c>
      <c r="R2034" s="203">
        <f>Q2034*H2034</f>
        <v>0</v>
      </c>
      <c r="S2034" s="203">
        <v>0</v>
      </c>
      <c r="T2034" s="204">
        <f>S2034*H2034</f>
        <v>0</v>
      </c>
      <c r="U2034" s="35"/>
      <c r="V2034" s="35"/>
      <c r="W2034" s="35"/>
      <c r="X2034" s="35"/>
      <c r="Y2034" s="35"/>
      <c r="Z2034" s="35"/>
      <c r="AA2034" s="35"/>
      <c r="AB2034" s="35"/>
      <c r="AC2034" s="35"/>
      <c r="AD2034" s="35"/>
      <c r="AE2034" s="35"/>
      <c r="AR2034" s="205" t="s">
        <v>380</v>
      </c>
      <c r="AT2034" s="205" t="s">
        <v>277</v>
      </c>
      <c r="AU2034" s="205" t="s">
        <v>85</v>
      </c>
      <c r="AY2034" s="18" t="s">
        <v>275</v>
      </c>
      <c r="BE2034" s="206">
        <f>IF(N2034="základní",J2034,0)</f>
        <v>0</v>
      </c>
      <c r="BF2034" s="206">
        <f>IF(N2034="snížená",J2034,0)</f>
        <v>0</v>
      </c>
      <c r="BG2034" s="206">
        <f>IF(N2034="zákl. přenesená",J2034,0)</f>
        <v>0</v>
      </c>
      <c r="BH2034" s="206">
        <f>IF(N2034="sníž. přenesená",J2034,0)</f>
        <v>0</v>
      </c>
      <c r="BI2034" s="206">
        <f>IF(N2034="nulová",J2034,0)</f>
        <v>0</v>
      </c>
      <c r="BJ2034" s="18" t="s">
        <v>83</v>
      </c>
      <c r="BK2034" s="206">
        <f>ROUND(I2034*H2034,2)</f>
        <v>0</v>
      </c>
      <c r="BL2034" s="18" t="s">
        <v>380</v>
      </c>
      <c r="BM2034" s="205" t="s">
        <v>2411</v>
      </c>
    </row>
    <row r="2035" spans="1:65" s="13" customFormat="1" ht="10">
      <c r="B2035" s="207"/>
      <c r="C2035" s="208"/>
      <c r="D2035" s="209" t="s">
        <v>284</v>
      </c>
      <c r="E2035" s="210" t="s">
        <v>1</v>
      </c>
      <c r="F2035" s="211" t="s">
        <v>2412</v>
      </c>
      <c r="G2035" s="208"/>
      <c r="H2035" s="212">
        <v>1</v>
      </c>
      <c r="I2035" s="213"/>
      <c r="J2035" s="208"/>
      <c r="K2035" s="208"/>
      <c r="L2035" s="214"/>
      <c r="M2035" s="215"/>
      <c r="N2035" s="216"/>
      <c r="O2035" s="216"/>
      <c r="P2035" s="216"/>
      <c r="Q2035" s="216"/>
      <c r="R2035" s="216"/>
      <c r="S2035" s="216"/>
      <c r="T2035" s="217"/>
      <c r="AT2035" s="218" t="s">
        <v>284</v>
      </c>
      <c r="AU2035" s="218" t="s">
        <v>85</v>
      </c>
      <c r="AV2035" s="13" t="s">
        <v>85</v>
      </c>
      <c r="AW2035" s="13" t="s">
        <v>32</v>
      </c>
      <c r="AX2035" s="13" t="s">
        <v>76</v>
      </c>
      <c r="AY2035" s="218" t="s">
        <v>275</v>
      </c>
    </row>
    <row r="2036" spans="1:65" s="13" customFormat="1" ht="10">
      <c r="B2036" s="207"/>
      <c r="C2036" s="208"/>
      <c r="D2036" s="209" t="s">
        <v>284</v>
      </c>
      <c r="E2036" s="210" t="s">
        <v>1</v>
      </c>
      <c r="F2036" s="211" t="s">
        <v>2413</v>
      </c>
      <c r="G2036" s="208"/>
      <c r="H2036" s="212">
        <v>1</v>
      </c>
      <c r="I2036" s="213"/>
      <c r="J2036" s="208"/>
      <c r="K2036" s="208"/>
      <c r="L2036" s="214"/>
      <c r="M2036" s="215"/>
      <c r="N2036" s="216"/>
      <c r="O2036" s="216"/>
      <c r="P2036" s="216"/>
      <c r="Q2036" s="216"/>
      <c r="R2036" s="216"/>
      <c r="S2036" s="216"/>
      <c r="T2036" s="217"/>
      <c r="AT2036" s="218" t="s">
        <v>284</v>
      </c>
      <c r="AU2036" s="218" t="s">
        <v>85</v>
      </c>
      <c r="AV2036" s="13" t="s">
        <v>85</v>
      </c>
      <c r="AW2036" s="13" t="s">
        <v>32</v>
      </c>
      <c r="AX2036" s="13" t="s">
        <v>76</v>
      </c>
      <c r="AY2036" s="218" t="s">
        <v>275</v>
      </c>
    </row>
    <row r="2037" spans="1:65" s="14" customFormat="1" ht="10">
      <c r="B2037" s="219"/>
      <c r="C2037" s="220"/>
      <c r="D2037" s="209" t="s">
        <v>284</v>
      </c>
      <c r="E2037" s="221" t="s">
        <v>1</v>
      </c>
      <c r="F2037" s="222" t="s">
        <v>286</v>
      </c>
      <c r="G2037" s="220"/>
      <c r="H2037" s="223">
        <v>2</v>
      </c>
      <c r="I2037" s="224"/>
      <c r="J2037" s="220"/>
      <c r="K2037" s="220"/>
      <c r="L2037" s="225"/>
      <c r="M2037" s="226"/>
      <c r="N2037" s="227"/>
      <c r="O2037" s="227"/>
      <c r="P2037" s="227"/>
      <c r="Q2037" s="227"/>
      <c r="R2037" s="227"/>
      <c r="S2037" s="227"/>
      <c r="T2037" s="228"/>
      <c r="AT2037" s="229" t="s">
        <v>284</v>
      </c>
      <c r="AU2037" s="229" t="s">
        <v>85</v>
      </c>
      <c r="AV2037" s="14" t="s">
        <v>106</v>
      </c>
      <c r="AW2037" s="14" t="s">
        <v>32</v>
      </c>
      <c r="AX2037" s="14" t="s">
        <v>76</v>
      </c>
      <c r="AY2037" s="229" t="s">
        <v>275</v>
      </c>
    </row>
    <row r="2038" spans="1:65" s="15" customFormat="1" ht="10">
      <c r="B2038" s="230"/>
      <c r="C2038" s="231"/>
      <c r="D2038" s="209" t="s">
        <v>284</v>
      </c>
      <c r="E2038" s="232" t="s">
        <v>1</v>
      </c>
      <c r="F2038" s="233" t="s">
        <v>287</v>
      </c>
      <c r="G2038" s="231"/>
      <c r="H2038" s="234">
        <v>2</v>
      </c>
      <c r="I2038" s="235"/>
      <c r="J2038" s="231"/>
      <c r="K2038" s="231"/>
      <c r="L2038" s="236"/>
      <c r="M2038" s="237"/>
      <c r="N2038" s="238"/>
      <c r="O2038" s="238"/>
      <c r="P2038" s="238"/>
      <c r="Q2038" s="238"/>
      <c r="R2038" s="238"/>
      <c r="S2038" s="238"/>
      <c r="T2038" s="239"/>
      <c r="AT2038" s="240" t="s">
        <v>284</v>
      </c>
      <c r="AU2038" s="240" t="s">
        <v>85</v>
      </c>
      <c r="AV2038" s="15" t="s">
        <v>282</v>
      </c>
      <c r="AW2038" s="15" t="s">
        <v>32</v>
      </c>
      <c r="AX2038" s="15" t="s">
        <v>83</v>
      </c>
      <c r="AY2038" s="240" t="s">
        <v>275</v>
      </c>
    </row>
    <row r="2039" spans="1:65" s="2" customFormat="1" ht="16.5" customHeight="1">
      <c r="A2039" s="35"/>
      <c r="B2039" s="36"/>
      <c r="C2039" s="251" t="s">
        <v>2414</v>
      </c>
      <c r="D2039" s="251" t="s">
        <v>386</v>
      </c>
      <c r="E2039" s="252" t="s">
        <v>2415</v>
      </c>
      <c r="F2039" s="253" t="s">
        <v>2416</v>
      </c>
      <c r="G2039" s="254" t="s">
        <v>2066</v>
      </c>
      <c r="H2039" s="255">
        <v>1</v>
      </c>
      <c r="I2039" s="256"/>
      <c r="J2039" s="257">
        <f>ROUND(I2039*H2039,2)</f>
        <v>0</v>
      </c>
      <c r="K2039" s="253" t="s">
        <v>1</v>
      </c>
      <c r="L2039" s="258"/>
      <c r="M2039" s="259" t="s">
        <v>1</v>
      </c>
      <c r="N2039" s="260" t="s">
        <v>41</v>
      </c>
      <c r="O2039" s="72"/>
      <c r="P2039" s="203">
        <f>O2039*H2039</f>
        <v>0</v>
      </c>
      <c r="Q2039" s="203">
        <v>0</v>
      </c>
      <c r="R2039" s="203">
        <f>Q2039*H2039</f>
        <v>0</v>
      </c>
      <c r="S2039" s="203">
        <v>0</v>
      </c>
      <c r="T2039" s="204">
        <f>S2039*H2039</f>
        <v>0</v>
      </c>
      <c r="U2039" s="35"/>
      <c r="V2039" s="35"/>
      <c r="W2039" s="35"/>
      <c r="X2039" s="35"/>
      <c r="Y2039" s="35"/>
      <c r="Z2039" s="35"/>
      <c r="AA2039" s="35"/>
      <c r="AB2039" s="35"/>
      <c r="AC2039" s="35"/>
      <c r="AD2039" s="35"/>
      <c r="AE2039" s="35"/>
      <c r="AR2039" s="205" t="s">
        <v>517</v>
      </c>
      <c r="AT2039" s="205" t="s">
        <v>386</v>
      </c>
      <c r="AU2039" s="205" t="s">
        <v>85</v>
      </c>
      <c r="AY2039" s="18" t="s">
        <v>275</v>
      </c>
      <c r="BE2039" s="206">
        <f>IF(N2039="základní",J2039,0)</f>
        <v>0</v>
      </c>
      <c r="BF2039" s="206">
        <f>IF(N2039="snížená",J2039,0)</f>
        <v>0</v>
      </c>
      <c r="BG2039" s="206">
        <f>IF(N2039="zákl. přenesená",J2039,0)</f>
        <v>0</v>
      </c>
      <c r="BH2039" s="206">
        <f>IF(N2039="sníž. přenesená",J2039,0)</f>
        <v>0</v>
      </c>
      <c r="BI2039" s="206">
        <f>IF(N2039="nulová",J2039,0)</f>
        <v>0</v>
      </c>
      <c r="BJ2039" s="18" t="s">
        <v>83</v>
      </c>
      <c r="BK2039" s="206">
        <f>ROUND(I2039*H2039,2)</f>
        <v>0</v>
      </c>
      <c r="BL2039" s="18" t="s">
        <v>380</v>
      </c>
      <c r="BM2039" s="205" t="s">
        <v>2417</v>
      </c>
    </row>
    <row r="2040" spans="1:65" s="2" customFormat="1" ht="16.5" customHeight="1">
      <c r="A2040" s="35"/>
      <c r="B2040" s="36"/>
      <c r="C2040" s="251" t="s">
        <v>2418</v>
      </c>
      <c r="D2040" s="251" t="s">
        <v>386</v>
      </c>
      <c r="E2040" s="252" t="s">
        <v>2419</v>
      </c>
      <c r="F2040" s="253" t="s">
        <v>2420</v>
      </c>
      <c r="G2040" s="254" t="s">
        <v>2066</v>
      </c>
      <c r="H2040" s="255">
        <v>1</v>
      </c>
      <c r="I2040" s="256"/>
      <c r="J2040" s="257">
        <f>ROUND(I2040*H2040,2)</f>
        <v>0</v>
      </c>
      <c r="K2040" s="253" t="s">
        <v>1</v>
      </c>
      <c r="L2040" s="258"/>
      <c r="M2040" s="259" t="s">
        <v>1</v>
      </c>
      <c r="N2040" s="260" t="s">
        <v>41</v>
      </c>
      <c r="O2040" s="72"/>
      <c r="P2040" s="203">
        <f>O2040*H2040</f>
        <v>0</v>
      </c>
      <c r="Q2040" s="203">
        <v>0</v>
      </c>
      <c r="R2040" s="203">
        <f>Q2040*H2040</f>
        <v>0</v>
      </c>
      <c r="S2040" s="203">
        <v>0</v>
      </c>
      <c r="T2040" s="204">
        <f>S2040*H2040</f>
        <v>0</v>
      </c>
      <c r="U2040" s="35"/>
      <c r="V2040" s="35"/>
      <c r="W2040" s="35"/>
      <c r="X2040" s="35"/>
      <c r="Y2040" s="35"/>
      <c r="Z2040" s="35"/>
      <c r="AA2040" s="35"/>
      <c r="AB2040" s="35"/>
      <c r="AC2040" s="35"/>
      <c r="AD2040" s="35"/>
      <c r="AE2040" s="35"/>
      <c r="AR2040" s="205" t="s">
        <v>517</v>
      </c>
      <c r="AT2040" s="205" t="s">
        <v>386</v>
      </c>
      <c r="AU2040" s="205" t="s">
        <v>85</v>
      </c>
      <c r="AY2040" s="18" t="s">
        <v>275</v>
      </c>
      <c r="BE2040" s="206">
        <f>IF(N2040="základní",J2040,0)</f>
        <v>0</v>
      </c>
      <c r="BF2040" s="206">
        <f>IF(N2040="snížená",J2040,0)</f>
        <v>0</v>
      </c>
      <c r="BG2040" s="206">
        <f>IF(N2040="zákl. přenesená",J2040,0)</f>
        <v>0</v>
      </c>
      <c r="BH2040" s="206">
        <f>IF(N2040="sníž. přenesená",J2040,0)</f>
        <v>0</v>
      </c>
      <c r="BI2040" s="206">
        <f>IF(N2040="nulová",J2040,0)</f>
        <v>0</v>
      </c>
      <c r="BJ2040" s="18" t="s">
        <v>83</v>
      </c>
      <c r="BK2040" s="206">
        <f>ROUND(I2040*H2040,2)</f>
        <v>0</v>
      </c>
      <c r="BL2040" s="18" t="s">
        <v>380</v>
      </c>
      <c r="BM2040" s="205" t="s">
        <v>2421</v>
      </c>
    </row>
    <row r="2041" spans="1:65" s="2" customFormat="1" ht="33" customHeight="1">
      <c r="A2041" s="35"/>
      <c r="B2041" s="36"/>
      <c r="C2041" s="194" t="s">
        <v>2422</v>
      </c>
      <c r="D2041" s="194" t="s">
        <v>277</v>
      </c>
      <c r="E2041" s="195" t="s">
        <v>2423</v>
      </c>
      <c r="F2041" s="196" t="s">
        <v>2424</v>
      </c>
      <c r="G2041" s="197" t="s">
        <v>610</v>
      </c>
      <c r="H2041" s="198">
        <v>1</v>
      </c>
      <c r="I2041" s="199"/>
      <c r="J2041" s="200">
        <f>ROUND(I2041*H2041,2)</f>
        <v>0</v>
      </c>
      <c r="K2041" s="196" t="s">
        <v>281</v>
      </c>
      <c r="L2041" s="40"/>
      <c r="M2041" s="201" t="s">
        <v>1</v>
      </c>
      <c r="N2041" s="202" t="s">
        <v>41</v>
      </c>
      <c r="O2041" s="72"/>
      <c r="P2041" s="203">
        <f>O2041*H2041</f>
        <v>0</v>
      </c>
      <c r="Q2041" s="203">
        <v>0</v>
      </c>
      <c r="R2041" s="203">
        <f>Q2041*H2041</f>
        <v>0</v>
      </c>
      <c r="S2041" s="203">
        <v>0</v>
      </c>
      <c r="T2041" s="204">
        <f>S2041*H2041</f>
        <v>0</v>
      </c>
      <c r="U2041" s="35"/>
      <c r="V2041" s="35"/>
      <c r="W2041" s="35"/>
      <c r="X2041" s="35"/>
      <c r="Y2041" s="35"/>
      <c r="Z2041" s="35"/>
      <c r="AA2041" s="35"/>
      <c r="AB2041" s="35"/>
      <c r="AC2041" s="35"/>
      <c r="AD2041" s="35"/>
      <c r="AE2041" s="35"/>
      <c r="AR2041" s="205" t="s">
        <v>380</v>
      </c>
      <c r="AT2041" s="205" t="s">
        <v>277</v>
      </c>
      <c r="AU2041" s="205" t="s">
        <v>85</v>
      </c>
      <c r="AY2041" s="18" t="s">
        <v>275</v>
      </c>
      <c r="BE2041" s="206">
        <f>IF(N2041="základní",J2041,0)</f>
        <v>0</v>
      </c>
      <c r="BF2041" s="206">
        <f>IF(N2041="snížená",J2041,0)</f>
        <v>0</v>
      </c>
      <c r="BG2041" s="206">
        <f>IF(N2041="zákl. přenesená",J2041,0)</f>
        <v>0</v>
      </c>
      <c r="BH2041" s="206">
        <f>IF(N2041="sníž. přenesená",J2041,0)</f>
        <v>0</v>
      </c>
      <c r="BI2041" s="206">
        <f>IF(N2041="nulová",J2041,0)</f>
        <v>0</v>
      </c>
      <c r="BJ2041" s="18" t="s">
        <v>83</v>
      </c>
      <c r="BK2041" s="206">
        <f>ROUND(I2041*H2041,2)</f>
        <v>0</v>
      </c>
      <c r="BL2041" s="18" t="s">
        <v>380</v>
      </c>
      <c r="BM2041" s="205" t="s">
        <v>2425</v>
      </c>
    </row>
    <row r="2042" spans="1:65" s="13" customFormat="1" ht="10">
      <c r="B2042" s="207"/>
      <c r="C2042" s="208"/>
      <c r="D2042" s="209" t="s">
        <v>284</v>
      </c>
      <c r="E2042" s="210" t="s">
        <v>1</v>
      </c>
      <c r="F2042" s="211" t="s">
        <v>2426</v>
      </c>
      <c r="G2042" s="208"/>
      <c r="H2042" s="212">
        <v>1</v>
      </c>
      <c r="I2042" s="213"/>
      <c r="J2042" s="208"/>
      <c r="K2042" s="208"/>
      <c r="L2042" s="214"/>
      <c r="M2042" s="215"/>
      <c r="N2042" s="216"/>
      <c r="O2042" s="216"/>
      <c r="P2042" s="216"/>
      <c r="Q2042" s="216"/>
      <c r="R2042" s="216"/>
      <c r="S2042" s="216"/>
      <c r="T2042" s="217"/>
      <c r="AT2042" s="218" t="s">
        <v>284</v>
      </c>
      <c r="AU2042" s="218" t="s">
        <v>85</v>
      </c>
      <c r="AV2042" s="13" t="s">
        <v>85</v>
      </c>
      <c r="AW2042" s="13" t="s">
        <v>32</v>
      </c>
      <c r="AX2042" s="13" t="s">
        <v>76</v>
      </c>
      <c r="AY2042" s="218" t="s">
        <v>275</v>
      </c>
    </row>
    <row r="2043" spans="1:65" s="14" customFormat="1" ht="10">
      <c r="B2043" s="219"/>
      <c r="C2043" s="220"/>
      <c r="D2043" s="209" t="s">
        <v>284</v>
      </c>
      <c r="E2043" s="221" t="s">
        <v>1</v>
      </c>
      <c r="F2043" s="222" t="s">
        <v>286</v>
      </c>
      <c r="G2043" s="220"/>
      <c r="H2043" s="223">
        <v>1</v>
      </c>
      <c r="I2043" s="224"/>
      <c r="J2043" s="220"/>
      <c r="K2043" s="220"/>
      <c r="L2043" s="225"/>
      <c r="M2043" s="226"/>
      <c r="N2043" s="227"/>
      <c r="O2043" s="227"/>
      <c r="P2043" s="227"/>
      <c r="Q2043" s="227"/>
      <c r="R2043" s="227"/>
      <c r="S2043" s="227"/>
      <c r="T2043" s="228"/>
      <c r="AT2043" s="229" t="s">
        <v>284</v>
      </c>
      <c r="AU2043" s="229" t="s">
        <v>85</v>
      </c>
      <c r="AV2043" s="14" t="s">
        <v>106</v>
      </c>
      <c r="AW2043" s="14" t="s">
        <v>32</v>
      </c>
      <c r="AX2043" s="14" t="s">
        <v>76</v>
      </c>
      <c r="AY2043" s="229" t="s">
        <v>275</v>
      </c>
    </row>
    <row r="2044" spans="1:65" s="15" customFormat="1" ht="10">
      <c r="B2044" s="230"/>
      <c r="C2044" s="231"/>
      <c r="D2044" s="209" t="s">
        <v>284</v>
      </c>
      <c r="E2044" s="232" t="s">
        <v>1</v>
      </c>
      <c r="F2044" s="233" t="s">
        <v>287</v>
      </c>
      <c r="G2044" s="231"/>
      <c r="H2044" s="234">
        <v>1</v>
      </c>
      <c r="I2044" s="235"/>
      <c r="J2044" s="231"/>
      <c r="K2044" s="231"/>
      <c r="L2044" s="236"/>
      <c r="M2044" s="237"/>
      <c r="N2044" s="238"/>
      <c r="O2044" s="238"/>
      <c r="P2044" s="238"/>
      <c r="Q2044" s="238"/>
      <c r="R2044" s="238"/>
      <c r="S2044" s="238"/>
      <c r="T2044" s="239"/>
      <c r="AT2044" s="240" t="s">
        <v>284</v>
      </c>
      <c r="AU2044" s="240" t="s">
        <v>85</v>
      </c>
      <c r="AV2044" s="15" t="s">
        <v>282</v>
      </c>
      <c r="AW2044" s="15" t="s">
        <v>32</v>
      </c>
      <c r="AX2044" s="15" t="s">
        <v>83</v>
      </c>
      <c r="AY2044" s="240" t="s">
        <v>275</v>
      </c>
    </row>
    <row r="2045" spans="1:65" s="2" customFormat="1" ht="16.5" customHeight="1">
      <c r="A2045" s="35"/>
      <c r="B2045" s="36"/>
      <c r="C2045" s="251" t="s">
        <v>2427</v>
      </c>
      <c r="D2045" s="251" t="s">
        <v>386</v>
      </c>
      <c r="E2045" s="252" t="s">
        <v>2428</v>
      </c>
      <c r="F2045" s="253" t="s">
        <v>2429</v>
      </c>
      <c r="G2045" s="254" t="s">
        <v>2066</v>
      </c>
      <c r="H2045" s="255">
        <v>1</v>
      </c>
      <c r="I2045" s="256"/>
      <c r="J2045" s="257">
        <f>ROUND(I2045*H2045,2)</f>
        <v>0</v>
      </c>
      <c r="K2045" s="253" t="s">
        <v>1</v>
      </c>
      <c r="L2045" s="258"/>
      <c r="M2045" s="259" t="s">
        <v>1</v>
      </c>
      <c r="N2045" s="260" t="s">
        <v>41</v>
      </c>
      <c r="O2045" s="72"/>
      <c r="P2045" s="203">
        <f>O2045*H2045</f>
        <v>0</v>
      </c>
      <c r="Q2045" s="203">
        <v>0</v>
      </c>
      <c r="R2045" s="203">
        <f>Q2045*H2045</f>
        <v>0</v>
      </c>
      <c r="S2045" s="203">
        <v>0</v>
      </c>
      <c r="T2045" s="204">
        <f>S2045*H2045</f>
        <v>0</v>
      </c>
      <c r="U2045" s="35"/>
      <c r="V2045" s="35"/>
      <c r="W2045" s="35"/>
      <c r="X2045" s="35"/>
      <c r="Y2045" s="35"/>
      <c r="Z2045" s="35"/>
      <c r="AA2045" s="35"/>
      <c r="AB2045" s="35"/>
      <c r="AC2045" s="35"/>
      <c r="AD2045" s="35"/>
      <c r="AE2045" s="35"/>
      <c r="AR2045" s="205" t="s">
        <v>517</v>
      </c>
      <c r="AT2045" s="205" t="s">
        <v>386</v>
      </c>
      <c r="AU2045" s="205" t="s">
        <v>85</v>
      </c>
      <c r="AY2045" s="18" t="s">
        <v>275</v>
      </c>
      <c r="BE2045" s="206">
        <f>IF(N2045="základní",J2045,0)</f>
        <v>0</v>
      </c>
      <c r="BF2045" s="206">
        <f>IF(N2045="snížená",J2045,0)</f>
        <v>0</v>
      </c>
      <c r="BG2045" s="206">
        <f>IF(N2045="zákl. přenesená",J2045,0)</f>
        <v>0</v>
      </c>
      <c r="BH2045" s="206">
        <f>IF(N2045="sníž. přenesená",J2045,0)</f>
        <v>0</v>
      </c>
      <c r="BI2045" s="206">
        <f>IF(N2045="nulová",J2045,0)</f>
        <v>0</v>
      </c>
      <c r="BJ2045" s="18" t="s">
        <v>83</v>
      </c>
      <c r="BK2045" s="206">
        <f>ROUND(I2045*H2045,2)</f>
        <v>0</v>
      </c>
      <c r="BL2045" s="18" t="s">
        <v>380</v>
      </c>
      <c r="BM2045" s="205" t="s">
        <v>2430</v>
      </c>
    </row>
    <row r="2046" spans="1:65" s="2" customFormat="1" ht="24.15" customHeight="1">
      <c r="A2046" s="35"/>
      <c r="B2046" s="36"/>
      <c r="C2046" s="194" t="s">
        <v>2431</v>
      </c>
      <c r="D2046" s="194" t="s">
        <v>277</v>
      </c>
      <c r="E2046" s="195" t="s">
        <v>2432</v>
      </c>
      <c r="F2046" s="196" t="s">
        <v>2433</v>
      </c>
      <c r="G2046" s="197" t="s">
        <v>610</v>
      </c>
      <c r="H2046" s="198">
        <v>2</v>
      </c>
      <c r="I2046" s="199"/>
      <c r="J2046" s="200">
        <f>ROUND(I2046*H2046,2)</f>
        <v>0</v>
      </c>
      <c r="K2046" s="196" t="s">
        <v>281</v>
      </c>
      <c r="L2046" s="40"/>
      <c r="M2046" s="201" t="s">
        <v>1</v>
      </c>
      <c r="N2046" s="202" t="s">
        <v>41</v>
      </c>
      <c r="O2046" s="72"/>
      <c r="P2046" s="203">
        <f>O2046*H2046</f>
        <v>0</v>
      </c>
      <c r="Q2046" s="203">
        <v>0</v>
      </c>
      <c r="R2046" s="203">
        <f>Q2046*H2046</f>
        <v>0</v>
      </c>
      <c r="S2046" s="203">
        <v>0</v>
      </c>
      <c r="T2046" s="204">
        <f>S2046*H2046</f>
        <v>0</v>
      </c>
      <c r="U2046" s="35"/>
      <c r="V2046" s="35"/>
      <c r="W2046" s="35"/>
      <c r="X2046" s="35"/>
      <c r="Y2046" s="35"/>
      <c r="Z2046" s="35"/>
      <c r="AA2046" s="35"/>
      <c r="AB2046" s="35"/>
      <c r="AC2046" s="35"/>
      <c r="AD2046" s="35"/>
      <c r="AE2046" s="35"/>
      <c r="AR2046" s="205" t="s">
        <v>380</v>
      </c>
      <c r="AT2046" s="205" t="s">
        <v>277</v>
      </c>
      <c r="AU2046" s="205" t="s">
        <v>85</v>
      </c>
      <c r="AY2046" s="18" t="s">
        <v>275</v>
      </c>
      <c r="BE2046" s="206">
        <f>IF(N2046="základní",J2046,0)</f>
        <v>0</v>
      </c>
      <c r="BF2046" s="206">
        <f>IF(N2046="snížená",J2046,0)</f>
        <v>0</v>
      </c>
      <c r="BG2046" s="206">
        <f>IF(N2046="zákl. přenesená",J2046,0)</f>
        <v>0</v>
      </c>
      <c r="BH2046" s="206">
        <f>IF(N2046="sníž. přenesená",J2046,0)</f>
        <v>0</v>
      </c>
      <c r="BI2046" s="206">
        <f>IF(N2046="nulová",J2046,0)</f>
        <v>0</v>
      </c>
      <c r="BJ2046" s="18" t="s">
        <v>83</v>
      </c>
      <c r="BK2046" s="206">
        <f>ROUND(I2046*H2046,2)</f>
        <v>0</v>
      </c>
      <c r="BL2046" s="18" t="s">
        <v>380</v>
      </c>
      <c r="BM2046" s="205" t="s">
        <v>2434</v>
      </c>
    </row>
    <row r="2047" spans="1:65" s="13" customFormat="1" ht="10">
      <c r="B2047" s="207"/>
      <c r="C2047" s="208"/>
      <c r="D2047" s="209" t="s">
        <v>284</v>
      </c>
      <c r="E2047" s="210" t="s">
        <v>1</v>
      </c>
      <c r="F2047" s="211" t="s">
        <v>2435</v>
      </c>
      <c r="G2047" s="208"/>
      <c r="H2047" s="212">
        <v>1</v>
      </c>
      <c r="I2047" s="213"/>
      <c r="J2047" s="208"/>
      <c r="K2047" s="208"/>
      <c r="L2047" s="214"/>
      <c r="M2047" s="215"/>
      <c r="N2047" s="216"/>
      <c r="O2047" s="216"/>
      <c r="P2047" s="216"/>
      <c r="Q2047" s="216"/>
      <c r="R2047" s="216"/>
      <c r="S2047" s="216"/>
      <c r="T2047" s="217"/>
      <c r="AT2047" s="218" t="s">
        <v>284</v>
      </c>
      <c r="AU2047" s="218" t="s">
        <v>85</v>
      </c>
      <c r="AV2047" s="13" t="s">
        <v>85</v>
      </c>
      <c r="AW2047" s="13" t="s">
        <v>32</v>
      </c>
      <c r="AX2047" s="13" t="s">
        <v>76</v>
      </c>
      <c r="AY2047" s="218" t="s">
        <v>275</v>
      </c>
    </row>
    <row r="2048" spans="1:65" s="13" customFormat="1" ht="10">
      <c r="B2048" s="207"/>
      <c r="C2048" s="208"/>
      <c r="D2048" s="209" t="s">
        <v>284</v>
      </c>
      <c r="E2048" s="210" t="s">
        <v>1</v>
      </c>
      <c r="F2048" s="211" t="s">
        <v>2436</v>
      </c>
      <c r="G2048" s="208"/>
      <c r="H2048" s="212">
        <v>1</v>
      </c>
      <c r="I2048" s="213"/>
      <c r="J2048" s="208"/>
      <c r="K2048" s="208"/>
      <c r="L2048" s="214"/>
      <c r="M2048" s="215"/>
      <c r="N2048" s="216"/>
      <c r="O2048" s="216"/>
      <c r="P2048" s="216"/>
      <c r="Q2048" s="216"/>
      <c r="R2048" s="216"/>
      <c r="S2048" s="216"/>
      <c r="T2048" s="217"/>
      <c r="AT2048" s="218" t="s">
        <v>284</v>
      </c>
      <c r="AU2048" s="218" t="s">
        <v>85</v>
      </c>
      <c r="AV2048" s="13" t="s">
        <v>85</v>
      </c>
      <c r="AW2048" s="13" t="s">
        <v>32</v>
      </c>
      <c r="AX2048" s="13" t="s">
        <v>76</v>
      </c>
      <c r="AY2048" s="218" t="s">
        <v>275</v>
      </c>
    </row>
    <row r="2049" spans="1:65" s="14" customFormat="1" ht="10">
      <c r="B2049" s="219"/>
      <c r="C2049" s="220"/>
      <c r="D2049" s="209" t="s">
        <v>284</v>
      </c>
      <c r="E2049" s="221" t="s">
        <v>1</v>
      </c>
      <c r="F2049" s="222" t="s">
        <v>286</v>
      </c>
      <c r="G2049" s="220"/>
      <c r="H2049" s="223">
        <v>2</v>
      </c>
      <c r="I2049" s="224"/>
      <c r="J2049" s="220"/>
      <c r="K2049" s="220"/>
      <c r="L2049" s="225"/>
      <c r="M2049" s="226"/>
      <c r="N2049" s="227"/>
      <c r="O2049" s="227"/>
      <c r="P2049" s="227"/>
      <c r="Q2049" s="227"/>
      <c r="R2049" s="227"/>
      <c r="S2049" s="227"/>
      <c r="T2049" s="228"/>
      <c r="AT2049" s="229" t="s">
        <v>284</v>
      </c>
      <c r="AU2049" s="229" t="s">
        <v>85</v>
      </c>
      <c r="AV2049" s="14" t="s">
        <v>106</v>
      </c>
      <c r="AW2049" s="14" t="s">
        <v>32</v>
      </c>
      <c r="AX2049" s="14" t="s">
        <v>76</v>
      </c>
      <c r="AY2049" s="229" t="s">
        <v>275</v>
      </c>
    </row>
    <row r="2050" spans="1:65" s="15" customFormat="1" ht="10">
      <c r="B2050" s="230"/>
      <c r="C2050" s="231"/>
      <c r="D2050" s="209" t="s">
        <v>284</v>
      </c>
      <c r="E2050" s="232" t="s">
        <v>1</v>
      </c>
      <c r="F2050" s="233" t="s">
        <v>287</v>
      </c>
      <c r="G2050" s="231"/>
      <c r="H2050" s="234">
        <v>2</v>
      </c>
      <c r="I2050" s="235"/>
      <c r="J2050" s="231"/>
      <c r="K2050" s="231"/>
      <c r="L2050" s="236"/>
      <c r="M2050" s="237"/>
      <c r="N2050" s="238"/>
      <c r="O2050" s="238"/>
      <c r="P2050" s="238"/>
      <c r="Q2050" s="238"/>
      <c r="R2050" s="238"/>
      <c r="S2050" s="238"/>
      <c r="T2050" s="239"/>
      <c r="AT2050" s="240" t="s">
        <v>284</v>
      </c>
      <c r="AU2050" s="240" t="s">
        <v>85</v>
      </c>
      <c r="AV2050" s="15" t="s">
        <v>282</v>
      </c>
      <c r="AW2050" s="15" t="s">
        <v>32</v>
      </c>
      <c r="AX2050" s="15" t="s">
        <v>83</v>
      </c>
      <c r="AY2050" s="240" t="s">
        <v>275</v>
      </c>
    </row>
    <row r="2051" spans="1:65" s="2" customFormat="1" ht="16.5" customHeight="1">
      <c r="A2051" s="35"/>
      <c r="B2051" s="36"/>
      <c r="C2051" s="251" t="s">
        <v>2437</v>
      </c>
      <c r="D2051" s="251" t="s">
        <v>386</v>
      </c>
      <c r="E2051" s="252" t="s">
        <v>2438</v>
      </c>
      <c r="F2051" s="253" t="s">
        <v>2439</v>
      </c>
      <c r="G2051" s="254" t="s">
        <v>2066</v>
      </c>
      <c r="H2051" s="255">
        <v>1</v>
      </c>
      <c r="I2051" s="256"/>
      <c r="J2051" s="257">
        <f>ROUND(I2051*H2051,2)</f>
        <v>0</v>
      </c>
      <c r="K2051" s="253" t="s">
        <v>1</v>
      </c>
      <c r="L2051" s="258"/>
      <c r="M2051" s="259" t="s">
        <v>1</v>
      </c>
      <c r="N2051" s="260" t="s">
        <v>41</v>
      </c>
      <c r="O2051" s="72"/>
      <c r="P2051" s="203">
        <f>O2051*H2051</f>
        <v>0</v>
      </c>
      <c r="Q2051" s="203">
        <v>0</v>
      </c>
      <c r="R2051" s="203">
        <f>Q2051*H2051</f>
        <v>0</v>
      </c>
      <c r="S2051" s="203">
        <v>0</v>
      </c>
      <c r="T2051" s="204">
        <f>S2051*H2051</f>
        <v>0</v>
      </c>
      <c r="U2051" s="35"/>
      <c r="V2051" s="35"/>
      <c r="W2051" s="35"/>
      <c r="X2051" s="35"/>
      <c r="Y2051" s="35"/>
      <c r="Z2051" s="35"/>
      <c r="AA2051" s="35"/>
      <c r="AB2051" s="35"/>
      <c r="AC2051" s="35"/>
      <c r="AD2051" s="35"/>
      <c r="AE2051" s="35"/>
      <c r="AR2051" s="205" t="s">
        <v>517</v>
      </c>
      <c r="AT2051" s="205" t="s">
        <v>386</v>
      </c>
      <c r="AU2051" s="205" t="s">
        <v>85</v>
      </c>
      <c r="AY2051" s="18" t="s">
        <v>275</v>
      </c>
      <c r="BE2051" s="206">
        <f>IF(N2051="základní",J2051,0)</f>
        <v>0</v>
      </c>
      <c r="BF2051" s="206">
        <f>IF(N2051="snížená",J2051,0)</f>
        <v>0</v>
      </c>
      <c r="BG2051" s="206">
        <f>IF(N2051="zákl. přenesená",J2051,0)</f>
        <v>0</v>
      </c>
      <c r="BH2051" s="206">
        <f>IF(N2051="sníž. přenesená",J2051,0)</f>
        <v>0</v>
      </c>
      <c r="BI2051" s="206">
        <f>IF(N2051="nulová",J2051,0)</f>
        <v>0</v>
      </c>
      <c r="BJ2051" s="18" t="s">
        <v>83</v>
      </c>
      <c r="BK2051" s="206">
        <f>ROUND(I2051*H2051,2)</f>
        <v>0</v>
      </c>
      <c r="BL2051" s="18" t="s">
        <v>380</v>
      </c>
      <c r="BM2051" s="205" t="s">
        <v>2440</v>
      </c>
    </row>
    <row r="2052" spans="1:65" s="2" customFormat="1" ht="16.5" customHeight="1">
      <c r="A2052" s="35"/>
      <c r="B2052" s="36"/>
      <c r="C2052" s="251" t="s">
        <v>2441</v>
      </c>
      <c r="D2052" s="251" t="s">
        <v>386</v>
      </c>
      <c r="E2052" s="252" t="s">
        <v>2442</v>
      </c>
      <c r="F2052" s="253" t="s">
        <v>2443</v>
      </c>
      <c r="G2052" s="254" t="s">
        <v>2066</v>
      </c>
      <c r="H2052" s="255">
        <v>1</v>
      </c>
      <c r="I2052" s="256"/>
      <c r="J2052" s="257">
        <f>ROUND(I2052*H2052,2)</f>
        <v>0</v>
      </c>
      <c r="K2052" s="253" t="s">
        <v>1</v>
      </c>
      <c r="L2052" s="258"/>
      <c r="M2052" s="259" t="s">
        <v>1</v>
      </c>
      <c r="N2052" s="260" t="s">
        <v>41</v>
      </c>
      <c r="O2052" s="72"/>
      <c r="P2052" s="203">
        <f>O2052*H2052</f>
        <v>0</v>
      </c>
      <c r="Q2052" s="203">
        <v>0</v>
      </c>
      <c r="R2052" s="203">
        <f>Q2052*H2052</f>
        <v>0</v>
      </c>
      <c r="S2052" s="203">
        <v>0</v>
      </c>
      <c r="T2052" s="204">
        <f>S2052*H2052</f>
        <v>0</v>
      </c>
      <c r="U2052" s="35"/>
      <c r="V2052" s="35"/>
      <c r="W2052" s="35"/>
      <c r="X2052" s="35"/>
      <c r="Y2052" s="35"/>
      <c r="Z2052" s="35"/>
      <c r="AA2052" s="35"/>
      <c r="AB2052" s="35"/>
      <c r="AC2052" s="35"/>
      <c r="AD2052" s="35"/>
      <c r="AE2052" s="35"/>
      <c r="AR2052" s="205" t="s">
        <v>517</v>
      </c>
      <c r="AT2052" s="205" t="s">
        <v>386</v>
      </c>
      <c r="AU2052" s="205" t="s">
        <v>85</v>
      </c>
      <c r="AY2052" s="18" t="s">
        <v>275</v>
      </c>
      <c r="BE2052" s="206">
        <f>IF(N2052="základní",J2052,0)</f>
        <v>0</v>
      </c>
      <c r="BF2052" s="206">
        <f>IF(N2052="snížená",J2052,0)</f>
        <v>0</v>
      </c>
      <c r="BG2052" s="206">
        <f>IF(N2052="zákl. přenesená",J2052,0)</f>
        <v>0</v>
      </c>
      <c r="BH2052" s="206">
        <f>IF(N2052="sníž. přenesená",J2052,0)</f>
        <v>0</v>
      </c>
      <c r="BI2052" s="206">
        <f>IF(N2052="nulová",J2052,0)</f>
        <v>0</v>
      </c>
      <c r="BJ2052" s="18" t="s">
        <v>83</v>
      </c>
      <c r="BK2052" s="206">
        <f>ROUND(I2052*H2052,2)</f>
        <v>0</v>
      </c>
      <c r="BL2052" s="18" t="s">
        <v>380</v>
      </c>
      <c r="BM2052" s="205" t="s">
        <v>2444</v>
      </c>
    </row>
    <row r="2053" spans="1:65" s="2" customFormat="1" ht="24.15" customHeight="1">
      <c r="A2053" s="35"/>
      <c r="B2053" s="36"/>
      <c r="C2053" s="194" t="s">
        <v>2445</v>
      </c>
      <c r="D2053" s="194" t="s">
        <v>277</v>
      </c>
      <c r="E2053" s="195" t="s">
        <v>2446</v>
      </c>
      <c r="F2053" s="196" t="s">
        <v>2447</v>
      </c>
      <c r="G2053" s="197" t="s">
        <v>610</v>
      </c>
      <c r="H2053" s="198">
        <v>1</v>
      </c>
      <c r="I2053" s="199"/>
      <c r="J2053" s="200">
        <f>ROUND(I2053*H2053,2)</f>
        <v>0</v>
      </c>
      <c r="K2053" s="196" t="s">
        <v>1</v>
      </c>
      <c r="L2053" s="40"/>
      <c r="M2053" s="201" t="s">
        <v>1</v>
      </c>
      <c r="N2053" s="202" t="s">
        <v>41</v>
      </c>
      <c r="O2053" s="72"/>
      <c r="P2053" s="203">
        <f>O2053*H2053</f>
        <v>0</v>
      </c>
      <c r="Q2053" s="203">
        <v>0</v>
      </c>
      <c r="R2053" s="203">
        <f>Q2053*H2053</f>
        <v>0</v>
      </c>
      <c r="S2053" s="203">
        <v>0</v>
      </c>
      <c r="T2053" s="204">
        <f>S2053*H2053</f>
        <v>0</v>
      </c>
      <c r="U2053" s="35"/>
      <c r="V2053" s="35"/>
      <c r="W2053" s="35"/>
      <c r="X2053" s="35"/>
      <c r="Y2053" s="35"/>
      <c r="Z2053" s="35"/>
      <c r="AA2053" s="35"/>
      <c r="AB2053" s="35"/>
      <c r="AC2053" s="35"/>
      <c r="AD2053" s="35"/>
      <c r="AE2053" s="35"/>
      <c r="AR2053" s="205" t="s">
        <v>380</v>
      </c>
      <c r="AT2053" s="205" t="s">
        <v>277</v>
      </c>
      <c r="AU2053" s="205" t="s">
        <v>85</v>
      </c>
      <c r="AY2053" s="18" t="s">
        <v>275</v>
      </c>
      <c r="BE2053" s="206">
        <f>IF(N2053="základní",J2053,0)</f>
        <v>0</v>
      </c>
      <c r="BF2053" s="206">
        <f>IF(N2053="snížená",J2053,0)</f>
        <v>0</v>
      </c>
      <c r="BG2053" s="206">
        <f>IF(N2053="zákl. přenesená",J2053,0)</f>
        <v>0</v>
      </c>
      <c r="BH2053" s="206">
        <f>IF(N2053="sníž. přenesená",J2053,0)</f>
        <v>0</v>
      </c>
      <c r="BI2053" s="206">
        <f>IF(N2053="nulová",J2053,0)</f>
        <v>0</v>
      </c>
      <c r="BJ2053" s="18" t="s">
        <v>83</v>
      </c>
      <c r="BK2053" s="206">
        <f>ROUND(I2053*H2053,2)</f>
        <v>0</v>
      </c>
      <c r="BL2053" s="18" t="s">
        <v>380</v>
      </c>
      <c r="BM2053" s="205" t="s">
        <v>2448</v>
      </c>
    </row>
    <row r="2054" spans="1:65" s="13" customFormat="1" ht="10">
      <c r="B2054" s="207"/>
      <c r="C2054" s="208"/>
      <c r="D2054" s="209" t="s">
        <v>284</v>
      </c>
      <c r="E2054" s="210" t="s">
        <v>1</v>
      </c>
      <c r="F2054" s="211" t="s">
        <v>1451</v>
      </c>
      <c r="G2054" s="208"/>
      <c r="H2054" s="212">
        <v>1</v>
      </c>
      <c r="I2054" s="213"/>
      <c r="J2054" s="208"/>
      <c r="K2054" s="208"/>
      <c r="L2054" s="214"/>
      <c r="M2054" s="215"/>
      <c r="N2054" s="216"/>
      <c r="O2054" s="216"/>
      <c r="P2054" s="216"/>
      <c r="Q2054" s="216"/>
      <c r="R2054" s="216"/>
      <c r="S2054" s="216"/>
      <c r="T2054" s="217"/>
      <c r="AT2054" s="218" t="s">
        <v>284</v>
      </c>
      <c r="AU2054" s="218" t="s">
        <v>85</v>
      </c>
      <c r="AV2054" s="13" t="s">
        <v>85</v>
      </c>
      <c r="AW2054" s="13" t="s">
        <v>32</v>
      </c>
      <c r="AX2054" s="13" t="s">
        <v>76</v>
      </c>
      <c r="AY2054" s="218" t="s">
        <v>275</v>
      </c>
    </row>
    <row r="2055" spans="1:65" s="14" customFormat="1" ht="10">
      <c r="B2055" s="219"/>
      <c r="C2055" s="220"/>
      <c r="D2055" s="209" t="s">
        <v>284</v>
      </c>
      <c r="E2055" s="221" t="s">
        <v>1</v>
      </c>
      <c r="F2055" s="222" t="s">
        <v>286</v>
      </c>
      <c r="G2055" s="220"/>
      <c r="H2055" s="223">
        <v>1</v>
      </c>
      <c r="I2055" s="224"/>
      <c r="J2055" s="220"/>
      <c r="K2055" s="220"/>
      <c r="L2055" s="225"/>
      <c r="M2055" s="226"/>
      <c r="N2055" s="227"/>
      <c r="O2055" s="227"/>
      <c r="P2055" s="227"/>
      <c r="Q2055" s="227"/>
      <c r="R2055" s="227"/>
      <c r="S2055" s="227"/>
      <c r="T2055" s="228"/>
      <c r="AT2055" s="229" t="s">
        <v>284</v>
      </c>
      <c r="AU2055" s="229" t="s">
        <v>85</v>
      </c>
      <c r="AV2055" s="14" t="s">
        <v>106</v>
      </c>
      <c r="AW2055" s="14" t="s">
        <v>32</v>
      </c>
      <c r="AX2055" s="14" t="s">
        <v>76</v>
      </c>
      <c r="AY2055" s="229" t="s">
        <v>275</v>
      </c>
    </row>
    <row r="2056" spans="1:65" s="15" customFormat="1" ht="10">
      <c r="B2056" s="230"/>
      <c r="C2056" s="231"/>
      <c r="D2056" s="209" t="s">
        <v>284</v>
      </c>
      <c r="E2056" s="232" t="s">
        <v>1</v>
      </c>
      <c r="F2056" s="233" t="s">
        <v>287</v>
      </c>
      <c r="G2056" s="231"/>
      <c r="H2056" s="234">
        <v>1</v>
      </c>
      <c r="I2056" s="235"/>
      <c r="J2056" s="231"/>
      <c r="K2056" s="231"/>
      <c r="L2056" s="236"/>
      <c r="M2056" s="237"/>
      <c r="N2056" s="238"/>
      <c r="O2056" s="238"/>
      <c r="P2056" s="238"/>
      <c r="Q2056" s="238"/>
      <c r="R2056" s="238"/>
      <c r="S2056" s="238"/>
      <c r="T2056" s="239"/>
      <c r="AT2056" s="240" t="s">
        <v>284</v>
      </c>
      <c r="AU2056" s="240" t="s">
        <v>85</v>
      </c>
      <c r="AV2056" s="15" t="s">
        <v>282</v>
      </c>
      <c r="AW2056" s="15" t="s">
        <v>32</v>
      </c>
      <c r="AX2056" s="15" t="s">
        <v>83</v>
      </c>
      <c r="AY2056" s="240" t="s">
        <v>275</v>
      </c>
    </row>
    <row r="2057" spans="1:65" s="2" customFormat="1" ht="16.5" customHeight="1">
      <c r="A2057" s="35"/>
      <c r="B2057" s="36"/>
      <c r="C2057" s="251" t="s">
        <v>2449</v>
      </c>
      <c r="D2057" s="251" t="s">
        <v>386</v>
      </c>
      <c r="E2057" s="252" t="s">
        <v>2450</v>
      </c>
      <c r="F2057" s="253" t="s">
        <v>2451</v>
      </c>
      <c r="G2057" s="254" t="s">
        <v>2066</v>
      </c>
      <c r="H2057" s="255">
        <v>1</v>
      </c>
      <c r="I2057" s="256"/>
      <c r="J2057" s="257">
        <f>ROUND(I2057*H2057,2)</f>
        <v>0</v>
      </c>
      <c r="K2057" s="253" t="s">
        <v>1</v>
      </c>
      <c r="L2057" s="258"/>
      <c r="M2057" s="259" t="s">
        <v>1</v>
      </c>
      <c r="N2057" s="260" t="s">
        <v>41</v>
      </c>
      <c r="O2057" s="72"/>
      <c r="P2057" s="203">
        <f>O2057*H2057</f>
        <v>0</v>
      </c>
      <c r="Q2057" s="203">
        <v>0</v>
      </c>
      <c r="R2057" s="203">
        <f>Q2057*H2057</f>
        <v>0</v>
      </c>
      <c r="S2057" s="203">
        <v>0</v>
      </c>
      <c r="T2057" s="204">
        <f>S2057*H2057</f>
        <v>0</v>
      </c>
      <c r="U2057" s="35"/>
      <c r="V2057" s="35"/>
      <c r="W2057" s="35"/>
      <c r="X2057" s="35"/>
      <c r="Y2057" s="35"/>
      <c r="Z2057" s="35"/>
      <c r="AA2057" s="35"/>
      <c r="AB2057" s="35"/>
      <c r="AC2057" s="35"/>
      <c r="AD2057" s="35"/>
      <c r="AE2057" s="35"/>
      <c r="AR2057" s="205" t="s">
        <v>517</v>
      </c>
      <c r="AT2057" s="205" t="s">
        <v>386</v>
      </c>
      <c r="AU2057" s="205" t="s">
        <v>85</v>
      </c>
      <c r="AY2057" s="18" t="s">
        <v>275</v>
      </c>
      <c r="BE2057" s="206">
        <f>IF(N2057="základní",J2057,0)</f>
        <v>0</v>
      </c>
      <c r="BF2057" s="206">
        <f>IF(N2057="snížená",J2057,0)</f>
        <v>0</v>
      </c>
      <c r="BG2057" s="206">
        <f>IF(N2057="zákl. přenesená",J2057,0)</f>
        <v>0</v>
      </c>
      <c r="BH2057" s="206">
        <f>IF(N2057="sníž. přenesená",J2057,0)</f>
        <v>0</v>
      </c>
      <c r="BI2057" s="206">
        <f>IF(N2057="nulová",J2057,0)</f>
        <v>0</v>
      </c>
      <c r="BJ2057" s="18" t="s">
        <v>83</v>
      </c>
      <c r="BK2057" s="206">
        <f>ROUND(I2057*H2057,2)</f>
        <v>0</v>
      </c>
      <c r="BL2057" s="18" t="s">
        <v>380</v>
      </c>
      <c r="BM2057" s="205" t="s">
        <v>2452</v>
      </c>
    </row>
    <row r="2058" spans="1:65" s="2" customFormat="1" ht="24.15" customHeight="1">
      <c r="A2058" s="35"/>
      <c r="B2058" s="36"/>
      <c r="C2058" s="194" t="s">
        <v>2453</v>
      </c>
      <c r="D2058" s="194" t="s">
        <v>277</v>
      </c>
      <c r="E2058" s="195" t="s">
        <v>2454</v>
      </c>
      <c r="F2058" s="196" t="s">
        <v>2455</v>
      </c>
      <c r="G2058" s="197" t="s">
        <v>610</v>
      </c>
      <c r="H2058" s="198">
        <v>1</v>
      </c>
      <c r="I2058" s="199"/>
      <c r="J2058" s="200">
        <f>ROUND(I2058*H2058,2)</f>
        <v>0</v>
      </c>
      <c r="K2058" s="196" t="s">
        <v>281</v>
      </c>
      <c r="L2058" s="40"/>
      <c r="M2058" s="201" t="s">
        <v>1</v>
      </c>
      <c r="N2058" s="202" t="s">
        <v>41</v>
      </c>
      <c r="O2058" s="72"/>
      <c r="P2058" s="203">
        <f>O2058*H2058</f>
        <v>0</v>
      </c>
      <c r="Q2058" s="203">
        <v>0</v>
      </c>
      <c r="R2058" s="203">
        <f>Q2058*H2058</f>
        <v>0</v>
      </c>
      <c r="S2058" s="203">
        <v>0</v>
      </c>
      <c r="T2058" s="204">
        <f>S2058*H2058</f>
        <v>0</v>
      </c>
      <c r="U2058" s="35"/>
      <c r="V2058" s="35"/>
      <c r="W2058" s="35"/>
      <c r="X2058" s="35"/>
      <c r="Y2058" s="35"/>
      <c r="Z2058" s="35"/>
      <c r="AA2058" s="35"/>
      <c r="AB2058" s="35"/>
      <c r="AC2058" s="35"/>
      <c r="AD2058" s="35"/>
      <c r="AE2058" s="35"/>
      <c r="AR2058" s="205" t="s">
        <v>380</v>
      </c>
      <c r="AT2058" s="205" t="s">
        <v>277</v>
      </c>
      <c r="AU2058" s="205" t="s">
        <v>85</v>
      </c>
      <c r="AY2058" s="18" t="s">
        <v>275</v>
      </c>
      <c r="BE2058" s="206">
        <f>IF(N2058="základní",J2058,0)</f>
        <v>0</v>
      </c>
      <c r="BF2058" s="206">
        <f>IF(N2058="snížená",J2058,0)</f>
        <v>0</v>
      </c>
      <c r="BG2058" s="206">
        <f>IF(N2058="zákl. přenesená",J2058,0)</f>
        <v>0</v>
      </c>
      <c r="BH2058" s="206">
        <f>IF(N2058="sníž. přenesená",J2058,0)</f>
        <v>0</v>
      </c>
      <c r="BI2058" s="206">
        <f>IF(N2058="nulová",J2058,0)</f>
        <v>0</v>
      </c>
      <c r="BJ2058" s="18" t="s">
        <v>83</v>
      </c>
      <c r="BK2058" s="206">
        <f>ROUND(I2058*H2058,2)</f>
        <v>0</v>
      </c>
      <c r="BL2058" s="18" t="s">
        <v>380</v>
      </c>
      <c r="BM2058" s="205" t="s">
        <v>2456</v>
      </c>
    </row>
    <row r="2059" spans="1:65" s="13" customFormat="1" ht="10">
      <c r="B2059" s="207"/>
      <c r="C2059" s="208"/>
      <c r="D2059" s="209" t="s">
        <v>284</v>
      </c>
      <c r="E2059" s="210" t="s">
        <v>1</v>
      </c>
      <c r="F2059" s="211" t="s">
        <v>2457</v>
      </c>
      <c r="G2059" s="208"/>
      <c r="H2059" s="212">
        <v>1</v>
      </c>
      <c r="I2059" s="213"/>
      <c r="J2059" s="208"/>
      <c r="K2059" s="208"/>
      <c r="L2059" s="214"/>
      <c r="M2059" s="215"/>
      <c r="N2059" s="216"/>
      <c r="O2059" s="216"/>
      <c r="P2059" s="216"/>
      <c r="Q2059" s="216"/>
      <c r="R2059" s="216"/>
      <c r="S2059" s="216"/>
      <c r="T2059" s="217"/>
      <c r="AT2059" s="218" t="s">
        <v>284</v>
      </c>
      <c r="AU2059" s="218" t="s">
        <v>85</v>
      </c>
      <c r="AV2059" s="13" t="s">
        <v>85</v>
      </c>
      <c r="AW2059" s="13" t="s">
        <v>32</v>
      </c>
      <c r="AX2059" s="13" t="s">
        <v>76</v>
      </c>
      <c r="AY2059" s="218" t="s">
        <v>275</v>
      </c>
    </row>
    <row r="2060" spans="1:65" s="14" customFormat="1" ht="10">
      <c r="B2060" s="219"/>
      <c r="C2060" s="220"/>
      <c r="D2060" s="209" t="s">
        <v>284</v>
      </c>
      <c r="E2060" s="221" t="s">
        <v>1</v>
      </c>
      <c r="F2060" s="222" t="s">
        <v>286</v>
      </c>
      <c r="G2060" s="220"/>
      <c r="H2060" s="223">
        <v>1</v>
      </c>
      <c r="I2060" s="224"/>
      <c r="J2060" s="220"/>
      <c r="K2060" s="220"/>
      <c r="L2060" s="225"/>
      <c r="M2060" s="226"/>
      <c r="N2060" s="227"/>
      <c r="O2060" s="227"/>
      <c r="P2060" s="227"/>
      <c r="Q2060" s="227"/>
      <c r="R2060" s="227"/>
      <c r="S2060" s="227"/>
      <c r="T2060" s="228"/>
      <c r="AT2060" s="229" t="s">
        <v>284</v>
      </c>
      <c r="AU2060" s="229" t="s">
        <v>85</v>
      </c>
      <c r="AV2060" s="14" t="s">
        <v>106</v>
      </c>
      <c r="AW2060" s="14" t="s">
        <v>32</v>
      </c>
      <c r="AX2060" s="14" t="s">
        <v>76</v>
      </c>
      <c r="AY2060" s="229" t="s">
        <v>275</v>
      </c>
    </row>
    <row r="2061" spans="1:65" s="15" customFormat="1" ht="10">
      <c r="B2061" s="230"/>
      <c r="C2061" s="231"/>
      <c r="D2061" s="209" t="s">
        <v>284</v>
      </c>
      <c r="E2061" s="232" t="s">
        <v>1</v>
      </c>
      <c r="F2061" s="233" t="s">
        <v>287</v>
      </c>
      <c r="G2061" s="231"/>
      <c r="H2061" s="234">
        <v>1</v>
      </c>
      <c r="I2061" s="235"/>
      <c r="J2061" s="231"/>
      <c r="K2061" s="231"/>
      <c r="L2061" s="236"/>
      <c r="M2061" s="237"/>
      <c r="N2061" s="238"/>
      <c r="O2061" s="238"/>
      <c r="P2061" s="238"/>
      <c r="Q2061" s="238"/>
      <c r="R2061" s="238"/>
      <c r="S2061" s="238"/>
      <c r="T2061" s="239"/>
      <c r="AT2061" s="240" t="s">
        <v>284</v>
      </c>
      <c r="AU2061" s="240" t="s">
        <v>85</v>
      </c>
      <c r="AV2061" s="15" t="s">
        <v>282</v>
      </c>
      <c r="AW2061" s="15" t="s">
        <v>32</v>
      </c>
      <c r="AX2061" s="15" t="s">
        <v>83</v>
      </c>
      <c r="AY2061" s="240" t="s">
        <v>275</v>
      </c>
    </row>
    <row r="2062" spans="1:65" s="2" customFormat="1" ht="16.5" customHeight="1">
      <c r="A2062" s="35"/>
      <c r="B2062" s="36"/>
      <c r="C2062" s="251" t="s">
        <v>2458</v>
      </c>
      <c r="D2062" s="251" t="s">
        <v>386</v>
      </c>
      <c r="E2062" s="252" t="s">
        <v>2459</v>
      </c>
      <c r="F2062" s="253" t="s">
        <v>2460</v>
      </c>
      <c r="G2062" s="254" t="s">
        <v>2066</v>
      </c>
      <c r="H2062" s="255">
        <v>1</v>
      </c>
      <c r="I2062" s="256"/>
      <c r="J2062" s="257">
        <f>ROUND(I2062*H2062,2)</f>
        <v>0</v>
      </c>
      <c r="K2062" s="253" t="s">
        <v>1</v>
      </c>
      <c r="L2062" s="258"/>
      <c r="M2062" s="259" t="s">
        <v>1</v>
      </c>
      <c r="N2062" s="260" t="s">
        <v>41</v>
      </c>
      <c r="O2062" s="72"/>
      <c r="P2062" s="203">
        <f>O2062*H2062</f>
        <v>0</v>
      </c>
      <c r="Q2062" s="203">
        <v>0</v>
      </c>
      <c r="R2062" s="203">
        <f>Q2062*H2062</f>
        <v>0</v>
      </c>
      <c r="S2062" s="203">
        <v>0</v>
      </c>
      <c r="T2062" s="204">
        <f>S2062*H2062</f>
        <v>0</v>
      </c>
      <c r="U2062" s="35"/>
      <c r="V2062" s="35"/>
      <c r="W2062" s="35"/>
      <c r="X2062" s="35"/>
      <c r="Y2062" s="35"/>
      <c r="Z2062" s="35"/>
      <c r="AA2062" s="35"/>
      <c r="AB2062" s="35"/>
      <c r="AC2062" s="35"/>
      <c r="AD2062" s="35"/>
      <c r="AE2062" s="35"/>
      <c r="AR2062" s="205" t="s">
        <v>517</v>
      </c>
      <c r="AT2062" s="205" t="s">
        <v>386</v>
      </c>
      <c r="AU2062" s="205" t="s">
        <v>85</v>
      </c>
      <c r="AY2062" s="18" t="s">
        <v>275</v>
      </c>
      <c r="BE2062" s="206">
        <f>IF(N2062="základní",J2062,0)</f>
        <v>0</v>
      </c>
      <c r="BF2062" s="206">
        <f>IF(N2062="snížená",J2062,0)</f>
        <v>0</v>
      </c>
      <c r="BG2062" s="206">
        <f>IF(N2062="zákl. přenesená",J2062,0)</f>
        <v>0</v>
      </c>
      <c r="BH2062" s="206">
        <f>IF(N2062="sníž. přenesená",J2062,0)</f>
        <v>0</v>
      </c>
      <c r="BI2062" s="206">
        <f>IF(N2062="nulová",J2062,0)</f>
        <v>0</v>
      </c>
      <c r="BJ2062" s="18" t="s">
        <v>83</v>
      </c>
      <c r="BK2062" s="206">
        <f>ROUND(I2062*H2062,2)</f>
        <v>0</v>
      </c>
      <c r="BL2062" s="18" t="s">
        <v>380</v>
      </c>
      <c r="BM2062" s="205" t="s">
        <v>2461</v>
      </c>
    </row>
    <row r="2063" spans="1:65" s="2" customFormat="1" ht="24.15" customHeight="1">
      <c r="A2063" s="35"/>
      <c r="B2063" s="36"/>
      <c r="C2063" s="194" t="s">
        <v>2462</v>
      </c>
      <c r="D2063" s="194" t="s">
        <v>277</v>
      </c>
      <c r="E2063" s="195" t="s">
        <v>2463</v>
      </c>
      <c r="F2063" s="196" t="s">
        <v>2464</v>
      </c>
      <c r="G2063" s="197" t="s">
        <v>610</v>
      </c>
      <c r="H2063" s="198">
        <v>1</v>
      </c>
      <c r="I2063" s="199"/>
      <c r="J2063" s="200">
        <f>ROUND(I2063*H2063,2)</f>
        <v>0</v>
      </c>
      <c r="K2063" s="196" t="s">
        <v>281</v>
      </c>
      <c r="L2063" s="40"/>
      <c r="M2063" s="201" t="s">
        <v>1</v>
      </c>
      <c r="N2063" s="202" t="s">
        <v>41</v>
      </c>
      <c r="O2063" s="72"/>
      <c r="P2063" s="203">
        <f>O2063*H2063</f>
        <v>0</v>
      </c>
      <c r="Q2063" s="203">
        <v>0</v>
      </c>
      <c r="R2063" s="203">
        <f>Q2063*H2063</f>
        <v>0</v>
      </c>
      <c r="S2063" s="203">
        <v>0</v>
      </c>
      <c r="T2063" s="204">
        <f>S2063*H2063</f>
        <v>0</v>
      </c>
      <c r="U2063" s="35"/>
      <c r="V2063" s="35"/>
      <c r="W2063" s="35"/>
      <c r="X2063" s="35"/>
      <c r="Y2063" s="35"/>
      <c r="Z2063" s="35"/>
      <c r="AA2063" s="35"/>
      <c r="AB2063" s="35"/>
      <c r="AC2063" s="35"/>
      <c r="AD2063" s="35"/>
      <c r="AE2063" s="35"/>
      <c r="AR2063" s="205" t="s">
        <v>380</v>
      </c>
      <c r="AT2063" s="205" t="s">
        <v>277</v>
      </c>
      <c r="AU2063" s="205" t="s">
        <v>85</v>
      </c>
      <c r="AY2063" s="18" t="s">
        <v>275</v>
      </c>
      <c r="BE2063" s="206">
        <f>IF(N2063="základní",J2063,0)</f>
        <v>0</v>
      </c>
      <c r="BF2063" s="206">
        <f>IF(N2063="snížená",J2063,0)</f>
        <v>0</v>
      </c>
      <c r="BG2063" s="206">
        <f>IF(N2063="zákl. přenesená",J2063,0)</f>
        <v>0</v>
      </c>
      <c r="BH2063" s="206">
        <f>IF(N2063="sníž. přenesená",J2063,0)</f>
        <v>0</v>
      </c>
      <c r="BI2063" s="206">
        <f>IF(N2063="nulová",J2063,0)</f>
        <v>0</v>
      </c>
      <c r="BJ2063" s="18" t="s">
        <v>83</v>
      </c>
      <c r="BK2063" s="206">
        <f>ROUND(I2063*H2063,2)</f>
        <v>0</v>
      </c>
      <c r="BL2063" s="18" t="s">
        <v>380</v>
      </c>
      <c r="BM2063" s="205" t="s">
        <v>2465</v>
      </c>
    </row>
    <row r="2064" spans="1:65" s="13" customFormat="1" ht="10">
      <c r="B2064" s="207"/>
      <c r="C2064" s="208"/>
      <c r="D2064" s="209" t="s">
        <v>284</v>
      </c>
      <c r="E2064" s="210" t="s">
        <v>1</v>
      </c>
      <c r="F2064" s="211" t="s">
        <v>2466</v>
      </c>
      <c r="G2064" s="208"/>
      <c r="H2064" s="212">
        <v>1</v>
      </c>
      <c r="I2064" s="213"/>
      <c r="J2064" s="208"/>
      <c r="K2064" s="208"/>
      <c r="L2064" s="214"/>
      <c r="M2064" s="215"/>
      <c r="N2064" s="216"/>
      <c r="O2064" s="216"/>
      <c r="P2064" s="216"/>
      <c r="Q2064" s="216"/>
      <c r="R2064" s="216"/>
      <c r="S2064" s="216"/>
      <c r="T2064" s="217"/>
      <c r="AT2064" s="218" t="s">
        <v>284</v>
      </c>
      <c r="AU2064" s="218" t="s">
        <v>85</v>
      </c>
      <c r="AV2064" s="13" t="s">
        <v>85</v>
      </c>
      <c r="AW2064" s="13" t="s">
        <v>32</v>
      </c>
      <c r="AX2064" s="13" t="s">
        <v>76</v>
      </c>
      <c r="AY2064" s="218" t="s">
        <v>275</v>
      </c>
    </row>
    <row r="2065" spans="1:65" s="14" customFormat="1" ht="10">
      <c r="B2065" s="219"/>
      <c r="C2065" s="220"/>
      <c r="D2065" s="209" t="s">
        <v>284</v>
      </c>
      <c r="E2065" s="221" t="s">
        <v>1</v>
      </c>
      <c r="F2065" s="222" t="s">
        <v>286</v>
      </c>
      <c r="G2065" s="220"/>
      <c r="H2065" s="223">
        <v>1</v>
      </c>
      <c r="I2065" s="224"/>
      <c r="J2065" s="220"/>
      <c r="K2065" s="220"/>
      <c r="L2065" s="225"/>
      <c r="M2065" s="226"/>
      <c r="N2065" s="227"/>
      <c r="O2065" s="227"/>
      <c r="P2065" s="227"/>
      <c r="Q2065" s="227"/>
      <c r="R2065" s="227"/>
      <c r="S2065" s="227"/>
      <c r="T2065" s="228"/>
      <c r="AT2065" s="229" t="s">
        <v>284</v>
      </c>
      <c r="AU2065" s="229" t="s">
        <v>85</v>
      </c>
      <c r="AV2065" s="14" t="s">
        <v>106</v>
      </c>
      <c r="AW2065" s="14" t="s">
        <v>32</v>
      </c>
      <c r="AX2065" s="14" t="s">
        <v>76</v>
      </c>
      <c r="AY2065" s="229" t="s">
        <v>275</v>
      </c>
    </row>
    <row r="2066" spans="1:65" s="15" customFormat="1" ht="10">
      <c r="B2066" s="230"/>
      <c r="C2066" s="231"/>
      <c r="D2066" s="209" t="s">
        <v>284</v>
      </c>
      <c r="E2066" s="232" t="s">
        <v>1</v>
      </c>
      <c r="F2066" s="233" t="s">
        <v>287</v>
      </c>
      <c r="G2066" s="231"/>
      <c r="H2066" s="234">
        <v>1</v>
      </c>
      <c r="I2066" s="235"/>
      <c r="J2066" s="231"/>
      <c r="K2066" s="231"/>
      <c r="L2066" s="236"/>
      <c r="M2066" s="237"/>
      <c r="N2066" s="238"/>
      <c r="O2066" s="238"/>
      <c r="P2066" s="238"/>
      <c r="Q2066" s="238"/>
      <c r="R2066" s="238"/>
      <c r="S2066" s="238"/>
      <c r="T2066" s="239"/>
      <c r="AT2066" s="240" t="s">
        <v>284</v>
      </c>
      <c r="AU2066" s="240" t="s">
        <v>85</v>
      </c>
      <c r="AV2066" s="15" t="s">
        <v>282</v>
      </c>
      <c r="AW2066" s="15" t="s">
        <v>32</v>
      </c>
      <c r="AX2066" s="15" t="s">
        <v>83</v>
      </c>
      <c r="AY2066" s="240" t="s">
        <v>275</v>
      </c>
    </row>
    <row r="2067" spans="1:65" s="2" customFormat="1" ht="16.5" customHeight="1">
      <c r="A2067" s="35"/>
      <c r="B2067" s="36"/>
      <c r="C2067" s="251" t="s">
        <v>2467</v>
      </c>
      <c r="D2067" s="251" t="s">
        <v>386</v>
      </c>
      <c r="E2067" s="252" t="s">
        <v>2468</v>
      </c>
      <c r="F2067" s="253" t="s">
        <v>2469</v>
      </c>
      <c r="G2067" s="254" t="s">
        <v>2066</v>
      </c>
      <c r="H2067" s="255">
        <v>1</v>
      </c>
      <c r="I2067" s="256"/>
      <c r="J2067" s="257">
        <f>ROUND(I2067*H2067,2)</f>
        <v>0</v>
      </c>
      <c r="K2067" s="253" t="s">
        <v>1</v>
      </c>
      <c r="L2067" s="258"/>
      <c r="M2067" s="259" t="s">
        <v>1</v>
      </c>
      <c r="N2067" s="260" t="s">
        <v>41</v>
      </c>
      <c r="O2067" s="72"/>
      <c r="P2067" s="203">
        <f>O2067*H2067</f>
        <v>0</v>
      </c>
      <c r="Q2067" s="203">
        <v>0</v>
      </c>
      <c r="R2067" s="203">
        <f>Q2067*H2067</f>
        <v>0</v>
      </c>
      <c r="S2067" s="203">
        <v>0</v>
      </c>
      <c r="T2067" s="204">
        <f>S2067*H2067</f>
        <v>0</v>
      </c>
      <c r="U2067" s="35"/>
      <c r="V2067" s="35"/>
      <c r="W2067" s="35"/>
      <c r="X2067" s="35"/>
      <c r="Y2067" s="35"/>
      <c r="Z2067" s="35"/>
      <c r="AA2067" s="35"/>
      <c r="AB2067" s="35"/>
      <c r="AC2067" s="35"/>
      <c r="AD2067" s="35"/>
      <c r="AE2067" s="35"/>
      <c r="AR2067" s="205" t="s">
        <v>517</v>
      </c>
      <c r="AT2067" s="205" t="s">
        <v>386</v>
      </c>
      <c r="AU2067" s="205" t="s">
        <v>85</v>
      </c>
      <c r="AY2067" s="18" t="s">
        <v>275</v>
      </c>
      <c r="BE2067" s="206">
        <f>IF(N2067="základní",J2067,0)</f>
        <v>0</v>
      </c>
      <c r="BF2067" s="206">
        <f>IF(N2067="snížená",J2067,0)</f>
        <v>0</v>
      </c>
      <c r="BG2067" s="206">
        <f>IF(N2067="zákl. přenesená",J2067,0)</f>
        <v>0</v>
      </c>
      <c r="BH2067" s="206">
        <f>IF(N2067="sníž. přenesená",J2067,0)</f>
        <v>0</v>
      </c>
      <c r="BI2067" s="206">
        <f>IF(N2067="nulová",J2067,0)</f>
        <v>0</v>
      </c>
      <c r="BJ2067" s="18" t="s">
        <v>83</v>
      </c>
      <c r="BK2067" s="206">
        <f>ROUND(I2067*H2067,2)</f>
        <v>0</v>
      </c>
      <c r="BL2067" s="18" t="s">
        <v>380</v>
      </c>
      <c r="BM2067" s="205" t="s">
        <v>2470</v>
      </c>
    </row>
    <row r="2068" spans="1:65" s="2" customFormat="1" ht="24.15" customHeight="1">
      <c r="A2068" s="35"/>
      <c r="B2068" s="36"/>
      <c r="C2068" s="194" t="s">
        <v>2471</v>
      </c>
      <c r="D2068" s="194" t="s">
        <v>277</v>
      </c>
      <c r="E2068" s="195" t="s">
        <v>2472</v>
      </c>
      <c r="F2068" s="196" t="s">
        <v>2473</v>
      </c>
      <c r="G2068" s="197" t="s">
        <v>399</v>
      </c>
      <c r="H2068" s="198">
        <v>6.14</v>
      </c>
      <c r="I2068" s="199"/>
      <c r="J2068" s="200">
        <f>ROUND(I2068*H2068,2)</f>
        <v>0</v>
      </c>
      <c r="K2068" s="196" t="s">
        <v>281</v>
      </c>
      <c r="L2068" s="40"/>
      <c r="M2068" s="201" t="s">
        <v>1</v>
      </c>
      <c r="N2068" s="202" t="s">
        <v>41</v>
      </c>
      <c r="O2068" s="72"/>
      <c r="P2068" s="203">
        <f>O2068*H2068</f>
        <v>0</v>
      </c>
      <c r="Q2068" s="203">
        <v>0</v>
      </c>
      <c r="R2068" s="203">
        <f>Q2068*H2068</f>
        <v>0</v>
      </c>
      <c r="S2068" s="203">
        <v>0</v>
      </c>
      <c r="T2068" s="204">
        <f>S2068*H2068</f>
        <v>0</v>
      </c>
      <c r="U2068" s="35"/>
      <c r="V2068" s="35"/>
      <c r="W2068" s="35"/>
      <c r="X2068" s="35"/>
      <c r="Y2068" s="35"/>
      <c r="Z2068" s="35"/>
      <c r="AA2068" s="35"/>
      <c r="AB2068" s="35"/>
      <c r="AC2068" s="35"/>
      <c r="AD2068" s="35"/>
      <c r="AE2068" s="35"/>
      <c r="AR2068" s="205" t="s">
        <v>380</v>
      </c>
      <c r="AT2068" s="205" t="s">
        <v>277</v>
      </c>
      <c r="AU2068" s="205" t="s">
        <v>85</v>
      </c>
      <c r="AY2068" s="18" t="s">
        <v>275</v>
      </c>
      <c r="BE2068" s="206">
        <f>IF(N2068="základní",J2068,0)</f>
        <v>0</v>
      </c>
      <c r="BF2068" s="206">
        <f>IF(N2068="snížená",J2068,0)</f>
        <v>0</v>
      </c>
      <c r="BG2068" s="206">
        <f>IF(N2068="zákl. přenesená",J2068,0)</f>
        <v>0</v>
      </c>
      <c r="BH2068" s="206">
        <f>IF(N2068="sníž. přenesená",J2068,0)</f>
        <v>0</v>
      </c>
      <c r="BI2068" s="206">
        <f>IF(N2068="nulová",J2068,0)</f>
        <v>0</v>
      </c>
      <c r="BJ2068" s="18" t="s">
        <v>83</v>
      </c>
      <c r="BK2068" s="206">
        <f>ROUND(I2068*H2068,2)</f>
        <v>0</v>
      </c>
      <c r="BL2068" s="18" t="s">
        <v>380</v>
      </c>
      <c r="BM2068" s="205" t="s">
        <v>2474</v>
      </c>
    </row>
    <row r="2069" spans="1:65" s="13" customFormat="1" ht="10">
      <c r="B2069" s="207"/>
      <c r="C2069" s="208"/>
      <c r="D2069" s="209" t="s">
        <v>284</v>
      </c>
      <c r="E2069" s="210" t="s">
        <v>1</v>
      </c>
      <c r="F2069" s="211" t="s">
        <v>2475</v>
      </c>
      <c r="G2069" s="208"/>
      <c r="H2069" s="212">
        <v>6.14</v>
      </c>
      <c r="I2069" s="213"/>
      <c r="J2069" s="208"/>
      <c r="K2069" s="208"/>
      <c r="L2069" s="214"/>
      <c r="M2069" s="215"/>
      <c r="N2069" s="216"/>
      <c r="O2069" s="216"/>
      <c r="P2069" s="216"/>
      <c r="Q2069" s="216"/>
      <c r="R2069" s="216"/>
      <c r="S2069" s="216"/>
      <c r="T2069" s="217"/>
      <c r="AT2069" s="218" t="s">
        <v>284</v>
      </c>
      <c r="AU2069" s="218" t="s">
        <v>85</v>
      </c>
      <c r="AV2069" s="13" t="s">
        <v>85</v>
      </c>
      <c r="AW2069" s="13" t="s">
        <v>32</v>
      </c>
      <c r="AX2069" s="13" t="s">
        <v>76</v>
      </c>
      <c r="AY2069" s="218" t="s">
        <v>275</v>
      </c>
    </row>
    <row r="2070" spans="1:65" s="14" customFormat="1" ht="10">
      <c r="B2070" s="219"/>
      <c r="C2070" s="220"/>
      <c r="D2070" s="209" t="s">
        <v>284</v>
      </c>
      <c r="E2070" s="221" t="s">
        <v>1</v>
      </c>
      <c r="F2070" s="222" t="s">
        <v>286</v>
      </c>
      <c r="G2070" s="220"/>
      <c r="H2070" s="223">
        <v>6.14</v>
      </c>
      <c r="I2070" s="224"/>
      <c r="J2070" s="220"/>
      <c r="K2070" s="220"/>
      <c r="L2070" s="225"/>
      <c r="M2070" s="226"/>
      <c r="N2070" s="227"/>
      <c r="O2070" s="227"/>
      <c r="P2070" s="227"/>
      <c r="Q2070" s="227"/>
      <c r="R2070" s="227"/>
      <c r="S2070" s="227"/>
      <c r="T2070" s="228"/>
      <c r="AT2070" s="229" t="s">
        <v>284</v>
      </c>
      <c r="AU2070" s="229" t="s">
        <v>85</v>
      </c>
      <c r="AV2070" s="14" t="s">
        <v>106</v>
      </c>
      <c r="AW2070" s="14" t="s">
        <v>32</v>
      </c>
      <c r="AX2070" s="14" t="s">
        <v>76</v>
      </c>
      <c r="AY2070" s="229" t="s">
        <v>275</v>
      </c>
    </row>
    <row r="2071" spans="1:65" s="15" customFormat="1" ht="10">
      <c r="B2071" s="230"/>
      <c r="C2071" s="231"/>
      <c r="D2071" s="209" t="s">
        <v>284</v>
      </c>
      <c r="E2071" s="232" t="s">
        <v>1</v>
      </c>
      <c r="F2071" s="233" t="s">
        <v>287</v>
      </c>
      <c r="G2071" s="231"/>
      <c r="H2071" s="234">
        <v>6.14</v>
      </c>
      <c r="I2071" s="235"/>
      <c r="J2071" s="231"/>
      <c r="K2071" s="231"/>
      <c r="L2071" s="236"/>
      <c r="M2071" s="237"/>
      <c r="N2071" s="238"/>
      <c r="O2071" s="238"/>
      <c r="P2071" s="238"/>
      <c r="Q2071" s="238"/>
      <c r="R2071" s="238"/>
      <c r="S2071" s="238"/>
      <c r="T2071" s="239"/>
      <c r="AT2071" s="240" t="s">
        <v>284</v>
      </c>
      <c r="AU2071" s="240" t="s">
        <v>85</v>
      </c>
      <c r="AV2071" s="15" t="s">
        <v>282</v>
      </c>
      <c r="AW2071" s="15" t="s">
        <v>32</v>
      </c>
      <c r="AX2071" s="15" t="s">
        <v>83</v>
      </c>
      <c r="AY2071" s="240" t="s">
        <v>275</v>
      </c>
    </row>
    <row r="2072" spans="1:65" s="2" customFormat="1" ht="24.15" customHeight="1">
      <c r="A2072" s="35"/>
      <c r="B2072" s="36"/>
      <c r="C2072" s="251" t="s">
        <v>2476</v>
      </c>
      <c r="D2072" s="251" t="s">
        <v>386</v>
      </c>
      <c r="E2072" s="252" t="s">
        <v>2477</v>
      </c>
      <c r="F2072" s="253" t="s">
        <v>2478</v>
      </c>
      <c r="G2072" s="254" t="s">
        <v>2066</v>
      </c>
      <c r="H2072" s="255">
        <v>1</v>
      </c>
      <c r="I2072" s="256"/>
      <c r="J2072" s="257">
        <f>ROUND(I2072*H2072,2)</f>
        <v>0</v>
      </c>
      <c r="K2072" s="253" t="s">
        <v>1</v>
      </c>
      <c r="L2072" s="258"/>
      <c r="M2072" s="259" t="s">
        <v>1</v>
      </c>
      <c r="N2072" s="260" t="s">
        <v>41</v>
      </c>
      <c r="O2072" s="72"/>
      <c r="P2072" s="203">
        <f>O2072*H2072</f>
        <v>0</v>
      </c>
      <c r="Q2072" s="203">
        <v>2.8999999999999998E-3</v>
      </c>
      <c r="R2072" s="203">
        <f>Q2072*H2072</f>
        <v>2.8999999999999998E-3</v>
      </c>
      <c r="S2072" s="203">
        <v>0</v>
      </c>
      <c r="T2072" s="204">
        <f>S2072*H2072</f>
        <v>0</v>
      </c>
      <c r="U2072" s="35"/>
      <c r="V2072" s="35"/>
      <c r="W2072" s="35"/>
      <c r="X2072" s="35"/>
      <c r="Y2072" s="35"/>
      <c r="Z2072" s="35"/>
      <c r="AA2072" s="35"/>
      <c r="AB2072" s="35"/>
      <c r="AC2072" s="35"/>
      <c r="AD2072" s="35"/>
      <c r="AE2072" s="35"/>
      <c r="AR2072" s="205" t="s">
        <v>517</v>
      </c>
      <c r="AT2072" s="205" t="s">
        <v>386</v>
      </c>
      <c r="AU2072" s="205" t="s">
        <v>85</v>
      </c>
      <c r="AY2072" s="18" t="s">
        <v>275</v>
      </c>
      <c r="BE2072" s="206">
        <f>IF(N2072="základní",J2072,0)</f>
        <v>0</v>
      </c>
      <c r="BF2072" s="206">
        <f>IF(N2072="snížená",J2072,0)</f>
        <v>0</v>
      </c>
      <c r="BG2072" s="206">
        <f>IF(N2072="zákl. přenesená",J2072,0)</f>
        <v>0</v>
      </c>
      <c r="BH2072" s="206">
        <f>IF(N2072="sníž. přenesená",J2072,0)</f>
        <v>0</v>
      </c>
      <c r="BI2072" s="206">
        <f>IF(N2072="nulová",J2072,0)</f>
        <v>0</v>
      </c>
      <c r="BJ2072" s="18" t="s">
        <v>83</v>
      </c>
      <c r="BK2072" s="206">
        <f>ROUND(I2072*H2072,2)</f>
        <v>0</v>
      </c>
      <c r="BL2072" s="18" t="s">
        <v>380</v>
      </c>
      <c r="BM2072" s="205" t="s">
        <v>2479</v>
      </c>
    </row>
    <row r="2073" spans="1:65" s="2" customFormat="1" ht="24.15" customHeight="1">
      <c r="A2073" s="35"/>
      <c r="B2073" s="36"/>
      <c r="C2073" s="194" t="s">
        <v>2480</v>
      </c>
      <c r="D2073" s="194" t="s">
        <v>277</v>
      </c>
      <c r="E2073" s="195" t="s">
        <v>2481</v>
      </c>
      <c r="F2073" s="196" t="s">
        <v>2482</v>
      </c>
      <c r="G2073" s="197" t="s">
        <v>610</v>
      </c>
      <c r="H2073" s="198">
        <v>1</v>
      </c>
      <c r="I2073" s="199"/>
      <c r="J2073" s="200">
        <f>ROUND(I2073*H2073,2)</f>
        <v>0</v>
      </c>
      <c r="K2073" s="196" t="s">
        <v>281</v>
      </c>
      <c r="L2073" s="40"/>
      <c r="M2073" s="201" t="s">
        <v>1</v>
      </c>
      <c r="N2073" s="202" t="s">
        <v>41</v>
      </c>
      <c r="O2073" s="72"/>
      <c r="P2073" s="203">
        <f>O2073*H2073</f>
        <v>0</v>
      </c>
      <c r="Q2073" s="203">
        <v>0</v>
      </c>
      <c r="R2073" s="203">
        <f>Q2073*H2073</f>
        <v>0</v>
      </c>
      <c r="S2073" s="203">
        <v>0</v>
      </c>
      <c r="T2073" s="204">
        <f>S2073*H2073</f>
        <v>0</v>
      </c>
      <c r="U2073" s="35"/>
      <c r="V2073" s="35"/>
      <c r="W2073" s="35"/>
      <c r="X2073" s="35"/>
      <c r="Y2073" s="35"/>
      <c r="Z2073" s="35"/>
      <c r="AA2073" s="35"/>
      <c r="AB2073" s="35"/>
      <c r="AC2073" s="35"/>
      <c r="AD2073" s="35"/>
      <c r="AE2073" s="35"/>
      <c r="AR2073" s="205" t="s">
        <v>380</v>
      </c>
      <c r="AT2073" s="205" t="s">
        <v>277</v>
      </c>
      <c r="AU2073" s="205" t="s">
        <v>85</v>
      </c>
      <c r="AY2073" s="18" t="s">
        <v>275</v>
      </c>
      <c r="BE2073" s="206">
        <f>IF(N2073="základní",J2073,0)</f>
        <v>0</v>
      </c>
      <c r="BF2073" s="206">
        <f>IF(N2073="snížená",J2073,0)</f>
        <v>0</v>
      </c>
      <c r="BG2073" s="206">
        <f>IF(N2073="zákl. přenesená",J2073,0)</f>
        <v>0</v>
      </c>
      <c r="BH2073" s="206">
        <f>IF(N2073="sníž. přenesená",J2073,0)</f>
        <v>0</v>
      </c>
      <c r="BI2073" s="206">
        <f>IF(N2073="nulová",J2073,0)</f>
        <v>0</v>
      </c>
      <c r="BJ2073" s="18" t="s">
        <v>83</v>
      </c>
      <c r="BK2073" s="206">
        <f>ROUND(I2073*H2073,2)</f>
        <v>0</v>
      </c>
      <c r="BL2073" s="18" t="s">
        <v>380</v>
      </c>
      <c r="BM2073" s="205" t="s">
        <v>2483</v>
      </c>
    </row>
    <row r="2074" spans="1:65" s="13" customFormat="1" ht="10">
      <c r="B2074" s="207"/>
      <c r="C2074" s="208"/>
      <c r="D2074" s="209" t="s">
        <v>284</v>
      </c>
      <c r="E2074" s="210" t="s">
        <v>1</v>
      </c>
      <c r="F2074" s="211" t="s">
        <v>2484</v>
      </c>
      <c r="G2074" s="208"/>
      <c r="H2074" s="212">
        <v>1</v>
      </c>
      <c r="I2074" s="213"/>
      <c r="J2074" s="208"/>
      <c r="K2074" s="208"/>
      <c r="L2074" s="214"/>
      <c r="M2074" s="215"/>
      <c r="N2074" s="216"/>
      <c r="O2074" s="216"/>
      <c r="P2074" s="216"/>
      <c r="Q2074" s="216"/>
      <c r="R2074" s="216"/>
      <c r="S2074" s="216"/>
      <c r="T2074" s="217"/>
      <c r="AT2074" s="218" t="s">
        <v>284</v>
      </c>
      <c r="AU2074" s="218" t="s">
        <v>85</v>
      </c>
      <c r="AV2074" s="13" t="s">
        <v>85</v>
      </c>
      <c r="AW2074" s="13" t="s">
        <v>32</v>
      </c>
      <c r="AX2074" s="13" t="s">
        <v>76</v>
      </c>
      <c r="AY2074" s="218" t="s">
        <v>275</v>
      </c>
    </row>
    <row r="2075" spans="1:65" s="14" customFormat="1" ht="10">
      <c r="B2075" s="219"/>
      <c r="C2075" s="220"/>
      <c r="D2075" s="209" t="s">
        <v>284</v>
      </c>
      <c r="E2075" s="221" t="s">
        <v>1</v>
      </c>
      <c r="F2075" s="222" t="s">
        <v>286</v>
      </c>
      <c r="G2075" s="220"/>
      <c r="H2075" s="223">
        <v>1</v>
      </c>
      <c r="I2075" s="224"/>
      <c r="J2075" s="220"/>
      <c r="K2075" s="220"/>
      <c r="L2075" s="225"/>
      <c r="M2075" s="226"/>
      <c r="N2075" s="227"/>
      <c r="O2075" s="227"/>
      <c r="P2075" s="227"/>
      <c r="Q2075" s="227"/>
      <c r="R2075" s="227"/>
      <c r="S2075" s="227"/>
      <c r="T2075" s="228"/>
      <c r="AT2075" s="229" t="s">
        <v>284</v>
      </c>
      <c r="AU2075" s="229" t="s">
        <v>85</v>
      </c>
      <c r="AV2075" s="14" t="s">
        <v>106</v>
      </c>
      <c r="AW2075" s="14" t="s">
        <v>32</v>
      </c>
      <c r="AX2075" s="14" t="s">
        <v>76</v>
      </c>
      <c r="AY2075" s="229" t="s">
        <v>275</v>
      </c>
    </row>
    <row r="2076" spans="1:65" s="15" customFormat="1" ht="10">
      <c r="B2076" s="230"/>
      <c r="C2076" s="231"/>
      <c r="D2076" s="209" t="s">
        <v>284</v>
      </c>
      <c r="E2076" s="232" t="s">
        <v>1</v>
      </c>
      <c r="F2076" s="233" t="s">
        <v>287</v>
      </c>
      <c r="G2076" s="231"/>
      <c r="H2076" s="234">
        <v>1</v>
      </c>
      <c r="I2076" s="235"/>
      <c r="J2076" s="231"/>
      <c r="K2076" s="231"/>
      <c r="L2076" s="236"/>
      <c r="M2076" s="237"/>
      <c r="N2076" s="238"/>
      <c r="O2076" s="238"/>
      <c r="P2076" s="238"/>
      <c r="Q2076" s="238"/>
      <c r="R2076" s="238"/>
      <c r="S2076" s="238"/>
      <c r="T2076" s="239"/>
      <c r="AT2076" s="240" t="s">
        <v>284</v>
      </c>
      <c r="AU2076" s="240" t="s">
        <v>85</v>
      </c>
      <c r="AV2076" s="15" t="s">
        <v>282</v>
      </c>
      <c r="AW2076" s="15" t="s">
        <v>32</v>
      </c>
      <c r="AX2076" s="15" t="s">
        <v>83</v>
      </c>
      <c r="AY2076" s="240" t="s">
        <v>275</v>
      </c>
    </row>
    <row r="2077" spans="1:65" s="2" customFormat="1" ht="24.15" customHeight="1">
      <c r="A2077" s="35"/>
      <c r="B2077" s="36"/>
      <c r="C2077" s="251" t="s">
        <v>2485</v>
      </c>
      <c r="D2077" s="251" t="s">
        <v>386</v>
      </c>
      <c r="E2077" s="252" t="s">
        <v>2486</v>
      </c>
      <c r="F2077" s="253" t="s">
        <v>2487</v>
      </c>
      <c r="G2077" s="254" t="s">
        <v>2066</v>
      </c>
      <c r="H2077" s="255">
        <v>1</v>
      </c>
      <c r="I2077" s="256"/>
      <c r="J2077" s="257">
        <f>ROUND(I2077*H2077,2)</f>
        <v>0</v>
      </c>
      <c r="K2077" s="253" t="s">
        <v>1</v>
      </c>
      <c r="L2077" s="258"/>
      <c r="M2077" s="259" t="s">
        <v>1</v>
      </c>
      <c r="N2077" s="260" t="s">
        <v>41</v>
      </c>
      <c r="O2077" s="72"/>
      <c r="P2077" s="203">
        <f>O2077*H2077</f>
        <v>0</v>
      </c>
      <c r="Q2077" s="203">
        <v>0</v>
      </c>
      <c r="R2077" s="203">
        <f>Q2077*H2077</f>
        <v>0</v>
      </c>
      <c r="S2077" s="203">
        <v>0</v>
      </c>
      <c r="T2077" s="204">
        <f>S2077*H2077</f>
        <v>0</v>
      </c>
      <c r="U2077" s="35"/>
      <c r="V2077" s="35"/>
      <c r="W2077" s="35"/>
      <c r="X2077" s="35"/>
      <c r="Y2077" s="35"/>
      <c r="Z2077" s="35"/>
      <c r="AA2077" s="35"/>
      <c r="AB2077" s="35"/>
      <c r="AC2077" s="35"/>
      <c r="AD2077" s="35"/>
      <c r="AE2077" s="35"/>
      <c r="AR2077" s="205" t="s">
        <v>517</v>
      </c>
      <c r="AT2077" s="205" t="s">
        <v>386</v>
      </c>
      <c r="AU2077" s="205" t="s">
        <v>85</v>
      </c>
      <c r="AY2077" s="18" t="s">
        <v>275</v>
      </c>
      <c r="BE2077" s="206">
        <f>IF(N2077="základní",J2077,0)</f>
        <v>0</v>
      </c>
      <c r="BF2077" s="206">
        <f>IF(N2077="snížená",J2077,0)</f>
        <v>0</v>
      </c>
      <c r="BG2077" s="206">
        <f>IF(N2077="zákl. přenesená",J2077,0)</f>
        <v>0</v>
      </c>
      <c r="BH2077" s="206">
        <f>IF(N2077="sníž. přenesená",J2077,0)</f>
        <v>0</v>
      </c>
      <c r="BI2077" s="206">
        <f>IF(N2077="nulová",J2077,0)</f>
        <v>0</v>
      </c>
      <c r="BJ2077" s="18" t="s">
        <v>83</v>
      </c>
      <c r="BK2077" s="206">
        <f>ROUND(I2077*H2077,2)</f>
        <v>0</v>
      </c>
      <c r="BL2077" s="18" t="s">
        <v>380</v>
      </c>
      <c r="BM2077" s="205" t="s">
        <v>2488</v>
      </c>
    </row>
    <row r="2078" spans="1:65" s="2" customFormat="1" ht="24.15" customHeight="1">
      <c r="A2078" s="35"/>
      <c r="B2078" s="36"/>
      <c r="C2078" s="194" t="s">
        <v>2489</v>
      </c>
      <c r="D2078" s="194" t="s">
        <v>277</v>
      </c>
      <c r="E2078" s="195" t="s">
        <v>2490</v>
      </c>
      <c r="F2078" s="196" t="s">
        <v>2491</v>
      </c>
      <c r="G2078" s="197" t="s">
        <v>610</v>
      </c>
      <c r="H2078" s="198">
        <v>27</v>
      </c>
      <c r="I2078" s="199"/>
      <c r="J2078" s="200">
        <f>ROUND(I2078*H2078,2)</f>
        <v>0</v>
      </c>
      <c r="K2078" s="196" t="s">
        <v>281</v>
      </c>
      <c r="L2078" s="40"/>
      <c r="M2078" s="201" t="s">
        <v>1</v>
      </c>
      <c r="N2078" s="202" t="s">
        <v>41</v>
      </c>
      <c r="O2078" s="72"/>
      <c r="P2078" s="203">
        <f>O2078*H2078</f>
        <v>0</v>
      </c>
      <c r="Q2078" s="203">
        <v>0</v>
      </c>
      <c r="R2078" s="203">
        <f>Q2078*H2078</f>
        <v>0</v>
      </c>
      <c r="S2078" s="203">
        <v>0</v>
      </c>
      <c r="T2078" s="204">
        <f>S2078*H2078</f>
        <v>0</v>
      </c>
      <c r="U2078" s="35"/>
      <c r="V2078" s="35"/>
      <c r="W2078" s="35"/>
      <c r="X2078" s="35"/>
      <c r="Y2078" s="35"/>
      <c r="Z2078" s="35"/>
      <c r="AA2078" s="35"/>
      <c r="AB2078" s="35"/>
      <c r="AC2078" s="35"/>
      <c r="AD2078" s="35"/>
      <c r="AE2078" s="35"/>
      <c r="AR2078" s="205" t="s">
        <v>380</v>
      </c>
      <c r="AT2078" s="205" t="s">
        <v>277</v>
      </c>
      <c r="AU2078" s="205" t="s">
        <v>85</v>
      </c>
      <c r="AY2078" s="18" t="s">
        <v>275</v>
      </c>
      <c r="BE2078" s="206">
        <f>IF(N2078="základní",J2078,0)</f>
        <v>0</v>
      </c>
      <c r="BF2078" s="206">
        <f>IF(N2078="snížená",J2078,0)</f>
        <v>0</v>
      </c>
      <c r="BG2078" s="206">
        <f>IF(N2078="zákl. přenesená",J2078,0)</f>
        <v>0</v>
      </c>
      <c r="BH2078" s="206">
        <f>IF(N2078="sníž. přenesená",J2078,0)</f>
        <v>0</v>
      </c>
      <c r="BI2078" s="206">
        <f>IF(N2078="nulová",J2078,0)</f>
        <v>0</v>
      </c>
      <c r="BJ2078" s="18" t="s">
        <v>83</v>
      </c>
      <c r="BK2078" s="206">
        <f>ROUND(I2078*H2078,2)</f>
        <v>0</v>
      </c>
      <c r="BL2078" s="18" t="s">
        <v>380</v>
      </c>
      <c r="BM2078" s="205" t="s">
        <v>2492</v>
      </c>
    </row>
    <row r="2079" spans="1:65" s="13" customFormat="1" ht="10">
      <c r="B2079" s="207"/>
      <c r="C2079" s="208"/>
      <c r="D2079" s="209" t="s">
        <v>284</v>
      </c>
      <c r="E2079" s="210" t="s">
        <v>1</v>
      </c>
      <c r="F2079" s="211" t="s">
        <v>2493</v>
      </c>
      <c r="G2079" s="208"/>
      <c r="H2079" s="212">
        <v>27</v>
      </c>
      <c r="I2079" s="213"/>
      <c r="J2079" s="208"/>
      <c r="K2079" s="208"/>
      <c r="L2079" s="214"/>
      <c r="M2079" s="215"/>
      <c r="N2079" s="216"/>
      <c r="O2079" s="216"/>
      <c r="P2079" s="216"/>
      <c r="Q2079" s="216"/>
      <c r="R2079" s="216"/>
      <c r="S2079" s="216"/>
      <c r="T2079" s="217"/>
      <c r="AT2079" s="218" t="s">
        <v>284</v>
      </c>
      <c r="AU2079" s="218" t="s">
        <v>85</v>
      </c>
      <c r="AV2079" s="13" t="s">
        <v>85</v>
      </c>
      <c r="AW2079" s="13" t="s">
        <v>32</v>
      </c>
      <c r="AX2079" s="13" t="s">
        <v>76</v>
      </c>
      <c r="AY2079" s="218" t="s">
        <v>275</v>
      </c>
    </row>
    <row r="2080" spans="1:65" s="14" customFormat="1" ht="10">
      <c r="B2080" s="219"/>
      <c r="C2080" s="220"/>
      <c r="D2080" s="209" t="s">
        <v>284</v>
      </c>
      <c r="E2080" s="221" t="s">
        <v>1</v>
      </c>
      <c r="F2080" s="222" t="s">
        <v>286</v>
      </c>
      <c r="G2080" s="220"/>
      <c r="H2080" s="223">
        <v>27</v>
      </c>
      <c r="I2080" s="224"/>
      <c r="J2080" s="220"/>
      <c r="K2080" s="220"/>
      <c r="L2080" s="225"/>
      <c r="M2080" s="226"/>
      <c r="N2080" s="227"/>
      <c r="O2080" s="227"/>
      <c r="P2080" s="227"/>
      <c r="Q2080" s="227"/>
      <c r="R2080" s="227"/>
      <c r="S2080" s="227"/>
      <c r="T2080" s="228"/>
      <c r="AT2080" s="229" t="s">
        <v>284</v>
      </c>
      <c r="AU2080" s="229" t="s">
        <v>85</v>
      </c>
      <c r="AV2080" s="14" t="s">
        <v>106</v>
      </c>
      <c r="AW2080" s="14" t="s">
        <v>32</v>
      </c>
      <c r="AX2080" s="14" t="s">
        <v>76</v>
      </c>
      <c r="AY2080" s="229" t="s">
        <v>275</v>
      </c>
    </row>
    <row r="2081" spans="1:65" s="15" customFormat="1" ht="10">
      <c r="B2081" s="230"/>
      <c r="C2081" s="231"/>
      <c r="D2081" s="209" t="s">
        <v>284</v>
      </c>
      <c r="E2081" s="232" t="s">
        <v>1</v>
      </c>
      <c r="F2081" s="233" t="s">
        <v>287</v>
      </c>
      <c r="G2081" s="231"/>
      <c r="H2081" s="234">
        <v>27</v>
      </c>
      <c r="I2081" s="235"/>
      <c r="J2081" s="231"/>
      <c r="K2081" s="231"/>
      <c r="L2081" s="236"/>
      <c r="M2081" s="237"/>
      <c r="N2081" s="238"/>
      <c r="O2081" s="238"/>
      <c r="P2081" s="238"/>
      <c r="Q2081" s="238"/>
      <c r="R2081" s="238"/>
      <c r="S2081" s="238"/>
      <c r="T2081" s="239"/>
      <c r="AT2081" s="240" t="s">
        <v>284</v>
      </c>
      <c r="AU2081" s="240" t="s">
        <v>85</v>
      </c>
      <c r="AV2081" s="15" t="s">
        <v>282</v>
      </c>
      <c r="AW2081" s="15" t="s">
        <v>32</v>
      </c>
      <c r="AX2081" s="15" t="s">
        <v>83</v>
      </c>
      <c r="AY2081" s="240" t="s">
        <v>275</v>
      </c>
    </row>
    <row r="2082" spans="1:65" s="2" customFormat="1" ht="24.15" customHeight="1">
      <c r="A2082" s="35"/>
      <c r="B2082" s="36"/>
      <c r="C2082" s="251" t="s">
        <v>2494</v>
      </c>
      <c r="D2082" s="251" t="s">
        <v>386</v>
      </c>
      <c r="E2082" s="252" t="s">
        <v>2495</v>
      </c>
      <c r="F2082" s="253" t="s">
        <v>2496</v>
      </c>
      <c r="G2082" s="254" t="s">
        <v>610</v>
      </c>
      <c r="H2082" s="255">
        <v>17</v>
      </c>
      <c r="I2082" s="256"/>
      <c r="J2082" s="257">
        <f t="shared" ref="J2082:J2087" si="20">ROUND(I2082*H2082,2)</f>
        <v>0</v>
      </c>
      <c r="K2082" s="253" t="s">
        <v>1</v>
      </c>
      <c r="L2082" s="258"/>
      <c r="M2082" s="259" t="s">
        <v>1</v>
      </c>
      <c r="N2082" s="260" t="s">
        <v>41</v>
      </c>
      <c r="O2082" s="72"/>
      <c r="P2082" s="203">
        <f t="shared" ref="P2082:P2087" si="21">O2082*H2082</f>
        <v>0</v>
      </c>
      <c r="Q2082" s="203">
        <v>4.1000000000000003E-3</v>
      </c>
      <c r="R2082" s="203">
        <f t="shared" ref="R2082:R2087" si="22">Q2082*H2082</f>
        <v>6.9700000000000012E-2</v>
      </c>
      <c r="S2082" s="203">
        <v>0</v>
      </c>
      <c r="T2082" s="204">
        <f t="shared" ref="T2082:T2087" si="23">S2082*H2082</f>
        <v>0</v>
      </c>
      <c r="U2082" s="35"/>
      <c r="V2082" s="35"/>
      <c r="W2082" s="35"/>
      <c r="X2082" s="35"/>
      <c r="Y2082" s="35"/>
      <c r="Z2082" s="35"/>
      <c r="AA2082" s="35"/>
      <c r="AB2082" s="35"/>
      <c r="AC2082" s="35"/>
      <c r="AD2082" s="35"/>
      <c r="AE2082" s="35"/>
      <c r="AR2082" s="205" t="s">
        <v>517</v>
      </c>
      <c r="AT2082" s="205" t="s">
        <v>386</v>
      </c>
      <c r="AU2082" s="205" t="s">
        <v>85</v>
      </c>
      <c r="AY2082" s="18" t="s">
        <v>275</v>
      </c>
      <c r="BE2082" s="206">
        <f t="shared" ref="BE2082:BE2087" si="24">IF(N2082="základní",J2082,0)</f>
        <v>0</v>
      </c>
      <c r="BF2082" s="206">
        <f t="shared" ref="BF2082:BF2087" si="25">IF(N2082="snížená",J2082,0)</f>
        <v>0</v>
      </c>
      <c r="BG2082" s="206">
        <f t="shared" ref="BG2082:BG2087" si="26">IF(N2082="zákl. přenesená",J2082,0)</f>
        <v>0</v>
      </c>
      <c r="BH2082" s="206">
        <f t="shared" ref="BH2082:BH2087" si="27">IF(N2082="sníž. přenesená",J2082,0)</f>
        <v>0</v>
      </c>
      <c r="BI2082" s="206">
        <f t="shared" ref="BI2082:BI2087" si="28">IF(N2082="nulová",J2082,0)</f>
        <v>0</v>
      </c>
      <c r="BJ2082" s="18" t="s">
        <v>83</v>
      </c>
      <c r="BK2082" s="206">
        <f t="shared" ref="BK2082:BK2087" si="29">ROUND(I2082*H2082,2)</f>
        <v>0</v>
      </c>
      <c r="BL2082" s="18" t="s">
        <v>380</v>
      </c>
      <c r="BM2082" s="205" t="s">
        <v>2497</v>
      </c>
    </row>
    <row r="2083" spans="1:65" s="2" customFormat="1" ht="24.15" customHeight="1">
      <c r="A2083" s="35"/>
      <c r="B2083" s="36"/>
      <c r="C2083" s="251" t="s">
        <v>2498</v>
      </c>
      <c r="D2083" s="251" t="s">
        <v>386</v>
      </c>
      <c r="E2083" s="252" t="s">
        <v>2499</v>
      </c>
      <c r="F2083" s="253" t="s">
        <v>2500</v>
      </c>
      <c r="G2083" s="254" t="s">
        <v>610</v>
      </c>
      <c r="H2083" s="255">
        <v>10</v>
      </c>
      <c r="I2083" s="256"/>
      <c r="J2083" s="257">
        <f t="shared" si="20"/>
        <v>0</v>
      </c>
      <c r="K2083" s="253" t="s">
        <v>1</v>
      </c>
      <c r="L2083" s="258"/>
      <c r="M2083" s="259" t="s">
        <v>1</v>
      </c>
      <c r="N2083" s="260" t="s">
        <v>41</v>
      </c>
      <c r="O2083" s="72"/>
      <c r="P2083" s="203">
        <f t="shared" si="21"/>
        <v>0</v>
      </c>
      <c r="Q2083" s="203">
        <v>4.1000000000000003E-3</v>
      </c>
      <c r="R2083" s="203">
        <f t="shared" si="22"/>
        <v>4.1000000000000002E-2</v>
      </c>
      <c r="S2083" s="203">
        <v>0</v>
      </c>
      <c r="T2083" s="204">
        <f t="shared" si="23"/>
        <v>0</v>
      </c>
      <c r="U2083" s="35"/>
      <c r="V2083" s="35"/>
      <c r="W2083" s="35"/>
      <c r="X2083" s="35"/>
      <c r="Y2083" s="35"/>
      <c r="Z2083" s="35"/>
      <c r="AA2083" s="35"/>
      <c r="AB2083" s="35"/>
      <c r="AC2083" s="35"/>
      <c r="AD2083" s="35"/>
      <c r="AE2083" s="35"/>
      <c r="AR2083" s="205" t="s">
        <v>517</v>
      </c>
      <c r="AT2083" s="205" t="s">
        <v>386</v>
      </c>
      <c r="AU2083" s="205" t="s">
        <v>85</v>
      </c>
      <c r="AY2083" s="18" t="s">
        <v>275</v>
      </c>
      <c r="BE2083" s="206">
        <f t="shared" si="24"/>
        <v>0</v>
      </c>
      <c r="BF2083" s="206">
        <f t="shared" si="25"/>
        <v>0</v>
      </c>
      <c r="BG2083" s="206">
        <f t="shared" si="26"/>
        <v>0</v>
      </c>
      <c r="BH2083" s="206">
        <f t="shared" si="27"/>
        <v>0</v>
      </c>
      <c r="BI2083" s="206">
        <f t="shared" si="28"/>
        <v>0</v>
      </c>
      <c r="BJ2083" s="18" t="s">
        <v>83</v>
      </c>
      <c r="BK2083" s="206">
        <f t="shared" si="29"/>
        <v>0</v>
      </c>
      <c r="BL2083" s="18" t="s">
        <v>380</v>
      </c>
      <c r="BM2083" s="205" t="s">
        <v>2501</v>
      </c>
    </row>
    <row r="2084" spans="1:65" s="2" customFormat="1" ht="37.75" customHeight="1">
      <c r="A2084" s="35"/>
      <c r="B2084" s="36"/>
      <c r="C2084" s="194" t="s">
        <v>2502</v>
      </c>
      <c r="D2084" s="194" t="s">
        <v>277</v>
      </c>
      <c r="E2084" s="195" t="s">
        <v>2503</v>
      </c>
      <c r="F2084" s="196" t="s">
        <v>2504</v>
      </c>
      <c r="G2084" s="197" t="s">
        <v>597</v>
      </c>
      <c r="H2084" s="198">
        <v>1</v>
      </c>
      <c r="I2084" s="199"/>
      <c r="J2084" s="200">
        <f t="shared" si="20"/>
        <v>0</v>
      </c>
      <c r="K2084" s="196" t="s">
        <v>281</v>
      </c>
      <c r="L2084" s="40"/>
      <c r="M2084" s="201" t="s">
        <v>1</v>
      </c>
      <c r="N2084" s="202" t="s">
        <v>41</v>
      </c>
      <c r="O2084" s="72"/>
      <c r="P2084" s="203">
        <f t="shared" si="21"/>
        <v>0</v>
      </c>
      <c r="Q2084" s="203">
        <v>0</v>
      </c>
      <c r="R2084" s="203">
        <f t="shared" si="22"/>
        <v>0</v>
      </c>
      <c r="S2084" s="203">
        <v>0</v>
      </c>
      <c r="T2084" s="204">
        <f t="shared" si="23"/>
        <v>0</v>
      </c>
      <c r="U2084" s="35"/>
      <c r="V2084" s="35"/>
      <c r="W2084" s="35"/>
      <c r="X2084" s="35"/>
      <c r="Y2084" s="35"/>
      <c r="Z2084" s="35"/>
      <c r="AA2084" s="35"/>
      <c r="AB2084" s="35"/>
      <c r="AC2084" s="35"/>
      <c r="AD2084" s="35"/>
      <c r="AE2084" s="35"/>
      <c r="AR2084" s="205" t="s">
        <v>380</v>
      </c>
      <c r="AT2084" s="205" t="s">
        <v>277</v>
      </c>
      <c r="AU2084" s="205" t="s">
        <v>85</v>
      </c>
      <c r="AY2084" s="18" t="s">
        <v>275</v>
      </c>
      <c r="BE2084" s="206">
        <f t="shared" si="24"/>
        <v>0</v>
      </c>
      <c r="BF2084" s="206">
        <f t="shared" si="25"/>
        <v>0</v>
      </c>
      <c r="BG2084" s="206">
        <f t="shared" si="26"/>
        <v>0</v>
      </c>
      <c r="BH2084" s="206">
        <f t="shared" si="27"/>
        <v>0</v>
      </c>
      <c r="BI2084" s="206">
        <f t="shared" si="28"/>
        <v>0</v>
      </c>
      <c r="BJ2084" s="18" t="s">
        <v>83</v>
      </c>
      <c r="BK2084" s="206">
        <f t="shared" si="29"/>
        <v>0</v>
      </c>
      <c r="BL2084" s="18" t="s">
        <v>380</v>
      </c>
      <c r="BM2084" s="205" t="s">
        <v>2505</v>
      </c>
    </row>
    <row r="2085" spans="1:65" s="2" customFormat="1" ht="16.5" customHeight="1">
      <c r="A2085" s="35"/>
      <c r="B2085" s="36"/>
      <c r="C2085" s="251" t="s">
        <v>2506</v>
      </c>
      <c r="D2085" s="251" t="s">
        <v>386</v>
      </c>
      <c r="E2085" s="252" t="s">
        <v>2507</v>
      </c>
      <c r="F2085" s="253" t="s">
        <v>2508</v>
      </c>
      <c r="G2085" s="254" t="s">
        <v>597</v>
      </c>
      <c r="H2085" s="255">
        <v>1</v>
      </c>
      <c r="I2085" s="256"/>
      <c r="J2085" s="257">
        <f t="shared" si="20"/>
        <v>0</v>
      </c>
      <c r="K2085" s="253" t="s">
        <v>1</v>
      </c>
      <c r="L2085" s="258"/>
      <c r="M2085" s="259" t="s">
        <v>1</v>
      </c>
      <c r="N2085" s="260" t="s">
        <v>41</v>
      </c>
      <c r="O2085" s="72"/>
      <c r="P2085" s="203">
        <f t="shared" si="21"/>
        <v>0</v>
      </c>
      <c r="Q2085" s="203">
        <v>0</v>
      </c>
      <c r="R2085" s="203">
        <f t="shared" si="22"/>
        <v>0</v>
      </c>
      <c r="S2085" s="203">
        <v>0</v>
      </c>
      <c r="T2085" s="204">
        <f t="shared" si="23"/>
        <v>0</v>
      </c>
      <c r="U2085" s="35"/>
      <c r="V2085" s="35"/>
      <c r="W2085" s="35"/>
      <c r="X2085" s="35"/>
      <c r="Y2085" s="35"/>
      <c r="Z2085" s="35"/>
      <c r="AA2085" s="35"/>
      <c r="AB2085" s="35"/>
      <c r="AC2085" s="35"/>
      <c r="AD2085" s="35"/>
      <c r="AE2085" s="35"/>
      <c r="AR2085" s="205" t="s">
        <v>517</v>
      </c>
      <c r="AT2085" s="205" t="s">
        <v>386</v>
      </c>
      <c r="AU2085" s="205" t="s">
        <v>85</v>
      </c>
      <c r="AY2085" s="18" t="s">
        <v>275</v>
      </c>
      <c r="BE2085" s="206">
        <f t="shared" si="24"/>
        <v>0</v>
      </c>
      <c r="BF2085" s="206">
        <f t="shared" si="25"/>
        <v>0</v>
      </c>
      <c r="BG2085" s="206">
        <f t="shared" si="26"/>
        <v>0</v>
      </c>
      <c r="BH2085" s="206">
        <f t="shared" si="27"/>
        <v>0</v>
      </c>
      <c r="BI2085" s="206">
        <f t="shared" si="28"/>
        <v>0</v>
      </c>
      <c r="BJ2085" s="18" t="s">
        <v>83</v>
      </c>
      <c r="BK2085" s="206">
        <f t="shared" si="29"/>
        <v>0</v>
      </c>
      <c r="BL2085" s="18" t="s">
        <v>380</v>
      </c>
      <c r="BM2085" s="205" t="s">
        <v>2509</v>
      </c>
    </row>
    <row r="2086" spans="1:65" s="2" customFormat="1" ht="24.15" customHeight="1">
      <c r="A2086" s="35"/>
      <c r="B2086" s="36"/>
      <c r="C2086" s="194" t="s">
        <v>2510</v>
      </c>
      <c r="D2086" s="194" t="s">
        <v>277</v>
      </c>
      <c r="E2086" s="195" t="s">
        <v>2511</v>
      </c>
      <c r="F2086" s="196" t="s">
        <v>2512</v>
      </c>
      <c r="G2086" s="197" t="s">
        <v>610</v>
      </c>
      <c r="H2086" s="198">
        <v>2</v>
      </c>
      <c r="I2086" s="199"/>
      <c r="J2086" s="200">
        <f t="shared" si="20"/>
        <v>0</v>
      </c>
      <c r="K2086" s="196" t="s">
        <v>281</v>
      </c>
      <c r="L2086" s="40"/>
      <c r="M2086" s="201" t="s">
        <v>1</v>
      </c>
      <c r="N2086" s="202" t="s">
        <v>41</v>
      </c>
      <c r="O2086" s="72"/>
      <c r="P2086" s="203">
        <f t="shared" si="21"/>
        <v>0</v>
      </c>
      <c r="Q2086" s="203">
        <v>0</v>
      </c>
      <c r="R2086" s="203">
        <f t="shared" si="22"/>
        <v>0</v>
      </c>
      <c r="S2086" s="203">
        <v>0</v>
      </c>
      <c r="T2086" s="204">
        <f t="shared" si="23"/>
        <v>0</v>
      </c>
      <c r="U2086" s="35"/>
      <c r="V2086" s="35"/>
      <c r="W2086" s="35"/>
      <c r="X2086" s="35"/>
      <c r="Y2086" s="35"/>
      <c r="Z2086" s="35"/>
      <c r="AA2086" s="35"/>
      <c r="AB2086" s="35"/>
      <c r="AC2086" s="35"/>
      <c r="AD2086" s="35"/>
      <c r="AE2086" s="35"/>
      <c r="AR2086" s="205" t="s">
        <v>380</v>
      </c>
      <c r="AT2086" s="205" t="s">
        <v>277</v>
      </c>
      <c r="AU2086" s="205" t="s">
        <v>85</v>
      </c>
      <c r="AY2086" s="18" t="s">
        <v>275</v>
      </c>
      <c r="BE2086" s="206">
        <f t="shared" si="24"/>
        <v>0</v>
      </c>
      <c r="BF2086" s="206">
        <f t="shared" si="25"/>
        <v>0</v>
      </c>
      <c r="BG2086" s="206">
        <f t="shared" si="26"/>
        <v>0</v>
      </c>
      <c r="BH2086" s="206">
        <f t="shared" si="27"/>
        <v>0</v>
      </c>
      <c r="BI2086" s="206">
        <f t="shared" si="28"/>
        <v>0</v>
      </c>
      <c r="BJ2086" s="18" t="s">
        <v>83</v>
      </c>
      <c r="BK2086" s="206">
        <f t="shared" si="29"/>
        <v>0</v>
      </c>
      <c r="BL2086" s="18" t="s">
        <v>380</v>
      </c>
      <c r="BM2086" s="205" t="s">
        <v>2513</v>
      </c>
    </row>
    <row r="2087" spans="1:65" s="2" customFormat="1" ht="33" customHeight="1">
      <c r="A2087" s="35"/>
      <c r="B2087" s="36"/>
      <c r="C2087" s="251" t="s">
        <v>2514</v>
      </c>
      <c r="D2087" s="251" t="s">
        <v>386</v>
      </c>
      <c r="E2087" s="252" t="s">
        <v>2515</v>
      </c>
      <c r="F2087" s="253" t="s">
        <v>2516</v>
      </c>
      <c r="G2087" s="254" t="s">
        <v>399</v>
      </c>
      <c r="H2087" s="255">
        <v>185</v>
      </c>
      <c r="I2087" s="256"/>
      <c r="J2087" s="257">
        <f t="shared" si="20"/>
        <v>0</v>
      </c>
      <c r="K2087" s="253" t="s">
        <v>281</v>
      </c>
      <c r="L2087" s="258"/>
      <c r="M2087" s="259" t="s">
        <v>1</v>
      </c>
      <c r="N2087" s="260" t="s">
        <v>41</v>
      </c>
      <c r="O2087" s="72"/>
      <c r="P2087" s="203">
        <f t="shared" si="21"/>
        <v>0</v>
      </c>
      <c r="Q2087" s="203">
        <v>2.4000000000000001E-4</v>
      </c>
      <c r="R2087" s="203">
        <f t="shared" si="22"/>
        <v>4.4400000000000002E-2</v>
      </c>
      <c r="S2087" s="203">
        <v>0</v>
      </c>
      <c r="T2087" s="204">
        <f t="shared" si="23"/>
        <v>0</v>
      </c>
      <c r="U2087" s="35"/>
      <c r="V2087" s="35"/>
      <c r="W2087" s="35"/>
      <c r="X2087" s="35"/>
      <c r="Y2087" s="35"/>
      <c r="Z2087" s="35"/>
      <c r="AA2087" s="35"/>
      <c r="AB2087" s="35"/>
      <c r="AC2087" s="35"/>
      <c r="AD2087" s="35"/>
      <c r="AE2087" s="35"/>
      <c r="AR2087" s="205" t="s">
        <v>517</v>
      </c>
      <c r="AT2087" s="205" t="s">
        <v>386</v>
      </c>
      <c r="AU2087" s="205" t="s">
        <v>85</v>
      </c>
      <c r="AY2087" s="18" t="s">
        <v>275</v>
      </c>
      <c r="BE2087" s="206">
        <f t="shared" si="24"/>
        <v>0</v>
      </c>
      <c r="BF2087" s="206">
        <f t="shared" si="25"/>
        <v>0</v>
      </c>
      <c r="BG2087" s="206">
        <f t="shared" si="26"/>
        <v>0</v>
      </c>
      <c r="BH2087" s="206">
        <f t="shared" si="27"/>
        <v>0</v>
      </c>
      <c r="BI2087" s="206">
        <f t="shared" si="28"/>
        <v>0</v>
      </c>
      <c r="BJ2087" s="18" t="s">
        <v>83</v>
      </c>
      <c r="BK2087" s="206">
        <f t="shared" si="29"/>
        <v>0</v>
      </c>
      <c r="BL2087" s="18" t="s">
        <v>380</v>
      </c>
      <c r="BM2087" s="205" t="s">
        <v>2517</v>
      </c>
    </row>
    <row r="2088" spans="1:65" s="13" customFormat="1" ht="10">
      <c r="B2088" s="207"/>
      <c r="C2088" s="208"/>
      <c r="D2088" s="209" t="s">
        <v>284</v>
      </c>
      <c r="E2088" s="210" t="s">
        <v>1</v>
      </c>
      <c r="F2088" s="211" t="s">
        <v>1571</v>
      </c>
      <c r="G2088" s="208"/>
      <c r="H2088" s="212">
        <v>185</v>
      </c>
      <c r="I2088" s="213"/>
      <c r="J2088" s="208"/>
      <c r="K2088" s="208"/>
      <c r="L2088" s="214"/>
      <c r="M2088" s="215"/>
      <c r="N2088" s="216"/>
      <c r="O2088" s="216"/>
      <c r="P2088" s="216"/>
      <c r="Q2088" s="216"/>
      <c r="R2088" s="216"/>
      <c r="S2088" s="216"/>
      <c r="T2088" s="217"/>
      <c r="AT2088" s="218" t="s">
        <v>284</v>
      </c>
      <c r="AU2088" s="218" t="s">
        <v>85</v>
      </c>
      <c r="AV2088" s="13" t="s">
        <v>85</v>
      </c>
      <c r="AW2088" s="13" t="s">
        <v>32</v>
      </c>
      <c r="AX2088" s="13" t="s">
        <v>76</v>
      </c>
      <c r="AY2088" s="218" t="s">
        <v>275</v>
      </c>
    </row>
    <row r="2089" spans="1:65" s="14" customFormat="1" ht="10">
      <c r="B2089" s="219"/>
      <c r="C2089" s="220"/>
      <c r="D2089" s="209" t="s">
        <v>284</v>
      </c>
      <c r="E2089" s="221" t="s">
        <v>1</v>
      </c>
      <c r="F2089" s="222" t="s">
        <v>286</v>
      </c>
      <c r="G2089" s="220"/>
      <c r="H2089" s="223">
        <v>185</v>
      </c>
      <c r="I2089" s="224"/>
      <c r="J2089" s="220"/>
      <c r="K2089" s="220"/>
      <c r="L2089" s="225"/>
      <c r="M2089" s="226"/>
      <c r="N2089" s="227"/>
      <c r="O2089" s="227"/>
      <c r="P2089" s="227"/>
      <c r="Q2089" s="227"/>
      <c r="R2089" s="227"/>
      <c r="S2089" s="227"/>
      <c r="T2089" s="228"/>
      <c r="AT2089" s="229" t="s">
        <v>284</v>
      </c>
      <c r="AU2089" s="229" t="s">
        <v>85</v>
      </c>
      <c r="AV2089" s="14" t="s">
        <v>106</v>
      </c>
      <c r="AW2089" s="14" t="s">
        <v>32</v>
      </c>
      <c r="AX2089" s="14" t="s">
        <v>76</v>
      </c>
      <c r="AY2089" s="229" t="s">
        <v>275</v>
      </c>
    </row>
    <row r="2090" spans="1:65" s="15" customFormat="1" ht="10">
      <c r="B2090" s="230"/>
      <c r="C2090" s="231"/>
      <c r="D2090" s="209" t="s">
        <v>284</v>
      </c>
      <c r="E2090" s="232" t="s">
        <v>1</v>
      </c>
      <c r="F2090" s="233" t="s">
        <v>287</v>
      </c>
      <c r="G2090" s="231"/>
      <c r="H2090" s="234">
        <v>185</v>
      </c>
      <c r="I2090" s="235"/>
      <c r="J2090" s="231"/>
      <c r="K2090" s="231"/>
      <c r="L2090" s="236"/>
      <c r="M2090" s="237"/>
      <c r="N2090" s="238"/>
      <c r="O2090" s="238"/>
      <c r="P2090" s="238"/>
      <c r="Q2090" s="238"/>
      <c r="R2090" s="238"/>
      <c r="S2090" s="238"/>
      <c r="T2090" s="239"/>
      <c r="AT2090" s="240" t="s">
        <v>284</v>
      </c>
      <c r="AU2090" s="240" t="s">
        <v>85</v>
      </c>
      <c r="AV2090" s="15" t="s">
        <v>282</v>
      </c>
      <c r="AW2090" s="15" t="s">
        <v>32</v>
      </c>
      <c r="AX2090" s="15" t="s">
        <v>83</v>
      </c>
      <c r="AY2090" s="240" t="s">
        <v>275</v>
      </c>
    </row>
    <row r="2091" spans="1:65" s="2" customFormat="1" ht="24.15" customHeight="1">
      <c r="A2091" s="35"/>
      <c r="B2091" s="36"/>
      <c r="C2091" s="194" t="s">
        <v>2518</v>
      </c>
      <c r="D2091" s="194" t="s">
        <v>277</v>
      </c>
      <c r="E2091" s="195" t="s">
        <v>2519</v>
      </c>
      <c r="F2091" s="196" t="s">
        <v>2520</v>
      </c>
      <c r="G2091" s="197" t="s">
        <v>610</v>
      </c>
      <c r="H2091" s="198">
        <v>1</v>
      </c>
      <c r="I2091" s="199"/>
      <c r="J2091" s="200">
        <f>ROUND(I2091*H2091,2)</f>
        <v>0</v>
      </c>
      <c r="K2091" s="196" t="s">
        <v>281</v>
      </c>
      <c r="L2091" s="40"/>
      <c r="M2091" s="201" t="s">
        <v>1</v>
      </c>
      <c r="N2091" s="202" t="s">
        <v>41</v>
      </c>
      <c r="O2091" s="72"/>
      <c r="P2091" s="203">
        <f>O2091*H2091</f>
        <v>0</v>
      </c>
      <c r="Q2091" s="203">
        <v>4.0000000000000003E-5</v>
      </c>
      <c r="R2091" s="203">
        <f>Q2091*H2091</f>
        <v>4.0000000000000003E-5</v>
      </c>
      <c r="S2091" s="203">
        <v>0</v>
      </c>
      <c r="T2091" s="204">
        <f>S2091*H2091</f>
        <v>0</v>
      </c>
      <c r="U2091" s="35"/>
      <c r="V2091" s="35"/>
      <c r="W2091" s="35"/>
      <c r="X2091" s="35"/>
      <c r="Y2091" s="35"/>
      <c r="Z2091" s="35"/>
      <c r="AA2091" s="35"/>
      <c r="AB2091" s="35"/>
      <c r="AC2091" s="35"/>
      <c r="AD2091" s="35"/>
      <c r="AE2091" s="35"/>
      <c r="AR2091" s="205" t="s">
        <v>380</v>
      </c>
      <c r="AT2091" s="205" t="s">
        <v>277</v>
      </c>
      <c r="AU2091" s="205" t="s">
        <v>85</v>
      </c>
      <c r="AY2091" s="18" t="s">
        <v>275</v>
      </c>
      <c r="BE2091" s="206">
        <f>IF(N2091="základní",J2091,0)</f>
        <v>0</v>
      </c>
      <c r="BF2091" s="206">
        <f>IF(N2091="snížená",J2091,0)</f>
        <v>0</v>
      </c>
      <c r="BG2091" s="206">
        <f>IF(N2091="zákl. přenesená",J2091,0)</f>
        <v>0</v>
      </c>
      <c r="BH2091" s="206">
        <f>IF(N2091="sníž. přenesená",J2091,0)</f>
        <v>0</v>
      </c>
      <c r="BI2091" s="206">
        <f>IF(N2091="nulová",J2091,0)</f>
        <v>0</v>
      </c>
      <c r="BJ2091" s="18" t="s">
        <v>83</v>
      </c>
      <c r="BK2091" s="206">
        <f>ROUND(I2091*H2091,2)</f>
        <v>0</v>
      </c>
      <c r="BL2091" s="18" t="s">
        <v>380</v>
      </c>
      <c r="BM2091" s="205" t="s">
        <v>2521</v>
      </c>
    </row>
    <row r="2092" spans="1:65" s="13" customFormat="1" ht="10">
      <c r="B2092" s="207"/>
      <c r="C2092" s="208"/>
      <c r="D2092" s="209" t="s">
        <v>284</v>
      </c>
      <c r="E2092" s="210" t="s">
        <v>1</v>
      </c>
      <c r="F2092" s="211" t="s">
        <v>2522</v>
      </c>
      <c r="G2092" s="208"/>
      <c r="H2092" s="212">
        <v>1</v>
      </c>
      <c r="I2092" s="213"/>
      <c r="J2092" s="208"/>
      <c r="K2092" s="208"/>
      <c r="L2092" s="214"/>
      <c r="M2092" s="215"/>
      <c r="N2092" s="216"/>
      <c r="O2092" s="216"/>
      <c r="P2092" s="216"/>
      <c r="Q2092" s="216"/>
      <c r="R2092" s="216"/>
      <c r="S2092" s="216"/>
      <c r="T2092" s="217"/>
      <c r="AT2092" s="218" t="s">
        <v>284</v>
      </c>
      <c r="AU2092" s="218" t="s">
        <v>85</v>
      </c>
      <c r="AV2092" s="13" t="s">
        <v>85</v>
      </c>
      <c r="AW2092" s="13" t="s">
        <v>32</v>
      </c>
      <c r="AX2092" s="13" t="s">
        <v>76</v>
      </c>
      <c r="AY2092" s="218" t="s">
        <v>275</v>
      </c>
    </row>
    <row r="2093" spans="1:65" s="14" customFormat="1" ht="10">
      <c r="B2093" s="219"/>
      <c r="C2093" s="220"/>
      <c r="D2093" s="209" t="s">
        <v>284</v>
      </c>
      <c r="E2093" s="221" t="s">
        <v>1</v>
      </c>
      <c r="F2093" s="222" t="s">
        <v>286</v>
      </c>
      <c r="G2093" s="220"/>
      <c r="H2093" s="223">
        <v>1</v>
      </c>
      <c r="I2093" s="224"/>
      <c r="J2093" s="220"/>
      <c r="K2093" s="220"/>
      <c r="L2093" s="225"/>
      <c r="M2093" s="226"/>
      <c r="N2093" s="227"/>
      <c r="O2093" s="227"/>
      <c r="P2093" s="227"/>
      <c r="Q2093" s="227"/>
      <c r="R2093" s="227"/>
      <c r="S2093" s="227"/>
      <c r="T2093" s="228"/>
      <c r="AT2093" s="229" t="s">
        <v>284</v>
      </c>
      <c r="AU2093" s="229" t="s">
        <v>85</v>
      </c>
      <c r="AV2093" s="14" t="s">
        <v>106</v>
      </c>
      <c r="AW2093" s="14" t="s">
        <v>32</v>
      </c>
      <c r="AX2093" s="14" t="s">
        <v>76</v>
      </c>
      <c r="AY2093" s="229" t="s">
        <v>275</v>
      </c>
    </row>
    <row r="2094" spans="1:65" s="15" customFormat="1" ht="10">
      <c r="B2094" s="230"/>
      <c r="C2094" s="231"/>
      <c r="D2094" s="209" t="s">
        <v>284</v>
      </c>
      <c r="E2094" s="232" t="s">
        <v>1</v>
      </c>
      <c r="F2094" s="233" t="s">
        <v>287</v>
      </c>
      <c r="G2094" s="231"/>
      <c r="H2094" s="234">
        <v>1</v>
      </c>
      <c r="I2094" s="235"/>
      <c r="J2094" s="231"/>
      <c r="K2094" s="231"/>
      <c r="L2094" s="236"/>
      <c r="M2094" s="237"/>
      <c r="N2094" s="238"/>
      <c r="O2094" s="238"/>
      <c r="P2094" s="238"/>
      <c r="Q2094" s="238"/>
      <c r="R2094" s="238"/>
      <c r="S2094" s="238"/>
      <c r="T2094" s="239"/>
      <c r="AT2094" s="240" t="s">
        <v>284</v>
      </c>
      <c r="AU2094" s="240" t="s">
        <v>85</v>
      </c>
      <c r="AV2094" s="15" t="s">
        <v>282</v>
      </c>
      <c r="AW2094" s="15" t="s">
        <v>32</v>
      </c>
      <c r="AX2094" s="15" t="s">
        <v>83</v>
      </c>
      <c r="AY2094" s="240" t="s">
        <v>275</v>
      </c>
    </row>
    <row r="2095" spans="1:65" s="2" customFormat="1" ht="16.5" customHeight="1">
      <c r="A2095" s="35"/>
      <c r="B2095" s="36"/>
      <c r="C2095" s="251" t="s">
        <v>2523</v>
      </c>
      <c r="D2095" s="251" t="s">
        <v>386</v>
      </c>
      <c r="E2095" s="252" t="s">
        <v>2524</v>
      </c>
      <c r="F2095" s="253" t="s">
        <v>2525</v>
      </c>
      <c r="G2095" s="254" t="s">
        <v>2066</v>
      </c>
      <c r="H2095" s="255">
        <v>1</v>
      </c>
      <c r="I2095" s="256"/>
      <c r="J2095" s="257">
        <f>ROUND(I2095*H2095,2)</f>
        <v>0</v>
      </c>
      <c r="K2095" s="253" t="s">
        <v>1</v>
      </c>
      <c r="L2095" s="258"/>
      <c r="M2095" s="259" t="s">
        <v>1</v>
      </c>
      <c r="N2095" s="260" t="s">
        <v>41</v>
      </c>
      <c r="O2095" s="72"/>
      <c r="P2095" s="203">
        <f>O2095*H2095</f>
        <v>0</v>
      </c>
      <c r="Q2095" s="203">
        <v>0</v>
      </c>
      <c r="R2095" s="203">
        <f>Q2095*H2095</f>
        <v>0</v>
      </c>
      <c r="S2095" s="203">
        <v>0</v>
      </c>
      <c r="T2095" s="204">
        <f>S2095*H2095</f>
        <v>0</v>
      </c>
      <c r="U2095" s="35"/>
      <c r="V2095" s="35"/>
      <c r="W2095" s="35"/>
      <c r="X2095" s="35"/>
      <c r="Y2095" s="35"/>
      <c r="Z2095" s="35"/>
      <c r="AA2095" s="35"/>
      <c r="AB2095" s="35"/>
      <c r="AC2095" s="35"/>
      <c r="AD2095" s="35"/>
      <c r="AE2095" s="35"/>
      <c r="AR2095" s="205" t="s">
        <v>517</v>
      </c>
      <c r="AT2095" s="205" t="s">
        <v>386</v>
      </c>
      <c r="AU2095" s="205" t="s">
        <v>85</v>
      </c>
      <c r="AY2095" s="18" t="s">
        <v>275</v>
      </c>
      <c r="BE2095" s="206">
        <f>IF(N2095="základní",J2095,0)</f>
        <v>0</v>
      </c>
      <c r="BF2095" s="206">
        <f>IF(N2095="snížená",J2095,0)</f>
        <v>0</v>
      </c>
      <c r="BG2095" s="206">
        <f>IF(N2095="zákl. přenesená",J2095,0)</f>
        <v>0</v>
      </c>
      <c r="BH2095" s="206">
        <f>IF(N2095="sníž. přenesená",J2095,0)</f>
        <v>0</v>
      </c>
      <c r="BI2095" s="206">
        <f>IF(N2095="nulová",J2095,0)</f>
        <v>0</v>
      </c>
      <c r="BJ2095" s="18" t="s">
        <v>83</v>
      </c>
      <c r="BK2095" s="206">
        <f>ROUND(I2095*H2095,2)</f>
        <v>0</v>
      </c>
      <c r="BL2095" s="18" t="s">
        <v>380</v>
      </c>
      <c r="BM2095" s="205" t="s">
        <v>2526</v>
      </c>
    </row>
    <row r="2096" spans="1:65" s="2" customFormat="1" ht="33" customHeight="1">
      <c r="A2096" s="35"/>
      <c r="B2096" s="36"/>
      <c r="C2096" s="194" t="s">
        <v>2527</v>
      </c>
      <c r="D2096" s="194" t="s">
        <v>277</v>
      </c>
      <c r="E2096" s="195" t="s">
        <v>2528</v>
      </c>
      <c r="F2096" s="196" t="s">
        <v>2529</v>
      </c>
      <c r="G2096" s="197" t="s">
        <v>610</v>
      </c>
      <c r="H2096" s="198">
        <v>1</v>
      </c>
      <c r="I2096" s="199"/>
      <c r="J2096" s="200">
        <f>ROUND(I2096*H2096,2)</f>
        <v>0</v>
      </c>
      <c r="K2096" s="196" t="s">
        <v>1</v>
      </c>
      <c r="L2096" s="40"/>
      <c r="M2096" s="201" t="s">
        <v>1</v>
      </c>
      <c r="N2096" s="202" t="s">
        <v>41</v>
      </c>
      <c r="O2096" s="72"/>
      <c r="P2096" s="203">
        <f>O2096*H2096</f>
        <v>0</v>
      </c>
      <c r="Q2096" s="203">
        <v>5.0000000000000002E-5</v>
      </c>
      <c r="R2096" s="203">
        <f>Q2096*H2096</f>
        <v>5.0000000000000002E-5</v>
      </c>
      <c r="S2096" s="203">
        <v>0</v>
      </c>
      <c r="T2096" s="204">
        <f>S2096*H2096</f>
        <v>0</v>
      </c>
      <c r="U2096" s="35"/>
      <c r="V2096" s="35"/>
      <c r="W2096" s="35"/>
      <c r="X2096" s="35"/>
      <c r="Y2096" s="35"/>
      <c r="Z2096" s="35"/>
      <c r="AA2096" s="35"/>
      <c r="AB2096" s="35"/>
      <c r="AC2096" s="35"/>
      <c r="AD2096" s="35"/>
      <c r="AE2096" s="35"/>
      <c r="AR2096" s="205" t="s">
        <v>380</v>
      </c>
      <c r="AT2096" s="205" t="s">
        <v>277</v>
      </c>
      <c r="AU2096" s="205" t="s">
        <v>85</v>
      </c>
      <c r="AY2096" s="18" t="s">
        <v>275</v>
      </c>
      <c r="BE2096" s="206">
        <f>IF(N2096="základní",J2096,0)</f>
        <v>0</v>
      </c>
      <c r="BF2096" s="206">
        <f>IF(N2096="snížená",J2096,0)</f>
        <v>0</v>
      </c>
      <c r="BG2096" s="206">
        <f>IF(N2096="zákl. přenesená",J2096,0)</f>
        <v>0</v>
      </c>
      <c r="BH2096" s="206">
        <f>IF(N2096="sníž. přenesená",J2096,0)</f>
        <v>0</v>
      </c>
      <c r="BI2096" s="206">
        <f>IF(N2096="nulová",J2096,0)</f>
        <v>0</v>
      </c>
      <c r="BJ2096" s="18" t="s">
        <v>83</v>
      </c>
      <c r="BK2096" s="206">
        <f>ROUND(I2096*H2096,2)</f>
        <v>0</v>
      </c>
      <c r="BL2096" s="18" t="s">
        <v>380</v>
      </c>
      <c r="BM2096" s="205" t="s">
        <v>2530</v>
      </c>
    </row>
    <row r="2097" spans="1:65" s="13" customFormat="1" ht="10">
      <c r="B2097" s="207"/>
      <c r="C2097" s="208"/>
      <c r="D2097" s="209" t="s">
        <v>284</v>
      </c>
      <c r="E2097" s="210" t="s">
        <v>1</v>
      </c>
      <c r="F2097" s="211" t="s">
        <v>2531</v>
      </c>
      <c r="G2097" s="208"/>
      <c r="H2097" s="212">
        <v>1</v>
      </c>
      <c r="I2097" s="213"/>
      <c r="J2097" s="208"/>
      <c r="K2097" s="208"/>
      <c r="L2097" s="214"/>
      <c r="M2097" s="215"/>
      <c r="N2097" s="216"/>
      <c r="O2097" s="216"/>
      <c r="P2097" s="216"/>
      <c r="Q2097" s="216"/>
      <c r="R2097" s="216"/>
      <c r="S2097" s="216"/>
      <c r="T2097" s="217"/>
      <c r="AT2097" s="218" t="s">
        <v>284</v>
      </c>
      <c r="AU2097" s="218" t="s">
        <v>85</v>
      </c>
      <c r="AV2097" s="13" t="s">
        <v>85</v>
      </c>
      <c r="AW2097" s="13" t="s">
        <v>32</v>
      </c>
      <c r="AX2097" s="13" t="s">
        <v>76</v>
      </c>
      <c r="AY2097" s="218" t="s">
        <v>275</v>
      </c>
    </row>
    <row r="2098" spans="1:65" s="14" customFormat="1" ht="10">
      <c r="B2098" s="219"/>
      <c r="C2098" s="220"/>
      <c r="D2098" s="209" t="s">
        <v>284</v>
      </c>
      <c r="E2098" s="221" t="s">
        <v>1</v>
      </c>
      <c r="F2098" s="222" t="s">
        <v>286</v>
      </c>
      <c r="G2098" s="220"/>
      <c r="H2098" s="223">
        <v>1</v>
      </c>
      <c r="I2098" s="224"/>
      <c r="J2098" s="220"/>
      <c r="K2098" s="220"/>
      <c r="L2098" s="225"/>
      <c r="M2098" s="226"/>
      <c r="N2098" s="227"/>
      <c r="O2098" s="227"/>
      <c r="P2098" s="227"/>
      <c r="Q2098" s="227"/>
      <c r="R2098" s="227"/>
      <c r="S2098" s="227"/>
      <c r="T2098" s="228"/>
      <c r="AT2098" s="229" t="s">
        <v>284</v>
      </c>
      <c r="AU2098" s="229" t="s">
        <v>85</v>
      </c>
      <c r="AV2098" s="14" t="s">
        <v>106</v>
      </c>
      <c r="AW2098" s="14" t="s">
        <v>32</v>
      </c>
      <c r="AX2098" s="14" t="s">
        <v>76</v>
      </c>
      <c r="AY2098" s="229" t="s">
        <v>275</v>
      </c>
    </row>
    <row r="2099" spans="1:65" s="15" customFormat="1" ht="10">
      <c r="B2099" s="230"/>
      <c r="C2099" s="231"/>
      <c r="D2099" s="209" t="s">
        <v>284</v>
      </c>
      <c r="E2099" s="232" t="s">
        <v>1</v>
      </c>
      <c r="F2099" s="233" t="s">
        <v>287</v>
      </c>
      <c r="G2099" s="231"/>
      <c r="H2099" s="234">
        <v>1</v>
      </c>
      <c r="I2099" s="235"/>
      <c r="J2099" s="231"/>
      <c r="K2099" s="231"/>
      <c r="L2099" s="236"/>
      <c r="M2099" s="237"/>
      <c r="N2099" s="238"/>
      <c r="O2099" s="238"/>
      <c r="P2099" s="238"/>
      <c r="Q2099" s="238"/>
      <c r="R2099" s="238"/>
      <c r="S2099" s="238"/>
      <c r="T2099" s="239"/>
      <c r="AT2099" s="240" t="s">
        <v>284</v>
      </c>
      <c r="AU2099" s="240" t="s">
        <v>85</v>
      </c>
      <c r="AV2099" s="15" t="s">
        <v>282</v>
      </c>
      <c r="AW2099" s="15" t="s">
        <v>32</v>
      </c>
      <c r="AX2099" s="15" t="s">
        <v>83</v>
      </c>
      <c r="AY2099" s="240" t="s">
        <v>275</v>
      </c>
    </row>
    <row r="2100" spans="1:65" s="2" customFormat="1" ht="16.5" customHeight="1">
      <c r="A2100" s="35"/>
      <c r="B2100" s="36"/>
      <c r="C2100" s="251" t="s">
        <v>2532</v>
      </c>
      <c r="D2100" s="251" t="s">
        <v>386</v>
      </c>
      <c r="E2100" s="252" t="s">
        <v>2533</v>
      </c>
      <c r="F2100" s="253" t="s">
        <v>2534</v>
      </c>
      <c r="G2100" s="254" t="s">
        <v>2066</v>
      </c>
      <c r="H2100" s="255">
        <v>1</v>
      </c>
      <c r="I2100" s="256"/>
      <c r="J2100" s="257">
        <f>ROUND(I2100*H2100,2)</f>
        <v>0</v>
      </c>
      <c r="K2100" s="253" t="s">
        <v>1</v>
      </c>
      <c r="L2100" s="258"/>
      <c r="M2100" s="259" t="s">
        <v>1</v>
      </c>
      <c r="N2100" s="260" t="s">
        <v>41</v>
      </c>
      <c r="O2100" s="72"/>
      <c r="P2100" s="203">
        <f>O2100*H2100</f>
        <v>0</v>
      </c>
      <c r="Q2100" s="203">
        <v>0</v>
      </c>
      <c r="R2100" s="203">
        <f>Q2100*H2100</f>
        <v>0</v>
      </c>
      <c r="S2100" s="203">
        <v>0</v>
      </c>
      <c r="T2100" s="204">
        <f>S2100*H2100</f>
        <v>0</v>
      </c>
      <c r="U2100" s="35"/>
      <c r="V2100" s="35"/>
      <c r="W2100" s="35"/>
      <c r="X2100" s="35"/>
      <c r="Y2100" s="35"/>
      <c r="Z2100" s="35"/>
      <c r="AA2100" s="35"/>
      <c r="AB2100" s="35"/>
      <c r="AC2100" s="35"/>
      <c r="AD2100" s="35"/>
      <c r="AE2100" s="35"/>
      <c r="AR2100" s="205" t="s">
        <v>517</v>
      </c>
      <c r="AT2100" s="205" t="s">
        <v>386</v>
      </c>
      <c r="AU2100" s="205" t="s">
        <v>85</v>
      </c>
      <c r="AY2100" s="18" t="s">
        <v>275</v>
      </c>
      <c r="BE2100" s="206">
        <f>IF(N2100="základní",J2100,0)</f>
        <v>0</v>
      </c>
      <c r="BF2100" s="206">
        <f>IF(N2100="snížená",J2100,0)</f>
        <v>0</v>
      </c>
      <c r="BG2100" s="206">
        <f>IF(N2100="zákl. přenesená",J2100,0)</f>
        <v>0</v>
      </c>
      <c r="BH2100" s="206">
        <f>IF(N2100="sníž. přenesená",J2100,0)</f>
        <v>0</v>
      </c>
      <c r="BI2100" s="206">
        <f>IF(N2100="nulová",J2100,0)</f>
        <v>0</v>
      </c>
      <c r="BJ2100" s="18" t="s">
        <v>83</v>
      </c>
      <c r="BK2100" s="206">
        <f>ROUND(I2100*H2100,2)</f>
        <v>0</v>
      </c>
      <c r="BL2100" s="18" t="s">
        <v>380</v>
      </c>
      <c r="BM2100" s="205" t="s">
        <v>2535</v>
      </c>
    </row>
    <row r="2101" spans="1:65" s="2" customFormat="1" ht="21.75" customHeight="1">
      <c r="A2101" s="35"/>
      <c r="B2101" s="36"/>
      <c r="C2101" s="194" t="s">
        <v>2536</v>
      </c>
      <c r="D2101" s="194" t="s">
        <v>277</v>
      </c>
      <c r="E2101" s="195" t="s">
        <v>2537</v>
      </c>
      <c r="F2101" s="196" t="s">
        <v>2538</v>
      </c>
      <c r="G2101" s="197" t="s">
        <v>2066</v>
      </c>
      <c r="H2101" s="198">
        <v>1</v>
      </c>
      <c r="I2101" s="199"/>
      <c r="J2101" s="200">
        <f>ROUND(I2101*H2101,2)</f>
        <v>0</v>
      </c>
      <c r="K2101" s="196" t="s">
        <v>1</v>
      </c>
      <c r="L2101" s="40"/>
      <c r="M2101" s="201" t="s">
        <v>1</v>
      </c>
      <c r="N2101" s="202" t="s">
        <v>41</v>
      </c>
      <c r="O2101" s="72"/>
      <c r="P2101" s="203">
        <f>O2101*H2101</f>
        <v>0</v>
      </c>
      <c r="Q2101" s="203">
        <v>0</v>
      </c>
      <c r="R2101" s="203">
        <f>Q2101*H2101</f>
        <v>0</v>
      </c>
      <c r="S2101" s="203">
        <v>0</v>
      </c>
      <c r="T2101" s="204">
        <f>S2101*H2101</f>
        <v>0</v>
      </c>
      <c r="U2101" s="35"/>
      <c r="V2101" s="35"/>
      <c r="W2101" s="35"/>
      <c r="X2101" s="35"/>
      <c r="Y2101" s="35"/>
      <c r="Z2101" s="35"/>
      <c r="AA2101" s="35"/>
      <c r="AB2101" s="35"/>
      <c r="AC2101" s="35"/>
      <c r="AD2101" s="35"/>
      <c r="AE2101" s="35"/>
      <c r="AR2101" s="205" t="s">
        <v>380</v>
      </c>
      <c r="AT2101" s="205" t="s">
        <v>277</v>
      </c>
      <c r="AU2101" s="205" t="s">
        <v>85</v>
      </c>
      <c r="AY2101" s="18" t="s">
        <v>275</v>
      </c>
      <c r="BE2101" s="206">
        <f>IF(N2101="základní",J2101,0)</f>
        <v>0</v>
      </c>
      <c r="BF2101" s="206">
        <f>IF(N2101="snížená",J2101,0)</f>
        <v>0</v>
      </c>
      <c r="BG2101" s="206">
        <f>IF(N2101="zákl. přenesená",J2101,0)</f>
        <v>0</v>
      </c>
      <c r="BH2101" s="206">
        <f>IF(N2101="sníž. přenesená",J2101,0)</f>
        <v>0</v>
      </c>
      <c r="BI2101" s="206">
        <f>IF(N2101="nulová",J2101,0)</f>
        <v>0</v>
      </c>
      <c r="BJ2101" s="18" t="s">
        <v>83</v>
      </c>
      <c r="BK2101" s="206">
        <f>ROUND(I2101*H2101,2)</f>
        <v>0</v>
      </c>
      <c r="BL2101" s="18" t="s">
        <v>380</v>
      </c>
      <c r="BM2101" s="205" t="s">
        <v>2539</v>
      </c>
    </row>
    <row r="2102" spans="1:65" s="2" customFormat="1" ht="24.15" customHeight="1">
      <c r="A2102" s="35"/>
      <c r="B2102" s="36"/>
      <c r="C2102" s="194" t="s">
        <v>2540</v>
      </c>
      <c r="D2102" s="194" t="s">
        <v>277</v>
      </c>
      <c r="E2102" s="195" t="s">
        <v>2541</v>
      </c>
      <c r="F2102" s="196" t="s">
        <v>2542</v>
      </c>
      <c r="G2102" s="197" t="s">
        <v>280</v>
      </c>
      <c r="H2102" s="198">
        <v>257.68200000000002</v>
      </c>
      <c r="I2102" s="199"/>
      <c r="J2102" s="200">
        <f>ROUND(I2102*H2102,2)</f>
        <v>0</v>
      </c>
      <c r="K2102" s="196" t="s">
        <v>1</v>
      </c>
      <c r="L2102" s="40"/>
      <c r="M2102" s="201" t="s">
        <v>1</v>
      </c>
      <c r="N2102" s="202" t="s">
        <v>41</v>
      </c>
      <c r="O2102" s="72"/>
      <c r="P2102" s="203">
        <f>O2102*H2102</f>
        <v>0</v>
      </c>
      <c r="Q2102" s="203">
        <v>0</v>
      </c>
      <c r="R2102" s="203">
        <f>Q2102*H2102</f>
        <v>0</v>
      </c>
      <c r="S2102" s="203">
        <v>0</v>
      </c>
      <c r="T2102" s="204">
        <f>S2102*H2102</f>
        <v>0</v>
      </c>
      <c r="U2102" s="35"/>
      <c r="V2102" s="35"/>
      <c r="W2102" s="35"/>
      <c r="X2102" s="35"/>
      <c r="Y2102" s="35"/>
      <c r="Z2102" s="35"/>
      <c r="AA2102" s="35"/>
      <c r="AB2102" s="35"/>
      <c r="AC2102" s="35"/>
      <c r="AD2102" s="35"/>
      <c r="AE2102" s="35"/>
      <c r="AR2102" s="205" t="s">
        <v>380</v>
      </c>
      <c r="AT2102" s="205" t="s">
        <v>277</v>
      </c>
      <c r="AU2102" s="205" t="s">
        <v>85</v>
      </c>
      <c r="AY2102" s="18" t="s">
        <v>275</v>
      </c>
      <c r="BE2102" s="206">
        <f>IF(N2102="základní",J2102,0)</f>
        <v>0</v>
      </c>
      <c r="BF2102" s="206">
        <f>IF(N2102="snížená",J2102,0)</f>
        <v>0</v>
      </c>
      <c r="BG2102" s="206">
        <f>IF(N2102="zákl. přenesená",J2102,0)</f>
        <v>0</v>
      </c>
      <c r="BH2102" s="206">
        <f>IF(N2102="sníž. přenesená",J2102,0)</f>
        <v>0</v>
      </c>
      <c r="BI2102" s="206">
        <f>IF(N2102="nulová",J2102,0)</f>
        <v>0</v>
      </c>
      <c r="BJ2102" s="18" t="s">
        <v>83</v>
      </c>
      <c r="BK2102" s="206">
        <f>ROUND(I2102*H2102,2)</f>
        <v>0</v>
      </c>
      <c r="BL2102" s="18" t="s">
        <v>380</v>
      </c>
      <c r="BM2102" s="205" t="s">
        <v>2543</v>
      </c>
    </row>
    <row r="2103" spans="1:65" s="13" customFormat="1" ht="10">
      <c r="B2103" s="207"/>
      <c r="C2103" s="208"/>
      <c r="D2103" s="209" t="s">
        <v>284</v>
      </c>
      <c r="E2103" s="210" t="s">
        <v>1</v>
      </c>
      <c r="F2103" s="211" t="s">
        <v>2544</v>
      </c>
      <c r="G2103" s="208"/>
      <c r="H2103" s="212">
        <v>130.46299999999999</v>
      </c>
      <c r="I2103" s="213"/>
      <c r="J2103" s="208"/>
      <c r="K2103" s="208"/>
      <c r="L2103" s="214"/>
      <c r="M2103" s="215"/>
      <c r="N2103" s="216"/>
      <c r="O2103" s="216"/>
      <c r="P2103" s="216"/>
      <c r="Q2103" s="216"/>
      <c r="R2103" s="216"/>
      <c r="S2103" s="216"/>
      <c r="T2103" s="217"/>
      <c r="AT2103" s="218" t="s">
        <v>284</v>
      </c>
      <c r="AU2103" s="218" t="s">
        <v>85</v>
      </c>
      <c r="AV2103" s="13" t="s">
        <v>85</v>
      </c>
      <c r="AW2103" s="13" t="s">
        <v>32</v>
      </c>
      <c r="AX2103" s="13" t="s">
        <v>76</v>
      </c>
      <c r="AY2103" s="218" t="s">
        <v>275</v>
      </c>
    </row>
    <row r="2104" spans="1:65" s="13" customFormat="1" ht="10">
      <c r="B2104" s="207"/>
      <c r="C2104" s="208"/>
      <c r="D2104" s="209" t="s">
        <v>284</v>
      </c>
      <c r="E2104" s="210" t="s">
        <v>1</v>
      </c>
      <c r="F2104" s="211" t="s">
        <v>2545</v>
      </c>
      <c r="G2104" s="208"/>
      <c r="H2104" s="212">
        <v>13.707000000000001</v>
      </c>
      <c r="I2104" s="213"/>
      <c r="J2104" s="208"/>
      <c r="K2104" s="208"/>
      <c r="L2104" s="214"/>
      <c r="M2104" s="215"/>
      <c r="N2104" s="216"/>
      <c r="O2104" s="216"/>
      <c r="P2104" s="216"/>
      <c r="Q2104" s="216"/>
      <c r="R2104" s="216"/>
      <c r="S2104" s="216"/>
      <c r="T2104" s="217"/>
      <c r="AT2104" s="218" t="s">
        <v>284</v>
      </c>
      <c r="AU2104" s="218" t="s">
        <v>85</v>
      </c>
      <c r="AV2104" s="13" t="s">
        <v>85</v>
      </c>
      <c r="AW2104" s="13" t="s">
        <v>32</v>
      </c>
      <c r="AX2104" s="13" t="s">
        <v>76</v>
      </c>
      <c r="AY2104" s="218" t="s">
        <v>275</v>
      </c>
    </row>
    <row r="2105" spans="1:65" s="13" customFormat="1" ht="10">
      <c r="B2105" s="207"/>
      <c r="C2105" s="208"/>
      <c r="D2105" s="209" t="s">
        <v>284</v>
      </c>
      <c r="E2105" s="210" t="s">
        <v>1</v>
      </c>
      <c r="F2105" s="211" t="s">
        <v>2546</v>
      </c>
      <c r="G2105" s="208"/>
      <c r="H2105" s="212">
        <v>11.244999999999999</v>
      </c>
      <c r="I2105" s="213"/>
      <c r="J2105" s="208"/>
      <c r="K2105" s="208"/>
      <c r="L2105" s="214"/>
      <c r="M2105" s="215"/>
      <c r="N2105" s="216"/>
      <c r="O2105" s="216"/>
      <c r="P2105" s="216"/>
      <c r="Q2105" s="216"/>
      <c r="R2105" s="216"/>
      <c r="S2105" s="216"/>
      <c r="T2105" s="217"/>
      <c r="AT2105" s="218" t="s">
        <v>284</v>
      </c>
      <c r="AU2105" s="218" t="s">
        <v>85</v>
      </c>
      <c r="AV2105" s="13" t="s">
        <v>85</v>
      </c>
      <c r="AW2105" s="13" t="s">
        <v>32</v>
      </c>
      <c r="AX2105" s="13" t="s">
        <v>76</v>
      </c>
      <c r="AY2105" s="218" t="s">
        <v>275</v>
      </c>
    </row>
    <row r="2106" spans="1:65" s="13" customFormat="1" ht="10">
      <c r="B2106" s="207"/>
      <c r="C2106" s="208"/>
      <c r="D2106" s="209" t="s">
        <v>284</v>
      </c>
      <c r="E2106" s="210" t="s">
        <v>1</v>
      </c>
      <c r="F2106" s="211" t="s">
        <v>2547</v>
      </c>
      <c r="G2106" s="208"/>
      <c r="H2106" s="212">
        <v>6.0629999999999997</v>
      </c>
      <c r="I2106" s="213"/>
      <c r="J2106" s="208"/>
      <c r="K2106" s="208"/>
      <c r="L2106" s="214"/>
      <c r="M2106" s="215"/>
      <c r="N2106" s="216"/>
      <c r="O2106" s="216"/>
      <c r="P2106" s="216"/>
      <c r="Q2106" s="216"/>
      <c r="R2106" s="216"/>
      <c r="S2106" s="216"/>
      <c r="T2106" s="217"/>
      <c r="AT2106" s="218" t="s">
        <v>284</v>
      </c>
      <c r="AU2106" s="218" t="s">
        <v>85</v>
      </c>
      <c r="AV2106" s="13" t="s">
        <v>85</v>
      </c>
      <c r="AW2106" s="13" t="s">
        <v>32</v>
      </c>
      <c r="AX2106" s="13" t="s">
        <v>76</v>
      </c>
      <c r="AY2106" s="218" t="s">
        <v>275</v>
      </c>
    </row>
    <row r="2107" spans="1:65" s="13" customFormat="1" ht="10">
      <c r="B2107" s="207"/>
      <c r="C2107" s="208"/>
      <c r="D2107" s="209" t="s">
        <v>284</v>
      </c>
      <c r="E2107" s="210" t="s">
        <v>1</v>
      </c>
      <c r="F2107" s="211" t="s">
        <v>2548</v>
      </c>
      <c r="G2107" s="208"/>
      <c r="H2107" s="212">
        <v>2.3290000000000002</v>
      </c>
      <c r="I2107" s="213"/>
      <c r="J2107" s="208"/>
      <c r="K2107" s="208"/>
      <c r="L2107" s="214"/>
      <c r="M2107" s="215"/>
      <c r="N2107" s="216"/>
      <c r="O2107" s="216"/>
      <c r="P2107" s="216"/>
      <c r="Q2107" s="216"/>
      <c r="R2107" s="216"/>
      <c r="S2107" s="216"/>
      <c r="T2107" s="217"/>
      <c r="AT2107" s="218" t="s">
        <v>284</v>
      </c>
      <c r="AU2107" s="218" t="s">
        <v>85</v>
      </c>
      <c r="AV2107" s="13" t="s">
        <v>85</v>
      </c>
      <c r="AW2107" s="13" t="s">
        <v>32</v>
      </c>
      <c r="AX2107" s="13" t="s">
        <v>76</v>
      </c>
      <c r="AY2107" s="218" t="s">
        <v>275</v>
      </c>
    </row>
    <row r="2108" spans="1:65" s="13" customFormat="1" ht="10">
      <c r="B2108" s="207"/>
      <c r="C2108" s="208"/>
      <c r="D2108" s="209" t="s">
        <v>284</v>
      </c>
      <c r="E2108" s="210" t="s">
        <v>1</v>
      </c>
      <c r="F2108" s="211" t="s">
        <v>2549</v>
      </c>
      <c r="G2108" s="208"/>
      <c r="H2108" s="212">
        <v>4.0519999999999996</v>
      </c>
      <c r="I2108" s="213"/>
      <c r="J2108" s="208"/>
      <c r="K2108" s="208"/>
      <c r="L2108" s="214"/>
      <c r="M2108" s="215"/>
      <c r="N2108" s="216"/>
      <c r="O2108" s="216"/>
      <c r="P2108" s="216"/>
      <c r="Q2108" s="216"/>
      <c r="R2108" s="216"/>
      <c r="S2108" s="216"/>
      <c r="T2108" s="217"/>
      <c r="AT2108" s="218" t="s">
        <v>284</v>
      </c>
      <c r="AU2108" s="218" t="s">
        <v>85</v>
      </c>
      <c r="AV2108" s="13" t="s">
        <v>85</v>
      </c>
      <c r="AW2108" s="13" t="s">
        <v>32</v>
      </c>
      <c r="AX2108" s="13" t="s">
        <v>76</v>
      </c>
      <c r="AY2108" s="218" t="s">
        <v>275</v>
      </c>
    </row>
    <row r="2109" spans="1:65" s="13" customFormat="1" ht="10">
      <c r="B2109" s="207"/>
      <c r="C2109" s="208"/>
      <c r="D2109" s="209" t="s">
        <v>284</v>
      </c>
      <c r="E2109" s="210" t="s">
        <v>1</v>
      </c>
      <c r="F2109" s="211" t="s">
        <v>2550</v>
      </c>
      <c r="G2109" s="208"/>
      <c r="H2109" s="212">
        <v>14.91</v>
      </c>
      <c r="I2109" s="213"/>
      <c r="J2109" s="208"/>
      <c r="K2109" s="208"/>
      <c r="L2109" s="214"/>
      <c r="M2109" s="215"/>
      <c r="N2109" s="216"/>
      <c r="O2109" s="216"/>
      <c r="P2109" s="216"/>
      <c r="Q2109" s="216"/>
      <c r="R2109" s="216"/>
      <c r="S2109" s="216"/>
      <c r="T2109" s="217"/>
      <c r="AT2109" s="218" t="s">
        <v>284</v>
      </c>
      <c r="AU2109" s="218" t="s">
        <v>85</v>
      </c>
      <c r="AV2109" s="13" t="s">
        <v>85</v>
      </c>
      <c r="AW2109" s="13" t="s">
        <v>32</v>
      </c>
      <c r="AX2109" s="13" t="s">
        <v>76</v>
      </c>
      <c r="AY2109" s="218" t="s">
        <v>275</v>
      </c>
    </row>
    <row r="2110" spans="1:65" s="13" customFormat="1" ht="10">
      <c r="B2110" s="207"/>
      <c r="C2110" s="208"/>
      <c r="D2110" s="209" t="s">
        <v>284</v>
      </c>
      <c r="E2110" s="210" t="s">
        <v>1</v>
      </c>
      <c r="F2110" s="211" t="s">
        <v>2551</v>
      </c>
      <c r="G2110" s="208"/>
      <c r="H2110" s="212">
        <v>26.324999999999999</v>
      </c>
      <c r="I2110" s="213"/>
      <c r="J2110" s="208"/>
      <c r="K2110" s="208"/>
      <c r="L2110" s="214"/>
      <c r="M2110" s="215"/>
      <c r="N2110" s="216"/>
      <c r="O2110" s="216"/>
      <c r="P2110" s="216"/>
      <c r="Q2110" s="216"/>
      <c r="R2110" s="216"/>
      <c r="S2110" s="216"/>
      <c r="T2110" s="217"/>
      <c r="AT2110" s="218" t="s">
        <v>284</v>
      </c>
      <c r="AU2110" s="218" t="s">
        <v>85</v>
      </c>
      <c r="AV2110" s="13" t="s">
        <v>85</v>
      </c>
      <c r="AW2110" s="13" t="s">
        <v>32</v>
      </c>
      <c r="AX2110" s="13" t="s">
        <v>76</v>
      </c>
      <c r="AY2110" s="218" t="s">
        <v>275</v>
      </c>
    </row>
    <row r="2111" spans="1:65" s="13" customFormat="1" ht="10">
      <c r="B2111" s="207"/>
      <c r="C2111" s="208"/>
      <c r="D2111" s="209" t="s">
        <v>284</v>
      </c>
      <c r="E2111" s="210" t="s">
        <v>1</v>
      </c>
      <c r="F2111" s="211" t="s">
        <v>2552</v>
      </c>
      <c r="G2111" s="208"/>
      <c r="H2111" s="212">
        <v>2.0249999999999999</v>
      </c>
      <c r="I2111" s="213"/>
      <c r="J2111" s="208"/>
      <c r="K2111" s="208"/>
      <c r="L2111" s="214"/>
      <c r="M2111" s="215"/>
      <c r="N2111" s="216"/>
      <c r="O2111" s="216"/>
      <c r="P2111" s="216"/>
      <c r="Q2111" s="216"/>
      <c r="R2111" s="216"/>
      <c r="S2111" s="216"/>
      <c r="T2111" s="217"/>
      <c r="AT2111" s="218" t="s">
        <v>284</v>
      </c>
      <c r="AU2111" s="218" t="s">
        <v>85</v>
      </c>
      <c r="AV2111" s="13" t="s">
        <v>85</v>
      </c>
      <c r="AW2111" s="13" t="s">
        <v>32</v>
      </c>
      <c r="AX2111" s="13" t="s">
        <v>76</v>
      </c>
      <c r="AY2111" s="218" t="s">
        <v>275</v>
      </c>
    </row>
    <row r="2112" spans="1:65" s="13" customFormat="1" ht="10">
      <c r="B2112" s="207"/>
      <c r="C2112" s="208"/>
      <c r="D2112" s="209" t="s">
        <v>284</v>
      </c>
      <c r="E2112" s="210" t="s">
        <v>1</v>
      </c>
      <c r="F2112" s="211" t="s">
        <v>2553</v>
      </c>
      <c r="G2112" s="208"/>
      <c r="H2112" s="212">
        <v>43.74</v>
      </c>
      <c r="I2112" s="213"/>
      <c r="J2112" s="208"/>
      <c r="K2112" s="208"/>
      <c r="L2112" s="214"/>
      <c r="M2112" s="215"/>
      <c r="N2112" s="216"/>
      <c r="O2112" s="216"/>
      <c r="P2112" s="216"/>
      <c r="Q2112" s="216"/>
      <c r="R2112" s="216"/>
      <c r="S2112" s="216"/>
      <c r="T2112" s="217"/>
      <c r="AT2112" s="218" t="s">
        <v>284</v>
      </c>
      <c r="AU2112" s="218" t="s">
        <v>85</v>
      </c>
      <c r="AV2112" s="13" t="s">
        <v>85</v>
      </c>
      <c r="AW2112" s="13" t="s">
        <v>32</v>
      </c>
      <c r="AX2112" s="13" t="s">
        <v>76</v>
      </c>
      <c r="AY2112" s="218" t="s">
        <v>275</v>
      </c>
    </row>
    <row r="2113" spans="1:65" s="13" customFormat="1" ht="10">
      <c r="B2113" s="207"/>
      <c r="C2113" s="208"/>
      <c r="D2113" s="209" t="s">
        <v>284</v>
      </c>
      <c r="E2113" s="210" t="s">
        <v>1</v>
      </c>
      <c r="F2113" s="211" t="s">
        <v>2554</v>
      </c>
      <c r="G2113" s="208"/>
      <c r="H2113" s="212">
        <v>2.823</v>
      </c>
      <c r="I2113" s="213"/>
      <c r="J2113" s="208"/>
      <c r="K2113" s="208"/>
      <c r="L2113" s="214"/>
      <c r="M2113" s="215"/>
      <c r="N2113" s="216"/>
      <c r="O2113" s="216"/>
      <c r="P2113" s="216"/>
      <c r="Q2113" s="216"/>
      <c r="R2113" s="216"/>
      <c r="S2113" s="216"/>
      <c r="T2113" s="217"/>
      <c r="AT2113" s="218" t="s">
        <v>284</v>
      </c>
      <c r="AU2113" s="218" t="s">
        <v>85</v>
      </c>
      <c r="AV2113" s="13" t="s">
        <v>85</v>
      </c>
      <c r="AW2113" s="13" t="s">
        <v>32</v>
      </c>
      <c r="AX2113" s="13" t="s">
        <v>76</v>
      </c>
      <c r="AY2113" s="218" t="s">
        <v>275</v>
      </c>
    </row>
    <row r="2114" spans="1:65" s="14" customFormat="1" ht="10">
      <c r="B2114" s="219"/>
      <c r="C2114" s="220"/>
      <c r="D2114" s="209" t="s">
        <v>284</v>
      </c>
      <c r="E2114" s="221" t="s">
        <v>1</v>
      </c>
      <c r="F2114" s="222" t="s">
        <v>286</v>
      </c>
      <c r="G2114" s="220"/>
      <c r="H2114" s="223">
        <v>257.68200000000002</v>
      </c>
      <c r="I2114" s="224"/>
      <c r="J2114" s="220"/>
      <c r="K2114" s="220"/>
      <c r="L2114" s="225"/>
      <c r="M2114" s="226"/>
      <c r="N2114" s="227"/>
      <c r="O2114" s="227"/>
      <c r="P2114" s="227"/>
      <c r="Q2114" s="227"/>
      <c r="R2114" s="227"/>
      <c r="S2114" s="227"/>
      <c r="T2114" s="228"/>
      <c r="AT2114" s="229" t="s">
        <v>284</v>
      </c>
      <c r="AU2114" s="229" t="s">
        <v>85</v>
      </c>
      <c r="AV2114" s="14" t="s">
        <v>106</v>
      </c>
      <c r="AW2114" s="14" t="s">
        <v>32</v>
      </c>
      <c r="AX2114" s="14" t="s">
        <v>76</v>
      </c>
      <c r="AY2114" s="229" t="s">
        <v>275</v>
      </c>
    </row>
    <row r="2115" spans="1:65" s="15" customFormat="1" ht="10">
      <c r="B2115" s="230"/>
      <c r="C2115" s="231"/>
      <c r="D2115" s="209" t="s">
        <v>284</v>
      </c>
      <c r="E2115" s="232" t="s">
        <v>1</v>
      </c>
      <c r="F2115" s="233" t="s">
        <v>287</v>
      </c>
      <c r="G2115" s="231"/>
      <c r="H2115" s="234">
        <v>257.68200000000002</v>
      </c>
      <c r="I2115" s="235"/>
      <c r="J2115" s="231"/>
      <c r="K2115" s="231"/>
      <c r="L2115" s="236"/>
      <c r="M2115" s="237"/>
      <c r="N2115" s="238"/>
      <c r="O2115" s="238"/>
      <c r="P2115" s="238"/>
      <c r="Q2115" s="238"/>
      <c r="R2115" s="238"/>
      <c r="S2115" s="238"/>
      <c r="T2115" s="239"/>
      <c r="AT2115" s="240" t="s">
        <v>284</v>
      </c>
      <c r="AU2115" s="240" t="s">
        <v>85</v>
      </c>
      <c r="AV2115" s="15" t="s">
        <v>282</v>
      </c>
      <c r="AW2115" s="15" t="s">
        <v>32</v>
      </c>
      <c r="AX2115" s="15" t="s">
        <v>83</v>
      </c>
      <c r="AY2115" s="240" t="s">
        <v>275</v>
      </c>
    </row>
    <row r="2116" spans="1:65" s="2" customFormat="1" ht="24.15" customHeight="1">
      <c r="A2116" s="35"/>
      <c r="B2116" s="36"/>
      <c r="C2116" s="194" t="s">
        <v>2555</v>
      </c>
      <c r="D2116" s="194" t="s">
        <v>277</v>
      </c>
      <c r="E2116" s="195" t="s">
        <v>2556</v>
      </c>
      <c r="F2116" s="196" t="s">
        <v>2557</v>
      </c>
      <c r="G2116" s="197" t="s">
        <v>1694</v>
      </c>
      <c r="H2116" s="261"/>
      <c r="I2116" s="199"/>
      <c r="J2116" s="200">
        <f>ROUND(I2116*H2116,2)</f>
        <v>0</v>
      </c>
      <c r="K2116" s="196" t="s">
        <v>281</v>
      </c>
      <c r="L2116" s="40"/>
      <c r="M2116" s="201" t="s">
        <v>1</v>
      </c>
      <c r="N2116" s="202" t="s">
        <v>41</v>
      </c>
      <c r="O2116" s="72"/>
      <c r="P2116" s="203">
        <f>O2116*H2116</f>
        <v>0</v>
      </c>
      <c r="Q2116" s="203">
        <v>0</v>
      </c>
      <c r="R2116" s="203">
        <f>Q2116*H2116</f>
        <v>0</v>
      </c>
      <c r="S2116" s="203">
        <v>0</v>
      </c>
      <c r="T2116" s="204">
        <f>S2116*H2116</f>
        <v>0</v>
      </c>
      <c r="U2116" s="35"/>
      <c r="V2116" s="35"/>
      <c r="W2116" s="35"/>
      <c r="X2116" s="35"/>
      <c r="Y2116" s="35"/>
      <c r="Z2116" s="35"/>
      <c r="AA2116" s="35"/>
      <c r="AB2116" s="35"/>
      <c r="AC2116" s="35"/>
      <c r="AD2116" s="35"/>
      <c r="AE2116" s="35"/>
      <c r="AR2116" s="205" t="s">
        <v>380</v>
      </c>
      <c r="AT2116" s="205" t="s">
        <v>277</v>
      </c>
      <c r="AU2116" s="205" t="s">
        <v>85</v>
      </c>
      <c r="AY2116" s="18" t="s">
        <v>275</v>
      </c>
      <c r="BE2116" s="206">
        <f>IF(N2116="základní",J2116,0)</f>
        <v>0</v>
      </c>
      <c r="BF2116" s="206">
        <f>IF(N2116="snížená",J2116,0)</f>
        <v>0</v>
      </c>
      <c r="BG2116" s="206">
        <f>IF(N2116="zákl. přenesená",J2116,0)</f>
        <v>0</v>
      </c>
      <c r="BH2116" s="206">
        <f>IF(N2116="sníž. přenesená",J2116,0)</f>
        <v>0</v>
      </c>
      <c r="BI2116" s="206">
        <f>IF(N2116="nulová",J2116,0)</f>
        <v>0</v>
      </c>
      <c r="BJ2116" s="18" t="s">
        <v>83</v>
      </c>
      <c r="BK2116" s="206">
        <f>ROUND(I2116*H2116,2)</f>
        <v>0</v>
      </c>
      <c r="BL2116" s="18" t="s">
        <v>380</v>
      </c>
      <c r="BM2116" s="205" t="s">
        <v>2558</v>
      </c>
    </row>
    <row r="2117" spans="1:65" s="12" customFormat="1" ht="22.75" customHeight="1">
      <c r="B2117" s="178"/>
      <c r="C2117" s="179"/>
      <c r="D2117" s="180" t="s">
        <v>75</v>
      </c>
      <c r="E2117" s="192" t="s">
        <v>2559</v>
      </c>
      <c r="F2117" s="192" t="s">
        <v>2560</v>
      </c>
      <c r="G2117" s="179"/>
      <c r="H2117" s="179"/>
      <c r="I2117" s="182"/>
      <c r="J2117" s="193">
        <f>BK2117</f>
        <v>0</v>
      </c>
      <c r="K2117" s="179"/>
      <c r="L2117" s="184"/>
      <c r="M2117" s="185"/>
      <c r="N2117" s="186"/>
      <c r="O2117" s="186"/>
      <c r="P2117" s="187">
        <f>SUM(P2118:P2173)</f>
        <v>0</v>
      </c>
      <c r="Q2117" s="186"/>
      <c r="R2117" s="187">
        <f>SUM(R2118:R2173)</f>
        <v>1.2699041000000002</v>
      </c>
      <c r="S2117" s="186"/>
      <c r="T2117" s="188">
        <f>SUM(T2118:T2173)</f>
        <v>0</v>
      </c>
      <c r="AR2117" s="189" t="s">
        <v>85</v>
      </c>
      <c r="AT2117" s="190" t="s">
        <v>75</v>
      </c>
      <c r="AU2117" s="190" t="s">
        <v>83</v>
      </c>
      <c r="AY2117" s="189" t="s">
        <v>275</v>
      </c>
      <c r="BK2117" s="191">
        <f>SUM(BK2118:BK2173)</f>
        <v>0</v>
      </c>
    </row>
    <row r="2118" spans="1:65" s="2" customFormat="1" ht="16.5" customHeight="1">
      <c r="A2118" s="35"/>
      <c r="B2118" s="36"/>
      <c r="C2118" s="194" t="s">
        <v>2561</v>
      </c>
      <c r="D2118" s="194" t="s">
        <v>277</v>
      </c>
      <c r="E2118" s="195" t="s">
        <v>2562</v>
      </c>
      <c r="F2118" s="196" t="s">
        <v>2563</v>
      </c>
      <c r="G2118" s="197" t="s">
        <v>280</v>
      </c>
      <c r="H2118" s="198">
        <v>95.1</v>
      </c>
      <c r="I2118" s="199"/>
      <c r="J2118" s="200">
        <f>ROUND(I2118*H2118,2)</f>
        <v>0</v>
      </c>
      <c r="K2118" s="196" t="s">
        <v>281</v>
      </c>
      <c r="L2118" s="40"/>
      <c r="M2118" s="201" t="s">
        <v>1</v>
      </c>
      <c r="N2118" s="202" t="s">
        <v>41</v>
      </c>
      <c r="O2118" s="72"/>
      <c r="P2118" s="203">
        <f>O2118*H2118</f>
        <v>0</v>
      </c>
      <c r="Q2118" s="203">
        <v>0</v>
      </c>
      <c r="R2118" s="203">
        <f>Q2118*H2118</f>
        <v>0</v>
      </c>
      <c r="S2118" s="203">
        <v>0</v>
      </c>
      <c r="T2118" s="204">
        <f>S2118*H2118</f>
        <v>0</v>
      </c>
      <c r="U2118" s="35"/>
      <c r="V2118" s="35"/>
      <c r="W2118" s="35"/>
      <c r="X2118" s="35"/>
      <c r="Y2118" s="35"/>
      <c r="Z2118" s="35"/>
      <c r="AA2118" s="35"/>
      <c r="AB2118" s="35"/>
      <c r="AC2118" s="35"/>
      <c r="AD2118" s="35"/>
      <c r="AE2118" s="35"/>
      <c r="AR2118" s="205" t="s">
        <v>380</v>
      </c>
      <c r="AT2118" s="205" t="s">
        <v>277</v>
      </c>
      <c r="AU2118" s="205" t="s">
        <v>85</v>
      </c>
      <c r="AY2118" s="18" t="s">
        <v>275</v>
      </c>
      <c r="BE2118" s="206">
        <f>IF(N2118="základní",J2118,0)</f>
        <v>0</v>
      </c>
      <c r="BF2118" s="206">
        <f>IF(N2118="snížená",J2118,0)</f>
        <v>0</v>
      </c>
      <c r="BG2118" s="206">
        <f>IF(N2118="zákl. přenesená",J2118,0)</f>
        <v>0</v>
      </c>
      <c r="BH2118" s="206">
        <f>IF(N2118="sníž. přenesená",J2118,0)</f>
        <v>0</v>
      </c>
      <c r="BI2118" s="206">
        <f>IF(N2118="nulová",J2118,0)</f>
        <v>0</v>
      </c>
      <c r="BJ2118" s="18" t="s">
        <v>83</v>
      </c>
      <c r="BK2118" s="206">
        <f>ROUND(I2118*H2118,2)</f>
        <v>0</v>
      </c>
      <c r="BL2118" s="18" t="s">
        <v>380</v>
      </c>
      <c r="BM2118" s="205" t="s">
        <v>2564</v>
      </c>
    </row>
    <row r="2119" spans="1:65" s="13" customFormat="1" ht="10">
      <c r="B2119" s="207"/>
      <c r="C2119" s="208"/>
      <c r="D2119" s="209" t="s">
        <v>284</v>
      </c>
      <c r="E2119" s="210" t="s">
        <v>1</v>
      </c>
      <c r="F2119" s="211" t="s">
        <v>174</v>
      </c>
      <c r="G2119" s="208"/>
      <c r="H2119" s="212">
        <v>95.1</v>
      </c>
      <c r="I2119" s="213"/>
      <c r="J2119" s="208"/>
      <c r="K2119" s="208"/>
      <c r="L2119" s="214"/>
      <c r="M2119" s="215"/>
      <c r="N2119" s="216"/>
      <c r="O2119" s="216"/>
      <c r="P2119" s="216"/>
      <c r="Q2119" s="216"/>
      <c r="R2119" s="216"/>
      <c r="S2119" s="216"/>
      <c r="T2119" s="217"/>
      <c r="AT2119" s="218" t="s">
        <v>284</v>
      </c>
      <c r="AU2119" s="218" t="s">
        <v>85</v>
      </c>
      <c r="AV2119" s="13" t="s">
        <v>85</v>
      </c>
      <c r="AW2119" s="13" t="s">
        <v>32</v>
      </c>
      <c r="AX2119" s="13" t="s">
        <v>76</v>
      </c>
      <c r="AY2119" s="218" t="s">
        <v>275</v>
      </c>
    </row>
    <row r="2120" spans="1:65" s="14" customFormat="1" ht="10">
      <c r="B2120" s="219"/>
      <c r="C2120" s="220"/>
      <c r="D2120" s="209" t="s">
        <v>284</v>
      </c>
      <c r="E2120" s="221" t="s">
        <v>173</v>
      </c>
      <c r="F2120" s="222" t="s">
        <v>286</v>
      </c>
      <c r="G2120" s="220"/>
      <c r="H2120" s="223">
        <v>95.1</v>
      </c>
      <c r="I2120" s="224"/>
      <c r="J2120" s="220"/>
      <c r="K2120" s="220"/>
      <c r="L2120" s="225"/>
      <c r="M2120" s="226"/>
      <c r="N2120" s="227"/>
      <c r="O2120" s="227"/>
      <c r="P2120" s="227"/>
      <c r="Q2120" s="227"/>
      <c r="R2120" s="227"/>
      <c r="S2120" s="227"/>
      <c r="T2120" s="228"/>
      <c r="AT2120" s="229" t="s">
        <v>284</v>
      </c>
      <c r="AU2120" s="229" t="s">
        <v>85</v>
      </c>
      <c r="AV2120" s="14" t="s">
        <v>106</v>
      </c>
      <c r="AW2120" s="14" t="s">
        <v>32</v>
      </c>
      <c r="AX2120" s="14" t="s">
        <v>76</v>
      </c>
      <c r="AY2120" s="229" t="s">
        <v>275</v>
      </c>
    </row>
    <row r="2121" spans="1:65" s="15" customFormat="1" ht="10">
      <c r="B2121" s="230"/>
      <c r="C2121" s="231"/>
      <c r="D2121" s="209" t="s">
        <v>284</v>
      </c>
      <c r="E2121" s="232" t="s">
        <v>1</v>
      </c>
      <c r="F2121" s="233" t="s">
        <v>287</v>
      </c>
      <c r="G2121" s="231"/>
      <c r="H2121" s="234">
        <v>95.1</v>
      </c>
      <c r="I2121" s="235"/>
      <c r="J2121" s="231"/>
      <c r="K2121" s="231"/>
      <c r="L2121" s="236"/>
      <c r="M2121" s="237"/>
      <c r="N2121" s="238"/>
      <c r="O2121" s="238"/>
      <c r="P2121" s="238"/>
      <c r="Q2121" s="238"/>
      <c r="R2121" s="238"/>
      <c r="S2121" s="238"/>
      <c r="T2121" s="239"/>
      <c r="AT2121" s="240" t="s">
        <v>284</v>
      </c>
      <c r="AU2121" s="240" t="s">
        <v>85</v>
      </c>
      <c r="AV2121" s="15" t="s">
        <v>282</v>
      </c>
      <c r="AW2121" s="15" t="s">
        <v>32</v>
      </c>
      <c r="AX2121" s="15" t="s">
        <v>83</v>
      </c>
      <c r="AY2121" s="240" t="s">
        <v>275</v>
      </c>
    </row>
    <row r="2122" spans="1:65" s="2" customFormat="1" ht="16.5" customHeight="1">
      <c r="A2122" s="35"/>
      <c r="B2122" s="36"/>
      <c r="C2122" s="194" t="s">
        <v>2565</v>
      </c>
      <c r="D2122" s="194" t="s">
        <v>277</v>
      </c>
      <c r="E2122" s="195" t="s">
        <v>2566</v>
      </c>
      <c r="F2122" s="196" t="s">
        <v>2567</v>
      </c>
      <c r="G2122" s="197" t="s">
        <v>280</v>
      </c>
      <c r="H2122" s="198">
        <v>100.72</v>
      </c>
      <c r="I2122" s="199"/>
      <c r="J2122" s="200">
        <f>ROUND(I2122*H2122,2)</f>
        <v>0</v>
      </c>
      <c r="K2122" s="196" t="s">
        <v>281</v>
      </c>
      <c r="L2122" s="40"/>
      <c r="M2122" s="201" t="s">
        <v>1</v>
      </c>
      <c r="N2122" s="202" t="s">
        <v>41</v>
      </c>
      <c r="O2122" s="72"/>
      <c r="P2122" s="203">
        <f>O2122*H2122</f>
        <v>0</v>
      </c>
      <c r="Q2122" s="203">
        <v>2.9999999999999997E-4</v>
      </c>
      <c r="R2122" s="203">
        <f>Q2122*H2122</f>
        <v>3.0215999999999996E-2</v>
      </c>
      <c r="S2122" s="203">
        <v>0</v>
      </c>
      <c r="T2122" s="204">
        <f>S2122*H2122</f>
        <v>0</v>
      </c>
      <c r="U2122" s="35"/>
      <c r="V2122" s="35"/>
      <c r="W2122" s="35"/>
      <c r="X2122" s="35"/>
      <c r="Y2122" s="35"/>
      <c r="Z2122" s="35"/>
      <c r="AA2122" s="35"/>
      <c r="AB2122" s="35"/>
      <c r="AC2122" s="35"/>
      <c r="AD2122" s="35"/>
      <c r="AE2122" s="35"/>
      <c r="AR2122" s="205" t="s">
        <v>380</v>
      </c>
      <c r="AT2122" s="205" t="s">
        <v>277</v>
      </c>
      <c r="AU2122" s="205" t="s">
        <v>85</v>
      </c>
      <c r="AY2122" s="18" t="s">
        <v>275</v>
      </c>
      <c r="BE2122" s="206">
        <f>IF(N2122="základní",J2122,0)</f>
        <v>0</v>
      </c>
      <c r="BF2122" s="206">
        <f>IF(N2122="snížená",J2122,0)</f>
        <v>0</v>
      </c>
      <c r="BG2122" s="206">
        <f>IF(N2122="zákl. přenesená",J2122,0)</f>
        <v>0</v>
      </c>
      <c r="BH2122" s="206">
        <f>IF(N2122="sníž. přenesená",J2122,0)</f>
        <v>0</v>
      </c>
      <c r="BI2122" s="206">
        <f>IF(N2122="nulová",J2122,0)</f>
        <v>0</v>
      </c>
      <c r="BJ2122" s="18" t="s">
        <v>83</v>
      </c>
      <c r="BK2122" s="206">
        <f>ROUND(I2122*H2122,2)</f>
        <v>0</v>
      </c>
      <c r="BL2122" s="18" t="s">
        <v>380</v>
      </c>
      <c r="BM2122" s="205" t="s">
        <v>2568</v>
      </c>
    </row>
    <row r="2123" spans="1:65" s="13" customFormat="1" ht="10">
      <c r="B2123" s="207"/>
      <c r="C2123" s="208"/>
      <c r="D2123" s="209" t="s">
        <v>284</v>
      </c>
      <c r="E2123" s="210" t="s">
        <v>1</v>
      </c>
      <c r="F2123" s="211" t="s">
        <v>174</v>
      </c>
      <c r="G2123" s="208"/>
      <c r="H2123" s="212">
        <v>95.1</v>
      </c>
      <c r="I2123" s="213"/>
      <c r="J2123" s="208"/>
      <c r="K2123" s="208"/>
      <c r="L2123" s="214"/>
      <c r="M2123" s="215"/>
      <c r="N2123" s="216"/>
      <c r="O2123" s="216"/>
      <c r="P2123" s="216"/>
      <c r="Q2123" s="216"/>
      <c r="R2123" s="216"/>
      <c r="S2123" s="216"/>
      <c r="T2123" s="217"/>
      <c r="AT2123" s="218" t="s">
        <v>284</v>
      </c>
      <c r="AU2123" s="218" t="s">
        <v>85</v>
      </c>
      <c r="AV2123" s="13" t="s">
        <v>85</v>
      </c>
      <c r="AW2123" s="13" t="s">
        <v>32</v>
      </c>
      <c r="AX2123" s="13" t="s">
        <v>76</v>
      </c>
      <c r="AY2123" s="218" t="s">
        <v>275</v>
      </c>
    </row>
    <row r="2124" spans="1:65" s="13" customFormat="1" ht="10">
      <c r="B2124" s="207"/>
      <c r="C2124" s="208"/>
      <c r="D2124" s="209" t="s">
        <v>284</v>
      </c>
      <c r="E2124" s="210" t="s">
        <v>1</v>
      </c>
      <c r="F2124" s="211" t="s">
        <v>2569</v>
      </c>
      <c r="G2124" s="208"/>
      <c r="H2124" s="212">
        <v>5.62</v>
      </c>
      <c r="I2124" s="213"/>
      <c r="J2124" s="208"/>
      <c r="K2124" s="208"/>
      <c r="L2124" s="214"/>
      <c r="M2124" s="215"/>
      <c r="N2124" s="216"/>
      <c r="O2124" s="216"/>
      <c r="P2124" s="216"/>
      <c r="Q2124" s="216"/>
      <c r="R2124" s="216"/>
      <c r="S2124" s="216"/>
      <c r="T2124" s="217"/>
      <c r="AT2124" s="218" t="s">
        <v>284</v>
      </c>
      <c r="AU2124" s="218" t="s">
        <v>85</v>
      </c>
      <c r="AV2124" s="13" t="s">
        <v>85</v>
      </c>
      <c r="AW2124" s="13" t="s">
        <v>32</v>
      </c>
      <c r="AX2124" s="13" t="s">
        <v>76</v>
      </c>
      <c r="AY2124" s="218" t="s">
        <v>275</v>
      </c>
    </row>
    <row r="2125" spans="1:65" s="14" customFormat="1" ht="10">
      <c r="B2125" s="219"/>
      <c r="C2125" s="220"/>
      <c r="D2125" s="209" t="s">
        <v>284</v>
      </c>
      <c r="E2125" s="221" t="s">
        <v>1</v>
      </c>
      <c r="F2125" s="222" t="s">
        <v>286</v>
      </c>
      <c r="G2125" s="220"/>
      <c r="H2125" s="223">
        <v>100.72</v>
      </c>
      <c r="I2125" s="224"/>
      <c r="J2125" s="220"/>
      <c r="K2125" s="220"/>
      <c r="L2125" s="225"/>
      <c r="M2125" s="226"/>
      <c r="N2125" s="227"/>
      <c r="O2125" s="227"/>
      <c r="P2125" s="227"/>
      <c r="Q2125" s="227"/>
      <c r="R2125" s="227"/>
      <c r="S2125" s="227"/>
      <c r="T2125" s="228"/>
      <c r="AT2125" s="229" t="s">
        <v>284</v>
      </c>
      <c r="AU2125" s="229" t="s">
        <v>85</v>
      </c>
      <c r="AV2125" s="14" t="s">
        <v>106</v>
      </c>
      <c r="AW2125" s="14" t="s">
        <v>32</v>
      </c>
      <c r="AX2125" s="14" t="s">
        <v>76</v>
      </c>
      <c r="AY2125" s="229" t="s">
        <v>275</v>
      </c>
    </row>
    <row r="2126" spans="1:65" s="15" customFormat="1" ht="10">
      <c r="B2126" s="230"/>
      <c r="C2126" s="231"/>
      <c r="D2126" s="209" t="s">
        <v>284</v>
      </c>
      <c r="E2126" s="232" t="s">
        <v>1</v>
      </c>
      <c r="F2126" s="233" t="s">
        <v>287</v>
      </c>
      <c r="G2126" s="231"/>
      <c r="H2126" s="234">
        <v>100.72</v>
      </c>
      <c r="I2126" s="235"/>
      <c r="J2126" s="231"/>
      <c r="K2126" s="231"/>
      <c r="L2126" s="236"/>
      <c r="M2126" s="237"/>
      <c r="N2126" s="238"/>
      <c r="O2126" s="238"/>
      <c r="P2126" s="238"/>
      <c r="Q2126" s="238"/>
      <c r="R2126" s="238"/>
      <c r="S2126" s="238"/>
      <c r="T2126" s="239"/>
      <c r="AT2126" s="240" t="s">
        <v>284</v>
      </c>
      <c r="AU2126" s="240" t="s">
        <v>85</v>
      </c>
      <c r="AV2126" s="15" t="s">
        <v>282</v>
      </c>
      <c r="AW2126" s="15" t="s">
        <v>32</v>
      </c>
      <c r="AX2126" s="15" t="s">
        <v>83</v>
      </c>
      <c r="AY2126" s="240" t="s">
        <v>275</v>
      </c>
    </row>
    <row r="2127" spans="1:65" s="2" customFormat="1" ht="21.75" customHeight="1">
      <c r="A2127" s="35"/>
      <c r="B2127" s="36"/>
      <c r="C2127" s="194" t="s">
        <v>2570</v>
      </c>
      <c r="D2127" s="194" t="s">
        <v>277</v>
      </c>
      <c r="E2127" s="195" t="s">
        <v>2571</v>
      </c>
      <c r="F2127" s="196" t="s">
        <v>2572</v>
      </c>
      <c r="G2127" s="197" t="s">
        <v>280</v>
      </c>
      <c r="H2127" s="198">
        <v>95.1</v>
      </c>
      <c r="I2127" s="199"/>
      <c r="J2127" s="200">
        <f>ROUND(I2127*H2127,2)</f>
        <v>0</v>
      </c>
      <c r="K2127" s="196" t="s">
        <v>281</v>
      </c>
      <c r="L2127" s="40"/>
      <c r="M2127" s="201" t="s">
        <v>1</v>
      </c>
      <c r="N2127" s="202" t="s">
        <v>41</v>
      </c>
      <c r="O2127" s="72"/>
      <c r="P2127" s="203">
        <f>O2127*H2127</f>
        <v>0</v>
      </c>
      <c r="Q2127" s="203">
        <v>4.5500000000000002E-3</v>
      </c>
      <c r="R2127" s="203">
        <f>Q2127*H2127</f>
        <v>0.43270500000000001</v>
      </c>
      <c r="S2127" s="203">
        <v>0</v>
      </c>
      <c r="T2127" s="204">
        <f>S2127*H2127</f>
        <v>0</v>
      </c>
      <c r="U2127" s="35"/>
      <c r="V2127" s="35"/>
      <c r="W2127" s="35"/>
      <c r="X2127" s="35"/>
      <c r="Y2127" s="35"/>
      <c r="Z2127" s="35"/>
      <c r="AA2127" s="35"/>
      <c r="AB2127" s="35"/>
      <c r="AC2127" s="35"/>
      <c r="AD2127" s="35"/>
      <c r="AE2127" s="35"/>
      <c r="AR2127" s="205" t="s">
        <v>380</v>
      </c>
      <c r="AT2127" s="205" t="s">
        <v>277</v>
      </c>
      <c r="AU2127" s="205" t="s">
        <v>85</v>
      </c>
      <c r="AY2127" s="18" t="s">
        <v>275</v>
      </c>
      <c r="BE2127" s="206">
        <f>IF(N2127="základní",J2127,0)</f>
        <v>0</v>
      </c>
      <c r="BF2127" s="206">
        <f>IF(N2127="snížená",J2127,0)</f>
        <v>0</v>
      </c>
      <c r="BG2127" s="206">
        <f>IF(N2127="zákl. přenesená",J2127,0)</f>
        <v>0</v>
      </c>
      <c r="BH2127" s="206">
        <f>IF(N2127="sníž. přenesená",J2127,0)</f>
        <v>0</v>
      </c>
      <c r="BI2127" s="206">
        <f>IF(N2127="nulová",J2127,0)</f>
        <v>0</v>
      </c>
      <c r="BJ2127" s="18" t="s">
        <v>83</v>
      </c>
      <c r="BK2127" s="206">
        <f>ROUND(I2127*H2127,2)</f>
        <v>0</v>
      </c>
      <c r="BL2127" s="18" t="s">
        <v>380</v>
      </c>
      <c r="BM2127" s="205" t="s">
        <v>2573</v>
      </c>
    </row>
    <row r="2128" spans="1:65" s="13" customFormat="1" ht="10">
      <c r="B2128" s="207"/>
      <c r="C2128" s="208"/>
      <c r="D2128" s="209" t="s">
        <v>284</v>
      </c>
      <c r="E2128" s="210" t="s">
        <v>1</v>
      </c>
      <c r="F2128" s="211" t="s">
        <v>173</v>
      </c>
      <c r="G2128" s="208"/>
      <c r="H2128" s="212">
        <v>95.1</v>
      </c>
      <c r="I2128" s="213"/>
      <c r="J2128" s="208"/>
      <c r="K2128" s="208"/>
      <c r="L2128" s="214"/>
      <c r="M2128" s="215"/>
      <c r="N2128" s="216"/>
      <c r="O2128" s="216"/>
      <c r="P2128" s="216"/>
      <c r="Q2128" s="216"/>
      <c r="R2128" s="216"/>
      <c r="S2128" s="216"/>
      <c r="T2128" s="217"/>
      <c r="AT2128" s="218" t="s">
        <v>284</v>
      </c>
      <c r="AU2128" s="218" t="s">
        <v>85</v>
      </c>
      <c r="AV2128" s="13" t="s">
        <v>85</v>
      </c>
      <c r="AW2128" s="13" t="s">
        <v>32</v>
      </c>
      <c r="AX2128" s="13" t="s">
        <v>76</v>
      </c>
      <c r="AY2128" s="218" t="s">
        <v>275</v>
      </c>
    </row>
    <row r="2129" spans="1:65" s="14" customFormat="1" ht="10">
      <c r="B2129" s="219"/>
      <c r="C2129" s="220"/>
      <c r="D2129" s="209" t="s">
        <v>284</v>
      </c>
      <c r="E2129" s="221" t="s">
        <v>1</v>
      </c>
      <c r="F2129" s="222" t="s">
        <v>286</v>
      </c>
      <c r="G2129" s="220"/>
      <c r="H2129" s="223">
        <v>95.1</v>
      </c>
      <c r="I2129" s="224"/>
      <c r="J2129" s="220"/>
      <c r="K2129" s="220"/>
      <c r="L2129" s="225"/>
      <c r="M2129" s="226"/>
      <c r="N2129" s="227"/>
      <c r="O2129" s="227"/>
      <c r="P2129" s="227"/>
      <c r="Q2129" s="227"/>
      <c r="R2129" s="227"/>
      <c r="S2129" s="227"/>
      <c r="T2129" s="228"/>
      <c r="AT2129" s="229" t="s">
        <v>284</v>
      </c>
      <c r="AU2129" s="229" t="s">
        <v>85</v>
      </c>
      <c r="AV2129" s="14" t="s">
        <v>106</v>
      </c>
      <c r="AW2129" s="14" t="s">
        <v>32</v>
      </c>
      <c r="AX2129" s="14" t="s">
        <v>76</v>
      </c>
      <c r="AY2129" s="229" t="s">
        <v>275</v>
      </c>
    </row>
    <row r="2130" spans="1:65" s="15" customFormat="1" ht="10">
      <c r="B2130" s="230"/>
      <c r="C2130" s="231"/>
      <c r="D2130" s="209" t="s">
        <v>284</v>
      </c>
      <c r="E2130" s="232" t="s">
        <v>1</v>
      </c>
      <c r="F2130" s="233" t="s">
        <v>287</v>
      </c>
      <c r="G2130" s="231"/>
      <c r="H2130" s="234">
        <v>95.1</v>
      </c>
      <c r="I2130" s="235"/>
      <c r="J2130" s="231"/>
      <c r="K2130" s="231"/>
      <c r="L2130" s="236"/>
      <c r="M2130" s="237"/>
      <c r="N2130" s="238"/>
      <c r="O2130" s="238"/>
      <c r="P2130" s="238"/>
      <c r="Q2130" s="238"/>
      <c r="R2130" s="238"/>
      <c r="S2130" s="238"/>
      <c r="T2130" s="239"/>
      <c r="AT2130" s="240" t="s">
        <v>284</v>
      </c>
      <c r="AU2130" s="240" t="s">
        <v>85</v>
      </c>
      <c r="AV2130" s="15" t="s">
        <v>282</v>
      </c>
      <c r="AW2130" s="15" t="s">
        <v>32</v>
      </c>
      <c r="AX2130" s="15" t="s">
        <v>83</v>
      </c>
      <c r="AY2130" s="240" t="s">
        <v>275</v>
      </c>
    </row>
    <row r="2131" spans="1:65" s="2" customFormat="1" ht="24.15" customHeight="1">
      <c r="A2131" s="35"/>
      <c r="B2131" s="36"/>
      <c r="C2131" s="194" t="s">
        <v>2574</v>
      </c>
      <c r="D2131" s="194" t="s">
        <v>277</v>
      </c>
      <c r="E2131" s="195" t="s">
        <v>2575</v>
      </c>
      <c r="F2131" s="196" t="s">
        <v>2576</v>
      </c>
      <c r="G2131" s="197" t="s">
        <v>399</v>
      </c>
      <c r="H2131" s="198">
        <v>2.8</v>
      </c>
      <c r="I2131" s="199"/>
      <c r="J2131" s="200">
        <f>ROUND(I2131*H2131,2)</f>
        <v>0</v>
      </c>
      <c r="K2131" s="196" t="s">
        <v>281</v>
      </c>
      <c r="L2131" s="40"/>
      <c r="M2131" s="201" t="s">
        <v>1</v>
      </c>
      <c r="N2131" s="202" t="s">
        <v>41</v>
      </c>
      <c r="O2131" s="72"/>
      <c r="P2131" s="203">
        <f>O2131*H2131</f>
        <v>0</v>
      </c>
      <c r="Q2131" s="203">
        <v>2.0000000000000001E-4</v>
      </c>
      <c r="R2131" s="203">
        <f>Q2131*H2131</f>
        <v>5.5999999999999995E-4</v>
      </c>
      <c r="S2131" s="203">
        <v>0</v>
      </c>
      <c r="T2131" s="204">
        <f>S2131*H2131</f>
        <v>0</v>
      </c>
      <c r="U2131" s="35"/>
      <c r="V2131" s="35"/>
      <c r="W2131" s="35"/>
      <c r="X2131" s="35"/>
      <c r="Y2131" s="35"/>
      <c r="Z2131" s="35"/>
      <c r="AA2131" s="35"/>
      <c r="AB2131" s="35"/>
      <c r="AC2131" s="35"/>
      <c r="AD2131" s="35"/>
      <c r="AE2131" s="35"/>
      <c r="AR2131" s="205" t="s">
        <v>380</v>
      </c>
      <c r="AT2131" s="205" t="s">
        <v>277</v>
      </c>
      <c r="AU2131" s="205" t="s">
        <v>85</v>
      </c>
      <c r="AY2131" s="18" t="s">
        <v>275</v>
      </c>
      <c r="BE2131" s="206">
        <f>IF(N2131="základní",J2131,0)</f>
        <v>0</v>
      </c>
      <c r="BF2131" s="206">
        <f>IF(N2131="snížená",J2131,0)</f>
        <v>0</v>
      </c>
      <c r="BG2131" s="206">
        <f>IF(N2131="zákl. přenesená",J2131,0)</f>
        <v>0</v>
      </c>
      <c r="BH2131" s="206">
        <f>IF(N2131="sníž. přenesená",J2131,0)</f>
        <v>0</v>
      </c>
      <c r="BI2131" s="206">
        <f>IF(N2131="nulová",J2131,0)</f>
        <v>0</v>
      </c>
      <c r="BJ2131" s="18" t="s">
        <v>83</v>
      </c>
      <c r="BK2131" s="206">
        <f>ROUND(I2131*H2131,2)</f>
        <v>0</v>
      </c>
      <c r="BL2131" s="18" t="s">
        <v>380</v>
      </c>
      <c r="BM2131" s="205" t="s">
        <v>2577</v>
      </c>
    </row>
    <row r="2132" spans="1:65" s="13" customFormat="1" ht="10">
      <c r="B2132" s="207"/>
      <c r="C2132" s="208"/>
      <c r="D2132" s="209" t="s">
        <v>284</v>
      </c>
      <c r="E2132" s="210" t="s">
        <v>1</v>
      </c>
      <c r="F2132" s="211" t="s">
        <v>2578</v>
      </c>
      <c r="G2132" s="208"/>
      <c r="H2132" s="212">
        <v>2.8</v>
      </c>
      <c r="I2132" s="213"/>
      <c r="J2132" s="208"/>
      <c r="K2132" s="208"/>
      <c r="L2132" s="214"/>
      <c r="M2132" s="215"/>
      <c r="N2132" s="216"/>
      <c r="O2132" s="216"/>
      <c r="P2132" s="216"/>
      <c r="Q2132" s="216"/>
      <c r="R2132" s="216"/>
      <c r="S2132" s="216"/>
      <c r="T2132" s="217"/>
      <c r="AT2132" s="218" t="s">
        <v>284</v>
      </c>
      <c r="AU2132" s="218" t="s">
        <v>85</v>
      </c>
      <c r="AV2132" s="13" t="s">
        <v>85</v>
      </c>
      <c r="AW2132" s="13" t="s">
        <v>32</v>
      </c>
      <c r="AX2132" s="13" t="s">
        <v>76</v>
      </c>
      <c r="AY2132" s="218" t="s">
        <v>275</v>
      </c>
    </row>
    <row r="2133" spans="1:65" s="14" customFormat="1" ht="10">
      <c r="B2133" s="219"/>
      <c r="C2133" s="220"/>
      <c r="D2133" s="209" t="s">
        <v>284</v>
      </c>
      <c r="E2133" s="221" t="s">
        <v>1</v>
      </c>
      <c r="F2133" s="222" t="s">
        <v>286</v>
      </c>
      <c r="G2133" s="220"/>
      <c r="H2133" s="223">
        <v>2.8</v>
      </c>
      <c r="I2133" s="224"/>
      <c r="J2133" s="220"/>
      <c r="K2133" s="220"/>
      <c r="L2133" s="225"/>
      <c r="M2133" s="226"/>
      <c r="N2133" s="227"/>
      <c r="O2133" s="227"/>
      <c r="P2133" s="227"/>
      <c r="Q2133" s="227"/>
      <c r="R2133" s="227"/>
      <c r="S2133" s="227"/>
      <c r="T2133" s="228"/>
      <c r="AT2133" s="229" t="s">
        <v>284</v>
      </c>
      <c r="AU2133" s="229" t="s">
        <v>85</v>
      </c>
      <c r="AV2133" s="14" t="s">
        <v>106</v>
      </c>
      <c r="AW2133" s="14" t="s">
        <v>32</v>
      </c>
      <c r="AX2133" s="14" t="s">
        <v>76</v>
      </c>
      <c r="AY2133" s="229" t="s">
        <v>275</v>
      </c>
    </row>
    <row r="2134" spans="1:65" s="15" customFormat="1" ht="10">
      <c r="B2134" s="230"/>
      <c r="C2134" s="231"/>
      <c r="D2134" s="209" t="s">
        <v>284</v>
      </c>
      <c r="E2134" s="232" t="s">
        <v>1</v>
      </c>
      <c r="F2134" s="233" t="s">
        <v>287</v>
      </c>
      <c r="G2134" s="231"/>
      <c r="H2134" s="234">
        <v>2.8</v>
      </c>
      <c r="I2134" s="235"/>
      <c r="J2134" s="231"/>
      <c r="K2134" s="231"/>
      <c r="L2134" s="236"/>
      <c r="M2134" s="237"/>
      <c r="N2134" s="238"/>
      <c r="O2134" s="238"/>
      <c r="P2134" s="238"/>
      <c r="Q2134" s="238"/>
      <c r="R2134" s="238"/>
      <c r="S2134" s="238"/>
      <c r="T2134" s="239"/>
      <c r="AT2134" s="240" t="s">
        <v>284</v>
      </c>
      <c r="AU2134" s="240" t="s">
        <v>85</v>
      </c>
      <c r="AV2134" s="15" t="s">
        <v>282</v>
      </c>
      <c r="AW2134" s="15" t="s">
        <v>32</v>
      </c>
      <c r="AX2134" s="15" t="s">
        <v>83</v>
      </c>
      <c r="AY2134" s="240" t="s">
        <v>275</v>
      </c>
    </row>
    <row r="2135" spans="1:65" s="2" customFormat="1" ht="16.5" customHeight="1">
      <c r="A2135" s="35"/>
      <c r="B2135" s="36"/>
      <c r="C2135" s="251" t="s">
        <v>2579</v>
      </c>
      <c r="D2135" s="251" t="s">
        <v>386</v>
      </c>
      <c r="E2135" s="252" t="s">
        <v>2580</v>
      </c>
      <c r="F2135" s="253" t="s">
        <v>2581</v>
      </c>
      <c r="G2135" s="254" t="s">
        <v>399</v>
      </c>
      <c r="H2135" s="255">
        <v>3.08</v>
      </c>
      <c r="I2135" s="256"/>
      <c r="J2135" s="257">
        <f>ROUND(I2135*H2135,2)</f>
        <v>0</v>
      </c>
      <c r="K2135" s="253" t="s">
        <v>281</v>
      </c>
      <c r="L2135" s="258"/>
      <c r="M2135" s="259" t="s">
        <v>1</v>
      </c>
      <c r="N2135" s="260" t="s">
        <v>41</v>
      </c>
      <c r="O2135" s="72"/>
      <c r="P2135" s="203">
        <f>O2135*H2135</f>
        <v>0</v>
      </c>
      <c r="Q2135" s="203">
        <v>1.7000000000000001E-4</v>
      </c>
      <c r="R2135" s="203">
        <f>Q2135*H2135</f>
        <v>5.2360000000000004E-4</v>
      </c>
      <c r="S2135" s="203">
        <v>0</v>
      </c>
      <c r="T2135" s="204">
        <f>S2135*H2135</f>
        <v>0</v>
      </c>
      <c r="U2135" s="35"/>
      <c r="V2135" s="35"/>
      <c r="W2135" s="35"/>
      <c r="X2135" s="35"/>
      <c r="Y2135" s="35"/>
      <c r="Z2135" s="35"/>
      <c r="AA2135" s="35"/>
      <c r="AB2135" s="35"/>
      <c r="AC2135" s="35"/>
      <c r="AD2135" s="35"/>
      <c r="AE2135" s="35"/>
      <c r="AR2135" s="205" t="s">
        <v>517</v>
      </c>
      <c r="AT2135" s="205" t="s">
        <v>386</v>
      </c>
      <c r="AU2135" s="205" t="s">
        <v>85</v>
      </c>
      <c r="AY2135" s="18" t="s">
        <v>275</v>
      </c>
      <c r="BE2135" s="206">
        <f>IF(N2135="základní",J2135,0)</f>
        <v>0</v>
      </c>
      <c r="BF2135" s="206">
        <f>IF(N2135="snížená",J2135,0)</f>
        <v>0</v>
      </c>
      <c r="BG2135" s="206">
        <f>IF(N2135="zákl. přenesená",J2135,0)</f>
        <v>0</v>
      </c>
      <c r="BH2135" s="206">
        <f>IF(N2135="sníž. přenesená",J2135,0)</f>
        <v>0</v>
      </c>
      <c r="BI2135" s="206">
        <f>IF(N2135="nulová",J2135,0)</f>
        <v>0</v>
      </c>
      <c r="BJ2135" s="18" t="s">
        <v>83</v>
      </c>
      <c r="BK2135" s="206">
        <f>ROUND(I2135*H2135,2)</f>
        <v>0</v>
      </c>
      <c r="BL2135" s="18" t="s">
        <v>380</v>
      </c>
      <c r="BM2135" s="205" t="s">
        <v>2582</v>
      </c>
    </row>
    <row r="2136" spans="1:65" s="13" customFormat="1" ht="10">
      <c r="B2136" s="207"/>
      <c r="C2136" s="208"/>
      <c r="D2136" s="209" t="s">
        <v>284</v>
      </c>
      <c r="E2136" s="208"/>
      <c r="F2136" s="211" t="s">
        <v>2583</v>
      </c>
      <c r="G2136" s="208"/>
      <c r="H2136" s="212">
        <v>3.08</v>
      </c>
      <c r="I2136" s="213"/>
      <c r="J2136" s="208"/>
      <c r="K2136" s="208"/>
      <c r="L2136" s="214"/>
      <c r="M2136" s="215"/>
      <c r="N2136" s="216"/>
      <c r="O2136" s="216"/>
      <c r="P2136" s="216"/>
      <c r="Q2136" s="216"/>
      <c r="R2136" s="216"/>
      <c r="S2136" s="216"/>
      <c r="T2136" s="217"/>
      <c r="AT2136" s="218" t="s">
        <v>284</v>
      </c>
      <c r="AU2136" s="218" t="s">
        <v>85</v>
      </c>
      <c r="AV2136" s="13" t="s">
        <v>85</v>
      </c>
      <c r="AW2136" s="13" t="s">
        <v>4</v>
      </c>
      <c r="AX2136" s="13" t="s">
        <v>83</v>
      </c>
      <c r="AY2136" s="218" t="s">
        <v>275</v>
      </c>
    </row>
    <row r="2137" spans="1:65" s="2" customFormat="1" ht="24.15" customHeight="1">
      <c r="A2137" s="35"/>
      <c r="B2137" s="36"/>
      <c r="C2137" s="194" t="s">
        <v>2584</v>
      </c>
      <c r="D2137" s="194" t="s">
        <v>277</v>
      </c>
      <c r="E2137" s="195" t="s">
        <v>2585</v>
      </c>
      <c r="F2137" s="196" t="s">
        <v>2586</v>
      </c>
      <c r="G2137" s="197" t="s">
        <v>399</v>
      </c>
      <c r="H2137" s="198">
        <v>56.2</v>
      </c>
      <c r="I2137" s="199"/>
      <c r="J2137" s="200">
        <f>ROUND(I2137*H2137,2)</f>
        <v>0</v>
      </c>
      <c r="K2137" s="196" t="s">
        <v>281</v>
      </c>
      <c r="L2137" s="40"/>
      <c r="M2137" s="201" t="s">
        <v>1</v>
      </c>
      <c r="N2137" s="202" t="s">
        <v>41</v>
      </c>
      <c r="O2137" s="72"/>
      <c r="P2137" s="203">
        <f>O2137*H2137</f>
        <v>0</v>
      </c>
      <c r="Q2137" s="203">
        <v>5.8E-4</v>
      </c>
      <c r="R2137" s="203">
        <f>Q2137*H2137</f>
        <v>3.2596E-2</v>
      </c>
      <c r="S2137" s="203">
        <v>0</v>
      </c>
      <c r="T2137" s="204">
        <f>S2137*H2137</f>
        <v>0</v>
      </c>
      <c r="U2137" s="35"/>
      <c r="V2137" s="35"/>
      <c r="W2137" s="35"/>
      <c r="X2137" s="35"/>
      <c r="Y2137" s="35"/>
      <c r="Z2137" s="35"/>
      <c r="AA2137" s="35"/>
      <c r="AB2137" s="35"/>
      <c r="AC2137" s="35"/>
      <c r="AD2137" s="35"/>
      <c r="AE2137" s="35"/>
      <c r="AR2137" s="205" t="s">
        <v>380</v>
      </c>
      <c r="AT2137" s="205" t="s">
        <v>277</v>
      </c>
      <c r="AU2137" s="205" t="s">
        <v>85</v>
      </c>
      <c r="AY2137" s="18" t="s">
        <v>275</v>
      </c>
      <c r="BE2137" s="206">
        <f>IF(N2137="základní",J2137,0)</f>
        <v>0</v>
      </c>
      <c r="BF2137" s="206">
        <f>IF(N2137="snížená",J2137,0)</f>
        <v>0</v>
      </c>
      <c r="BG2137" s="206">
        <f>IF(N2137="zákl. přenesená",J2137,0)</f>
        <v>0</v>
      </c>
      <c r="BH2137" s="206">
        <f>IF(N2137="sníž. přenesená",J2137,0)</f>
        <v>0</v>
      </c>
      <c r="BI2137" s="206">
        <f>IF(N2137="nulová",J2137,0)</f>
        <v>0</v>
      </c>
      <c r="BJ2137" s="18" t="s">
        <v>83</v>
      </c>
      <c r="BK2137" s="206">
        <f>ROUND(I2137*H2137,2)</f>
        <v>0</v>
      </c>
      <c r="BL2137" s="18" t="s">
        <v>380</v>
      </c>
      <c r="BM2137" s="205" t="s">
        <v>2587</v>
      </c>
    </row>
    <row r="2138" spans="1:65" s="13" customFormat="1" ht="10">
      <c r="B2138" s="207"/>
      <c r="C2138" s="208"/>
      <c r="D2138" s="209" t="s">
        <v>284</v>
      </c>
      <c r="E2138" s="210" t="s">
        <v>1</v>
      </c>
      <c r="F2138" s="211" t="s">
        <v>2588</v>
      </c>
      <c r="G2138" s="208"/>
      <c r="H2138" s="212">
        <v>44.85</v>
      </c>
      <c r="I2138" s="213"/>
      <c r="J2138" s="208"/>
      <c r="K2138" s="208"/>
      <c r="L2138" s="214"/>
      <c r="M2138" s="215"/>
      <c r="N2138" s="216"/>
      <c r="O2138" s="216"/>
      <c r="P2138" s="216"/>
      <c r="Q2138" s="216"/>
      <c r="R2138" s="216"/>
      <c r="S2138" s="216"/>
      <c r="T2138" s="217"/>
      <c r="AT2138" s="218" t="s">
        <v>284</v>
      </c>
      <c r="AU2138" s="218" t="s">
        <v>85</v>
      </c>
      <c r="AV2138" s="13" t="s">
        <v>85</v>
      </c>
      <c r="AW2138" s="13" t="s">
        <v>32</v>
      </c>
      <c r="AX2138" s="13" t="s">
        <v>76</v>
      </c>
      <c r="AY2138" s="218" t="s">
        <v>275</v>
      </c>
    </row>
    <row r="2139" spans="1:65" s="13" customFormat="1" ht="10">
      <c r="B2139" s="207"/>
      <c r="C2139" s="208"/>
      <c r="D2139" s="209" t="s">
        <v>284</v>
      </c>
      <c r="E2139" s="210" t="s">
        <v>1</v>
      </c>
      <c r="F2139" s="211" t="s">
        <v>2589</v>
      </c>
      <c r="G2139" s="208"/>
      <c r="H2139" s="212">
        <v>11.35</v>
      </c>
      <c r="I2139" s="213"/>
      <c r="J2139" s="208"/>
      <c r="K2139" s="208"/>
      <c r="L2139" s="214"/>
      <c r="M2139" s="215"/>
      <c r="N2139" s="216"/>
      <c r="O2139" s="216"/>
      <c r="P2139" s="216"/>
      <c r="Q2139" s="216"/>
      <c r="R2139" s="216"/>
      <c r="S2139" s="216"/>
      <c r="T2139" s="217"/>
      <c r="AT2139" s="218" t="s">
        <v>284</v>
      </c>
      <c r="AU2139" s="218" t="s">
        <v>85</v>
      </c>
      <c r="AV2139" s="13" t="s">
        <v>85</v>
      </c>
      <c r="AW2139" s="13" t="s">
        <v>32</v>
      </c>
      <c r="AX2139" s="13" t="s">
        <v>76</v>
      </c>
      <c r="AY2139" s="218" t="s">
        <v>275</v>
      </c>
    </row>
    <row r="2140" spans="1:65" s="14" customFormat="1" ht="10">
      <c r="B2140" s="219"/>
      <c r="C2140" s="220"/>
      <c r="D2140" s="209" t="s">
        <v>284</v>
      </c>
      <c r="E2140" s="221" t="s">
        <v>1</v>
      </c>
      <c r="F2140" s="222" t="s">
        <v>286</v>
      </c>
      <c r="G2140" s="220"/>
      <c r="H2140" s="223">
        <v>56.2</v>
      </c>
      <c r="I2140" s="224"/>
      <c r="J2140" s="220"/>
      <c r="K2140" s="220"/>
      <c r="L2140" s="225"/>
      <c r="M2140" s="226"/>
      <c r="N2140" s="227"/>
      <c r="O2140" s="227"/>
      <c r="P2140" s="227"/>
      <c r="Q2140" s="227"/>
      <c r="R2140" s="227"/>
      <c r="S2140" s="227"/>
      <c r="T2140" s="228"/>
      <c r="AT2140" s="229" t="s">
        <v>284</v>
      </c>
      <c r="AU2140" s="229" t="s">
        <v>85</v>
      </c>
      <c r="AV2140" s="14" t="s">
        <v>106</v>
      </c>
      <c r="AW2140" s="14" t="s">
        <v>32</v>
      </c>
      <c r="AX2140" s="14" t="s">
        <v>76</v>
      </c>
      <c r="AY2140" s="229" t="s">
        <v>275</v>
      </c>
    </row>
    <row r="2141" spans="1:65" s="15" customFormat="1" ht="10">
      <c r="B2141" s="230"/>
      <c r="C2141" s="231"/>
      <c r="D2141" s="209" t="s">
        <v>284</v>
      </c>
      <c r="E2141" s="232" t="s">
        <v>1</v>
      </c>
      <c r="F2141" s="233" t="s">
        <v>287</v>
      </c>
      <c r="G2141" s="231"/>
      <c r="H2141" s="234">
        <v>56.2</v>
      </c>
      <c r="I2141" s="235"/>
      <c r="J2141" s="231"/>
      <c r="K2141" s="231"/>
      <c r="L2141" s="236"/>
      <c r="M2141" s="237"/>
      <c r="N2141" s="238"/>
      <c r="O2141" s="238"/>
      <c r="P2141" s="238"/>
      <c r="Q2141" s="238"/>
      <c r="R2141" s="238"/>
      <c r="S2141" s="238"/>
      <c r="T2141" s="239"/>
      <c r="AT2141" s="240" t="s">
        <v>284</v>
      </c>
      <c r="AU2141" s="240" t="s">
        <v>85</v>
      </c>
      <c r="AV2141" s="15" t="s">
        <v>282</v>
      </c>
      <c r="AW2141" s="15" t="s">
        <v>32</v>
      </c>
      <c r="AX2141" s="15" t="s">
        <v>83</v>
      </c>
      <c r="AY2141" s="240" t="s">
        <v>275</v>
      </c>
    </row>
    <row r="2142" spans="1:65" s="2" customFormat="1" ht="21.75" customHeight="1">
      <c r="A2142" s="35"/>
      <c r="B2142" s="36"/>
      <c r="C2142" s="251" t="s">
        <v>2590</v>
      </c>
      <c r="D2142" s="251" t="s">
        <v>386</v>
      </c>
      <c r="E2142" s="252" t="s">
        <v>2591</v>
      </c>
      <c r="F2142" s="253" t="s">
        <v>2592</v>
      </c>
      <c r="G2142" s="254" t="s">
        <v>280</v>
      </c>
      <c r="H2142" s="255">
        <v>5.1580000000000004</v>
      </c>
      <c r="I2142" s="256"/>
      <c r="J2142" s="257">
        <f>ROUND(I2142*H2142,2)</f>
        <v>0</v>
      </c>
      <c r="K2142" s="253" t="s">
        <v>1</v>
      </c>
      <c r="L2142" s="258"/>
      <c r="M2142" s="259" t="s">
        <v>1</v>
      </c>
      <c r="N2142" s="260" t="s">
        <v>41</v>
      </c>
      <c r="O2142" s="72"/>
      <c r="P2142" s="203">
        <f>O2142*H2142</f>
        <v>0</v>
      </c>
      <c r="Q2142" s="203">
        <v>0</v>
      </c>
      <c r="R2142" s="203">
        <f>Q2142*H2142</f>
        <v>0</v>
      </c>
      <c r="S2142" s="203">
        <v>0</v>
      </c>
      <c r="T2142" s="204">
        <f>S2142*H2142</f>
        <v>0</v>
      </c>
      <c r="U2142" s="35"/>
      <c r="V2142" s="35"/>
      <c r="W2142" s="35"/>
      <c r="X2142" s="35"/>
      <c r="Y2142" s="35"/>
      <c r="Z2142" s="35"/>
      <c r="AA2142" s="35"/>
      <c r="AB2142" s="35"/>
      <c r="AC2142" s="35"/>
      <c r="AD2142" s="35"/>
      <c r="AE2142" s="35"/>
      <c r="AR2142" s="205" t="s">
        <v>517</v>
      </c>
      <c r="AT2142" s="205" t="s">
        <v>386</v>
      </c>
      <c r="AU2142" s="205" t="s">
        <v>85</v>
      </c>
      <c r="AY2142" s="18" t="s">
        <v>275</v>
      </c>
      <c r="BE2142" s="206">
        <f>IF(N2142="základní",J2142,0)</f>
        <v>0</v>
      </c>
      <c r="BF2142" s="206">
        <f>IF(N2142="snížená",J2142,0)</f>
        <v>0</v>
      </c>
      <c r="BG2142" s="206">
        <f>IF(N2142="zákl. přenesená",J2142,0)</f>
        <v>0</v>
      </c>
      <c r="BH2142" s="206">
        <f>IF(N2142="sníž. přenesená",J2142,0)</f>
        <v>0</v>
      </c>
      <c r="BI2142" s="206">
        <f>IF(N2142="nulová",J2142,0)</f>
        <v>0</v>
      </c>
      <c r="BJ2142" s="18" t="s">
        <v>83</v>
      </c>
      <c r="BK2142" s="206">
        <f>ROUND(I2142*H2142,2)</f>
        <v>0</v>
      </c>
      <c r="BL2142" s="18" t="s">
        <v>380</v>
      </c>
      <c r="BM2142" s="205" t="s">
        <v>2593</v>
      </c>
    </row>
    <row r="2143" spans="1:65" s="13" customFormat="1" ht="10">
      <c r="B2143" s="207"/>
      <c r="C2143" s="208"/>
      <c r="D2143" s="209" t="s">
        <v>284</v>
      </c>
      <c r="E2143" s="210" t="s">
        <v>1</v>
      </c>
      <c r="F2143" s="211" t="s">
        <v>2594</v>
      </c>
      <c r="G2143" s="208"/>
      <c r="H2143" s="212">
        <v>4.4850000000000003</v>
      </c>
      <c r="I2143" s="213"/>
      <c r="J2143" s="208"/>
      <c r="K2143" s="208"/>
      <c r="L2143" s="214"/>
      <c r="M2143" s="215"/>
      <c r="N2143" s="216"/>
      <c r="O2143" s="216"/>
      <c r="P2143" s="216"/>
      <c r="Q2143" s="216"/>
      <c r="R2143" s="216"/>
      <c r="S2143" s="216"/>
      <c r="T2143" s="217"/>
      <c r="AT2143" s="218" t="s">
        <v>284</v>
      </c>
      <c r="AU2143" s="218" t="s">
        <v>85</v>
      </c>
      <c r="AV2143" s="13" t="s">
        <v>85</v>
      </c>
      <c r="AW2143" s="13" t="s">
        <v>32</v>
      </c>
      <c r="AX2143" s="13" t="s">
        <v>76</v>
      </c>
      <c r="AY2143" s="218" t="s">
        <v>275</v>
      </c>
    </row>
    <row r="2144" spans="1:65" s="14" customFormat="1" ht="10">
      <c r="B2144" s="219"/>
      <c r="C2144" s="220"/>
      <c r="D2144" s="209" t="s">
        <v>284</v>
      </c>
      <c r="E2144" s="221" t="s">
        <v>1</v>
      </c>
      <c r="F2144" s="222" t="s">
        <v>286</v>
      </c>
      <c r="G2144" s="220"/>
      <c r="H2144" s="223">
        <v>4.4850000000000003</v>
      </c>
      <c r="I2144" s="224"/>
      <c r="J2144" s="220"/>
      <c r="K2144" s="220"/>
      <c r="L2144" s="225"/>
      <c r="M2144" s="226"/>
      <c r="N2144" s="227"/>
      <c r="O2144" s="227"/>
      <c r="P2144" s="227"/>
      <c r="Q2144" s="227"/>
      <c r="R2144" s="227"/>
      <c r="S2144" s="227"/>
      <c r="T2144" s="228"/>
      <c r="AT2144" s="229" t="s">
        <v>284</v>
      </c>
      <c r="AU2144" s="229" t="s">
        <v>85</v>
      </c>
      <c r="AV2144" s="14" t="s">
        <v>106</v>
      </c>
      <c r="AW2144" s="14" t="s">
        <v>32</v>
      </c>
      <c r="AX2144" s="14" t="s">
        <v>76</v>
      </c>
      <c r="AY2144" s="229" t="s">
        <v>275</v>
      </c>
    </row>
    <row r="2145" spans="1:65" s="15" customFormat="1" ht="10">
      <c r="B2145" s="230"/>
      <c r="C2145" s="231"/>
      <c r="D2145" s="209" t="s">
        <v>284</v>
      </c>
      <c r="E2145" s="232" t="s">
        <v>1</v>
      </c>
      <c r="F2145" s="233" t="s">
        <v>287</v>
      </c>
      <c r="G2145" s="231"/>
      <c r="H2145" s="234">
        <v>4.4850000000000003</v>
      </c>
      <c r="I2145" s="235"/>
      <c r="J2145" s="231"/>
      <c r="K2145" s="231"/>
      <c r="L2145" s="236"/>
      <c r="M2145" s="237"/>
      <c r="N2145" s="238"/>
      <c r="O2145" s="238"/>
      <c r="P2145" s="238"/>
      <c r="Q2145" s="238"/>
      <c r="R2145" s="238"/>
      <c r="S2145" s="238"/>
      <c r="T2145" s="239"/>
      <c r="AT2145" s="240" t="s">
        <v>284</v>
      </c>
      <c r="AU2145" s="240" t="s">
        <v>85</v>
      </c>
      <c r="AV2145" s="15" t="s">
        <v>282</v>
      </c>
      <c r="AW2145" s="15" t="s">
        <v>32</v>
      </c>
      <c r="AX2145" s="15" t="s">
        <v>83</v>
      </c>
      <c r="AY2145" s="240" t="s">
        <v>275</v>
      </c>
    </row>
    <row r="2146" spans="1:65" s="13" customFormat="1" ht="10">
      <c r="B2146" s="207"/>
      <c r="C2146" s="208"/>
      <c r="D2146" s="209" t="s">
        <v>284</v>
      </c>
      <c r="E2146" s="208"/>
      <c r="F2146" s="211" t="s">
        <v>2595</v>
      </c>
      <c r="G2146" s="208"/>
      <c r="H2146" s="212">
        <v>5.1580000000000004</v>
      </c>
      <c r="I2146" s="213"/>
      <c r="J2146" s="208"/>
      <c r="K2146" s="208"/>
      <c r="L2146" s="214"/>
      <c r="M2146" s="215"/>
      <c r="N2146" s="216"/>
      <c r="O2146" s="216"/>
      <c r="P2146" s="216"/>
      <c r="Q2146" s="216"/>
      <c r="R2146" s="216"/>
      <c r="S2146" s="216"/>
      <c r="T2146" s="217"/>
      <c r="AT2146" s="218" t="s">
        <v>284</v>
      </c>
      <c r="AU2146" s="218" t="s">
        <v>85</v>
      </c>
      <c r="AV2146" s="13" t="s">
        <v>85</v>
      </c>
      <c r="AW2146" s="13" t="s">
        <v>4</v>
      </c>
      <c r="AX2146" s="13" t="s">
        <v>83</v>
      </c>
      <c r="AY2146" s="218" t="s">
        <v>275</v>
      </c>
    </row>
    <row r="2147" spans="1:65" s="2" customFormat="1" ht="24.15" customHeight="1">
      <c r="A2147" s="35"/>
      <c r="B2147" s="36"/>
      <c r="C2147" s="251" t="s">
        <v>2596</v>
      </c>
      <c r="D2147" s="251" t="s">
        <v>386</v>
      </c>
      <c r="E2147" s="252" t="s">
        <v>2597</v>
      </c>
      <c r="F2147" s="253" t="s">
        <v>2598</v>
      </c>
      <c r="G2147" s="254" t="s">
        <v>280</v>
      </c>
      <c r="H2147" s="255">
        <v>1.3049999999999999</v>
      </c>
      <c r="I2147" s="256"/>
      <c r="J2147" s="257">
        <f>ROUND(I2147*H2147,2)</f>
        <v>0</v>
      </c>
      <c r="K2147" s="253" t="s">
        <v>1</v>
      </c>
      <c r="L2147" s="258"/>
      <c r="M2147" s="259" t="s">
        <v>1</v>
      </c>
      <c r="N2147" s="260" t="s">
        <v>41</v>
      </c>
      <c r="O2147" s="72"/>
      <c r="P2147" s="203">
        <f>O2147*H2147</f>
        <v>0</v>
      </c>
      <c r="Q2147" s="203">
        <v>0</v>
      </c>
      <c r="R2147" s="203">
        <f>Q2147*H2147</f>
        <v>0</v>
      </c>
      <c r="S2147" s="203">
        <v>0</v>
      </c>
      <c r="T2147" s="204">
        <f>S2147*H2147</f>
        <v>0</v>
      </c>
      <c r="U2147" s="35"/>
      <c r="V2147" s="35"/>
      <c r="W2147" s="35"/>
      <c r="X2147" s="35"/>
      <c r="Y2147" s="35"/>
      <c r="Z2147" s="35"/>
      <c r="AA2147" s="35"/>
      <c r="AB2147" s="35"/>
      <c r="AC2147" s="35"/>
      <c r="AD2147" s="35"/>
      <c r="AE2147" s="35"/>
      <c r="AR2147" s="205" t="s">
        <v>517</v>
      </c>
      <c r="AT2147" s="205" t="s">
        <v>386</v>
      </c>
      <c r="AU2147" s="205" t="s">
        <v>85</v>
      </c>
      <c r="AY2147" s="18" t="s">
        <v>275</v>
      </c>
      <c r="BE2147" s="206">
        <f>IF(N2147="základní",J2147,0)</f>
        <v>0</v>
      </c>
      <c r="BF2147" s="206">
        <f>IF(N2147="snížená",J2147,0)</f>
        <v>0</v>
      </c>
      <c r="BG2147" s="206">
        <f>IF(N2147="zákl. přenesená",J2147,0)</f>
        <v>0</v>
      </c>
      <c r="BH2147" s="206">
        <f>IF(N2147="sníž. přenesená",J2147,0)</f>
        <v>0</v>
      </c>
      <c r="BI2147" s="206">
        <f>IF(N2147="nulová",J2147,0)</f>
        <v>0</v>
      </c>
      <c r="BJ2147" s="18" t="s">
        <v>83</v>
      </c>
      <c r="BK2147" s="206">
        <f>ROUND(I2147*H2147,2)</f>
        <v>0</v>
      </c>
      <c r="BL2147" s="18" t="s">
        <v>380</v>
      </c>
      <c r="BM2147" s="205" t="s">
        <v>2599</v>
      </c>
    </row>
    <row r="2148" spans="1:65" s="13" customFormat="1" ht="10">
      <c r="B2148" s="207"/>
      <c r="C2148" s="208"/>
      <c r="D2148" s="209" t="s">
        <v>284</v>
      </c>
      <c r="E2148" s="210" t="s">
        <v>1</v>
      </c>
      <c r="F2148" s="211" t="s">
        <v>2600</v>
      </c>
      <c r="G2148" s="208"/>
      <c r="H2148" s="212">
        <v>1.135</v>
      </c>
      <c r="I2148" s="213"/>
      <c r="J2148" s="208"/>
      <c r="K2148" s="208"/>
      <c r="L2148" s="214"/>
      <c r="M2148" s="215"/>
      <c r="N2148" s="216"/>
      <c r="O2148" s="216"/>
      <c r="P2148" s="216"/>
      <c r="Q2148" s="216"/>
      <c r="R2148" s="216"/>
      <c r="S2148" s="216"/>
      <c r="T2148" s="217"/>
      <c r="AT2148" s="218" t="s">
        <v>284</v>
      </c>
      <c r="AU2148" s="218" t="s">
        <v>85</v>
      </c>
      <c r="AV2148" s="13" t="s">
        <v>85</v>
      </c>
      <c r="AW2148" s="13" t="s">
        <v>32</v>
      </c>
      <c r="AX2148" s="13" t="s">
        <v>76</v>
      </c>
      <c r="AY2148" s="218" t="s">
        <v>275</v>
      </c>
    </row>
    <row r="2149" spans="1:65" s="14" customFormat="1" ht="10">
      <c r="B2149" s="219"/>
      <c r="C2149" s="220"/>
      <c r="D2149" s="209" t="s">
        <v>284</v>
      </c>
      <c r="E2149" s="221" t="s">
        <v>1</v>
      </c>
      <c r="F2149" s="222" t="s">
        <v>286</v>
      </c>
      <c r="G2149" s="220"/>
      <c r="H2149" s="223">
        <v>1.135</v>
      </c>
      <c r="I2149" s="224"/>
      <c r="J2149" s="220"/>
      <c r="K2149" s="220"/>
      <c r="L2149" s="225"/>
      <c r="M2149" s="226"/>
      <c r="N2149" s="227"/>
      <c r="O2149" s="227"/>
      <c r="P2149" s="227"/>
      <c r="Q2149" s="227"/>
      <c r="R2149" s="227"/>
      <c r="S2149" s="227"/>
      <c r="T2149" s="228"/>
      <c r="AT2149" s="229" t="s">
        <v>284</v>
      </c>
      <c r="AU2149" s="229" t="s">
        <v>85</v>
      </c>
      <c r="AV2149" s="14" t="s">
        <v>106</v>
      </c>
      <c r="AW2149" s="14" t="s">
        <v>32</v>
      </c>
      <c r="AX2149" s="14" t="s">
        <v>76</v>
      </c>
      <c r="AY2149" s="229" t="s">
        <v>275</v>
      </c>
    </row>
    <row r="2150" spans="1:65" s="15" customFormat="1" ht="10">
      <c r="B2150" s="230"/>
      <c r="C2150" s="231"/>
      <c r="D2150" s="209" t="s">
        <v>284</v>
      </c>
      <c r="E2150" s="232" t="s">
        <v>1</v>
      </c>
      <c r="F2150" s="233" t="s">
        <v>287</v>
      </c>
      <c r="G2150" s="231"/>
      <c r="H2150" s="234">
        <v>1.135</v>
      </c>
      <c r="I2150" s="235"/>
      <c r="J2150" s="231"/>
      <c r="K2150" s="231"/>
      <c r="L2150" s="236"/>
      <c r="M2150" s="237"/>
      <c r="N2150" s="238"/>
      <c r="O2150" s="238"/>
      <c r="P2150" s="238"/>
      <c r="Q2150" s="238"/>
      <c r="R2150" s="238"/>
      <c r="S2150" s="238"/>
      <c r="T2150" s="239"/>
      <c r="AT2150" s="240" t="s">
        <v>284</v>
      </c>
      <c r="AU2150" s="240" t="s">
        <v>85</v>
      </c>
      <c r="AV2150" s="15" t="s">
        <v>282</v>
      </c>
      <c r="AW2150" s="15" t="s">
        <v>32</v>
      </c>
      <c r="AX2150" s="15" t="s">
        <v>83</v>
      </c>
      <c r="AY2150" s="240" t="s">
        <v>275</v>
      </c>
    </row>
    <row r="2151" spans="1:65" s="13" customFormat="1" ht="10">
      <c r="B2151" s="207"/>
      <c r="C2151" s="208"/>
      <c r="D2151" s="209" t="s">
        <v>284</v>
      </c>
      <c r="E2151" s="208"/>
      <c r="F2151" s="211" t="s">
        <v>2601</v>
      </c>
      <c r="G2151" s="208"/>
      <c r="H2151" s="212">
        <v>1.3049999999999999</v>
      </c>
      <c r="I2151" s="213"/>
      <c r="J2151" s="208"/>
      <c r="K2151" s="208"/>
      <c r="L2151" s="214"/>
      <c r="M2151" s="215"/>
      <c r="N2151" s="216"/>
      <c r="O2151" s="216"/>
      <c r="P2151" s="216"/>
      <c r="Q2151" s="216"/>
      <c r="R2151" s="216"/>
      <c r="S2151" s="216"/>
      <c r="T2151" s="217"/>
      <c r="AT2151" s="218" t="s">
        <v>284</v>
      </c>
      <c r="AU2151" s="218" t="s">
        <v>85</v>
      </c>
      <c r="AV2151" s="13" t="s">
        <v>85</v>
      </c>
      <c r="AW2151" s="13" t="s">
        <v>4</v>
      </c>
      <c r="AX2151" s="13" t="s">
        <v>83</v>
      </c>
      <c r="AY2151" s="218" t="s">
        <v>275</v>
      </c>
    </row>
    <row r="2152" spans="1:65" s="2" customFormat="1" ht="24.15" customHeight="1">
      <c r="A2152" s="35"/>
      <c r="B2152" s="36"/>
      <c r="C2152" s="194" t="s">
        <v>2602</v>
      </c>
      <c r="D2152" s="194" t="s">
        <v>277</v>
      </c>
      <c r="E2152" s="195" t="s">
        <v>2603</v>
      </c>
      <c r="F2152" s="196" t="s">
        <v>2604</v>
      </c>
      <c r="G2152" s="197" t="s">
        <v>280</v>
      </c>
      <c r="H2152" s="198">
        <v>26.45</v>
      </c>
      <c r="I2152" s="199"/>
      <c r="J2152" s="200">
        <f>ROUND(I2152*H2152,2)</f>
        <v>0</v>
      </c>
      <c r="K2152" s="196" t="s">
        <v>281</v>
      </c>
      <c r="L2152" s="40"/>
      <c r="M2152" s="201" t="s">
        <v>1</v>
      </c>
      <c r="N2152" s="202" t="s">
        <v>41</v>
      </c>
      <c r="O2152" s="72"/>
      <c r="P2152" s="203">
        <f>O2152*H2152</f>
        <v>0</v>
      </c>
      <c r="Q2152" s="203">
        <v>5.4999999999999997E-3</v>
      </c>
      <c r="R2152" s="203">
        <f>Q2152*H2152</f>
        <v>0.14547499999999999</v>
      </c>
      <c r="S2152" s="203">
        <v>0</v>
      </c>
      <c r="T2152" s="204">
        <f>S2152*H2152</f>
        <v>0</v>
      </c>
      <c r="U2152" s="35"/>
      <c r="V2152" s="35"/>
      <c r="W2152" s="35"/>
      <c r="X2152" s="35"/>
      <c r="Y2152" s="35"/>
      <c r="Z2152" s="35"/>
      <c r="AA2152" s="35"/>
      <c r="AB2152" s="35"/>
      <c r="AC2152" s="35"/>
      <c r="AD2152" s="35"/>
      <c r="AE2152" s="35"/>
      <c r="AR2152" s="205" t="s">
        <v>380</v>
      </c>
      <c r="AT2152" s="205" t="s">
        <v>277</v>
      </c>
      <c r="AU2152" s="205" t="s">
        <v>85</v>
      </c>
      <c r="AY2152" s="18" t="s">
        <v>275</v>
      </c>
      <c r="BE2152" s="206">
        <f>IF(N2152="základní",J2152,0)</f>
        <v>0</v>
      </c>
      <c r="BF2152" s="206">
        <f>IF(N2152="snížená",J2152,0)</f>
        <v>0</v>
      </c>
      <c r="BG2152" s="206">
        <f>IF(N2152="zákl. přenesená",J2152,0)</f>
        <v>0</v>
      </c>
      <c r="BH2152" s="206">
        <f>IF(N2152="sníž. přenesená",J2152,0)</f>
        <v>0</v>
      </c>
      <c r="BI2152" s="206">
        <f>IF(N2152="nulová",J2152,0)</f>
        <v>0</v>
      </c>
      <c r="BJ2152" s="18" t="s">
        <v>83</v>
      </c>
      <c r="BK2152" s="206">
        <f>ROUND(I2152*H2152,2)</f>
        <v>0</v>
      </c>
      <c r="BL2152" s="18" t="s">
        <v>380</v>
      </c>
      <c r="BM2152" s="205" t="s">
        <v>2605</v>
      </c>
    </row>
    <row r="2153" spans="1:65" s="13" customFormat="1" ht="10">
      <c r="B2153" s="207"/>
      <c r="C2153" s="208"/>
      <c r="D2153" s="209" t="s">
        <v>284</v>
      </c>
      <c r="E2153" s="210" t="s">
        <v>1</v>
      </c>
      <c r="F2153" s="211" t="s">
        <v>2606</v>
      </c>
      <c r="G2153" s="208"/>
      <c r="H2153" s="212">
        <v>26.45</v>
      </c>
      <c r="I2153" s="213"/>
      <c r="J2153" s="208"/>
      <c r="K2153" s="208"/>
      <c r="L2153" s="214"/>
      <c r="M2153" s="215"/>
      <c r="N2153" s="216"/>
      <c r="O2153" s="216"/>
      <c r="P2153" s="216"/>
      <c r="Q2153" s="216"/>
      <c r="R2153" s="216"/>
      <c r="S2153" s="216"/>
      <c r="T2153" s="217"/>
      <c r="AT2153" s="218" t="s">
        <v>284</v>
      </c>
      <c r="AU2153" s="218" t="s">
        <v>85</v>
      </c>
      <c r="AV2153" s="13" t="s">
        <v>85</v>
      </c>
      <c r="AW2153" s="13" t="s">
        <v>32</v>
      </c>
      <c r="AX2153" s="13" t="s">
        <v>76</v>
      </c>
      <c r="AY2153" s="218" t="s">
        <v>275</v>
      </c>
    </row>
    <row r="2154" spans="1:65" s="14" customFormat="1" ht="10">
      <c r="B2154" s="219"/>
      <c r="C2154" s="220"/>
      <c r="D2154" s="209" t="s">
        <v>284</v>
      </c>
      <c r="E2154" s="221" t="s">
        <v>1</v>
      </c>
      <c r="F2154" s="222" t="s">
        <v>286</v>
      </c>
      <c r="G2154" s="220"/>
      <c r="H2154" s="223">
        <v>26.45</v>
      </c>
      <c r="I2154" s="224"/>
      <c r="J2154" s="220"/>
      <c r="K2154" s="220"/>
      <c r="L2154" s="225"/>
      <c r="M2154" s="226"/>
      <c r="N2154" s="227"/>
      <c r="O2154" s="227"/>
      <c r="P2154" s="227"/>
      <c r="Q2154" s="227"/>
      <c r="R2154" s="227"/>
      <c r="S2154" s="227"/>
      <c r="T2154" s="228"/>
      <c r="AT2154" s="229" t="s">
        <v>284</v>
      </c>
      <c r="AU2154" s="229" t="s">
        <v>85</v>
      </c>
      <c r="AV2154" s="14" t="s">
        <v>106</v>
      </c>
      <c r="AW2154" s="14" t="s">
        <v>32</v>
      </c>
      <c r="AX2154" s="14" t="s">
        <v>76</v>
      </c>
      <c r="AY2154" s="229" t="s">
        <v>275</v>
      </c>
    </row>
    <row r="2155" spans="1:65" s="15" customFormat="1" ht="10">
      <c r="B2155" s="230"/>
      <c r="C2155" s="231"/>
      <c r="D2155" s="209" t="s">
        <v>284</v>
      </c>
      <c r="E2155" s="232" t="s">
        <v>1</v>
      </c>
      <c r="F2155" s="233" t="s">
        <v>287</v>
      </c>
      <c r="G2155" s="231"/>
      <c r="H2155" s="234">
        <v>26.45</v>
      </c>
      <c r="I2155" s="235"/>
      <c r="J2155" s="231"/>
      <c r="K2155" s="231"/>
      <c r="L2155" s="236"/>
      <c r="M2155" s="237"/>
      <c r="N2155" s="238"/>
      <c r="O2155" s="238"/>
      <c r="P2155" s="238"/>
      <c r="Q2155" s="238"/>
      <c r="R2155" s="238"/>
      <c r="S2155" s="238"/>
      <c r="T2155" s="239"/>
      <c r="AT2155" s="240" t="s">
        <v>284</v>
      </c>
      <c r="AU2155" s="240" t="s">
        <v>85</v>
      </c>
      <c r="AV2155" s="15" t="s">
        <v>282</v>
      </c>
      <c r="AW2155" s="15" t="s">
        <v>32</v>
      </c>
      <c r="AX2155" s="15" t="s">
        <v>83</v>
      </c>
      <c r="AY2155" s="240" t="s">
        <v>275</v>
      </c>
    </row>
    <row r="2156" spans="1:65" s="2" customFormat="1" ht="24.15" customHeight="1">
      <c r="A2156" s="35"/>
      <c r="B2156" s="36"/>
      <c r="C2156" s="251" t="s">
        <v>2607</v>
      </c>
      <c r="D2156" s="251" t="s">
        <v>386</v>
      </c>
      <c r="E2156" s="252" t="s">
        <v>2597</v>
      </c>
      <c r="F2156" s="253" t="s">
        <v>2598</v>
      </c>
      <c r="G2156" s="254" t="s">
        <v>280</v>
      </c>
      <c r="H2156" s="255">
        <v>30.417999999999999</v>
      </c>
      <c r="I2156" s="256"/>
      <c r="J2156" s="257">
        <f>ROUND(I2156*H2156,2)</f>
        <v>0</v>
      </c>
      <c r="K2156" s="253" t="s">
        <v>1</v>
      </c>
      <c r="L2156" s="258"/>
      <c r="M2156" s="259" t="s">
        <v>1</v>
      </c>
      <c r="N2156" s="260" t="s">
        <v>41</v>
      </c>
      <c r="O2156" s="72"/>
      <c r="P2156" s="203">
        <f>O2156*H2156</f>
        <v>0</v>
      </c>
      <c r="Q2156" s="203">
        <v>0</v>
      </c>
      <c r="R2156" s="203">
        <f>Q2156*H2156</f>
        <v>0</v>
      </c>
      <c r="S2156" s="203">
        <v>0</v>
      </c>
      <c r="T2156" s="204">
        <f>S2156*H2156</f>
        <v>0</v>
      </c>
      <c r="U2156" s="35"/>
      <c r="V2156" s="35"/>
      <c r="W2156" s="35"/>
      <c r="X2156" s="35"/>
      <c r="Y2156" s="35"/>
      <c r="Z2156" s="35"/>
      <c r="AA2156" s="35"/>
      <c r="AB2156" s="35"/>
      <c r="AC2156" s="35"/>
      <c r="AD2156" s="35"/>
      <c r="AE2156" s="35"/>
      <c r="AR2156" s="205" t="s">
        <v>517</v>
      </c>
      <c r="AT2156" s="205" t="s">
        <v>386</v>
      </c>
      <c r="AU2156" s="205" t="s">
        <v>85</v>
      </c>
      <c r="AY2156" s="18" t="s">
        <v>275</v>
      </c>
      <c r="BE2156" s="206">
        <f>IF(N2156="základní",J2156,0)</f>
        <v>0</v>
      </c>
      <c r="BF2156" s="206">
        <f>IF(N2156="snížená",J2156,0)</f>
        <v>0</v>
      </c>
      <c r="BG2156" s="206">
        <f>IF(N2156="zákl. přenesená",J2156,0)</f>
        <v>0</v>
      </c>
      <c r="BH2156" s="206">
        <f>IF(N2156="sníž. přenesená",J2156,0)</f>
        <v>0</v>
      </c>
      <c r="BI2156" s="206">
        <f>IF(N2156="nulová",J2156,0)</f>
        <v>0</v>
      </c>
      <c r="BJ2156" s="18" t="s">
        <v>83</v>
      </c>
      <c r="BK2156" s="206">
        <f>ROUND(I2156*H2156,2)</f>
        <v>0</v>
      </c>
      <c r="BL2156" s="18" t="s">
        <v>380</v>
      </c>
      <c r="BM2156" s="205" t="s">
        <v>2608</v>
      </c>
    </row>
    <row r="2157" spans="1:65" s="13" customFormat="1" ht="10">
      <c r="B2157" s="207"/>
      <c r="C2157" s="208"/>
      <c r="D2157" s="209" t="s">
        <v>284</v>
      </c>
      <c r="E2157" s="208"/>
      <c r="F2157" s="211" t="s">
        <v>2609</v>
      </c>
      <c r="G2157" s="208"/>
      <c r="H2157" s="212">
        <v>30.417999999999999</v>
      </c>
      <c r="I2157" s="213"/>
      <c r="J2157" s="208"/>
      <c r="K2157" s="208"/>
      <c r="L2157" s="214"/>
      <c r="M2157" s="215"/>
      <c r="N2157" s="216"/>
      <c r="O2157" s="216"/>
      <c r="P2157" s="216"/>
      <c r="Q2157" s="216"/>
      <c r="R2157" s="216"/>
      <c r="S2157" s="216"/>
      <c r="T2157" s="217"/>
      <c r="AT2157" s="218" t="s">
        <v>284</v>
      </c>
      <c r="AU2157" s="218" t="s">
        <v>85</v>
      </c>
      <c r="AV2157" s="13" t="s">
        <v>85</v>
      </c>
      <c r="AW2157" s="13" t="s">
        <v>4</v>
      </c>
      <c r="AX2157" s="13" t="s">
        <v>83</v>
      </c>
      <c r="AY2157" s="218" t="s">
        <v>275</v>
      </c>
    </row>
    <row r="2158" spans="1:65" s="2" customFormat="1" ht="33" customHeight="1">
      <c r="A2158" s="35"/>
      <c r="B2158" s="36"/>
      <c r="C2158" s="194" t="s">
        <v>2610</v>
      </c>
      <c r="D2158" s="194" t="s">
        <v>277</v>
      </c>
      <c r="E2158" s="195" t="s">
        <v>2611</v>
      </c>
      <c r="F2158" s="196" t="s">
        <v>2612</v>
      </c>
      <c r="G2158" s="197" t="s">
        <v>280</v>
      </c>
      <c r="H2158" s="198">
        <v>68.7</v>
      </c>
      <c r="I2158" s="199"/>
      <c r="J2158" s="200">
        <f>ROUND(I2158*H2158,2)</f>
        <v>0</v>
      </c>
      <c r="K2158" s="196" t="s">
        <v>281</v>
      </c>
      <c r="L2158" s="40"/>
      <c r="M2158" s="201" t="s">
        <v>1</v>
      </c>
      <c r="N2158" s="202" t="s">
        <v>41</v>
      </c>
      <c r="O2158" s="72"/>
      <c r="P2158" s="203">
        <f>O2158*H2158</f>
        <v>0</v>
      </c>
      <c r="Q2158" s="203">
        <v>8.9999999999999993E-3</v>
      </c>
      <c r="R2158" s="203">
        <f>Q2158*H2158</f>
        <v>0.61829999999999996</v>
      </c>
      <c r="S2158" s="203">
        <v>0</v>
      </c>
      <c r="T2158" s="204">
        <f>S2158*H2158</f>
        <v>0</v>
      </c>
      <c r="U2158" s="35"/>
      <c r="V2158" s="35"/>
      <c r="W2158" s="35"/>
      <c r="X2158" s="35"/>
      <c r="Y2158" s="35"/>
      <c r="Z2158" s="35"/>
      <c r="AA2158" s="35"/>
      <c r="AB2158" s="35"/>
      <c r="AC2158" s="35"/>
      <c r="AD2158" s="35"/>
      <c r="AE2158" s="35"/>
      <c r="AR2158" s="205" t="s">
        <v>380</v>
      </c>
      <c r="AT2158" s="205" t="s">
        <v>277</v>
      </c>
      <c r="AU2158" s="205" t="s">
        <v>85</v>
      </c>
      <c r="AY2158" s="18" t="s">
        <v>275</v>
      </c>
      <c r="BE2158" s="206">
        <f>IF(N2158="základní",J2158,0)</f>
        <v>0</v>
      </c>
      <c r="BF2158" s="206">
        <f>IF(N2158="snížená",J2158,0)</f>
        <v>0</v>
      </c>
      <c r="BG2158" s="206">
        <f>IF(N2158="zákl. přenesená",J2158,0)</f>
        <v>0</v>
      </c>
      <c r="BH2158" s="206">
        <f>IF(N2158="sníž. přenesená",J2158,0)</f>
        <v>0</v>
      </c>
      <c r="BI2158" s="206">
        <f>IF(N2158="nulová",J2158,0)</f>
        <v>0</v>
      </c>
      <c r="BJ2158" s="18" t="s">
        <v>83</v>
      </c>
      <c r="BK2158" s="206">
        <f>ROUND(I2158*H2158,2)</f>
        <v>0</v>
      </c>
      <c r="BL2158" s="18" t="s">
        <v>380</v>
      </c>
      <c r="BM2158" s="205" t="s">
        <v>2613</v>
      </c>
    </row>
    <row r="2159" spans="1:65" s="13" customFormat="1" ht="10">
      <c r="B2159" s="207"/>
      <c r="C2159" s="208"/>
      <c r="D2159" s="209" t="s">
        <v>284</v>
      </c>
      <c r="E2159" s="210" t="s">
        <v>1</v>
      </c>
      <c r="F2159" s="211" t="s">
        <v>2614</v>
      </c>
      <c r="G2159" s="208"/>
      <c r="H2159" s="212">
        <v>68.7</v>
      </c>
      <c r="I2159" s="213"/>
      <c r="J2159" s="208"/>
      <c r="K2159" s="208"/>
      <c r="L2159" s="214"/>
      <c r="M2159" s="215"/>
      <c r="N2159" s="216"/>
      <c r="O2159" s="216"/>
      <c r="P2159" s="216"/>
      <c r="Q2159" s="216"/>
      <c r="R2159" s="216"/>
      <c r="S2159" s="216"/>
      <c r="T2159" s="217"/>
      <c r="AT2159" s="218" t="s">
        <v>284</v>
      </c>
      <c r="AU2159" s="218" t="s">
        <v>85</v>
      </c>
      <c r="AV2159" s="13" t="s">
        <v>85</v>
      </c>
      <c r="AW2159" s="13" t="s">
        <v>32</v>
      </c>
      <c r="AX2159" s="13" t="s">
        <v>76</v>
      </c>
      <c r="AY2159" s="218" t="s">
        <v>275</v>
      </c>
    </row>
    <row r="2160" spans="1:65" s="14" customFormat="1" ht="10">
      <c r="B2160" s="219"/>
      <c r="C2160" s="220"/>
      <c r="D2160" s="209" t="s">
        <v>284</v>
      </c>
      <c r="E2160" s="221" t="s">
        <v>1</v>
      </c>
      <c r="F2160" s="222" t="s">
        <v>286</v>
      </c>
      <c r="G2160" s="220"/>
      <c r="H2160" s="223">
        <v>68.7</v>
      </c>
      <c r="I2160" s="224"/>
      <c r="J2160" s="220"/>
      <c r="K2160" s="220"/>
      <c r="L2160" s="225"/>
      <c r="M2160" s="226"/>
      <c r="N2160" s="227"/>
      <c r="O2160" s="227"/>
      <c r="P2160" s="227"/>
      <c r="Q2160" s="227"/>
      <c r="R2160" s="227"/>
      <c r="S2160" s="227"/>
      <c r="T2160" s="228"/>
      <c r="AT2160" s="229" t="s">
        <v>284</v>
      </c>
      <c r="AU2160" s="229" t="s">
        <v>85</v>
      </c>
      <c r="AV2160" s="14" t="s">
        <v>106</v>
      </c>
      <c r="AW2160" s="14" t="s">
        <v>32</v>
      </c>
      <c r="AX2160" s="14" t="s">
        <v>76</v>
      </c>
      <c r="AY2160" s="229" t="s">
        <v>275</v>
      </c>
    </row>
    <row r="2161" spans="1:65" s="15" customFormat="1" ht="10">
      <c r="B2161" s="230"/>
      <c r="C2161" s="231"/>
      <c r="D2161" s="209" t="s">
        <v>284</v>
      </c>
      <c r="E2161" s="232" t="s">
        <v>1</v>
      </c>
      <c r="F2161" s="233" t="s">
        <v>287</v>
      </c>
      <c r="G2161" s="231"/>
      <c r="H2161" s="234">
        <v>68.7</v>
      </c>
      <c r="I2161" s="235"/>
      <c r="J2161" s="231"/>
      <c r="K2161" s="231"/>
      <c r="L2161" s="236"/>
      <c r="M2161" s="237"/>
      <c r="N2161" s="238"/>
      <c r="O2161" s="238"/>
      <c r="P2161" s="238"/>
      <c r="Q2161" s="238"/>
      <c r="R2161" s="238"/>
      <c r="S2161" s="238"/>
      <c r="T2161" s="239"/>
      <c r="AT2161" s="240" t="s">
        <v>284</v>
      </c>
      <c r="AU2161" s="240" t="s">
        <v>85</v>
      </c>
      <c r="AV2161" s="15" t="s">
        <v>282</v>
      </c>
      <c r="AW2161" s="15" t="s">
        <v>32</v>
      </c>
      <c r="AX2161" s="15" t="s">
        <v>83</v>
      </c>
      <c r="AY2161" s="240" t="s">
        <v>275</v>
      </c>
    </row>
    <row r="2162" spans="1:65" s="2" customFormat="1" ht="21.75" customHeight="1">
      <c r="A2162" s="35"/>
      <c r="B2162" s="36"/>
      <c r="C2162" s="251" t="s">
        <v>2615</v>
      </c>
      <c r="D2162" s="251" t="s">
        <v>386</v>
      </c>
      <c r="E2162" s="252" t="s">
        <v>2591</v>
      </c>
      <c r="F2162" s="253" t="s">
        <v>2592</v>
      </c>
      <c r="G2162" s="254" t="s">
        <v>280</v>
      </c>
      <c r="H2162" s="255">
        <v>79.004999999999995</v>
      </c>
      <c r="I2162" s="256"/>
      <c r="J2162" s="257">
        <f>ROUND(I2162*H2162,2)</f>
        <v>0</v>
      </c>
      <c r="K2162" s="253" t="s">
        <v>1</v>
      </c>
      <c r="L2162" s="258"/>
      <c r="M2162" s="259" t="s">
        <v>1</v>
      </c>
      <c r="N2162" s="260" t="s">
        <v>41</v>
      </c>
      <c r="O2162" s="72"/>
      <c r="P2162" s="203">
        <f>O2162*H2162</f>
        <v>0</v>
      </c>
      <c r="Q2162" s="203">
        <v>0</v>
      </c>
      <c r="R2162" s="203">
        <f>Q2162*H2162</f>
        <v>0</v>
      </c>
      <c r="S2162" s="203">
        <v>0</v>
      </c>
      <c r="T2162" s="204">
        <f>S2162*H2162</f>
        <v>0</v>
      </c>
      <c r="U2162" s="35"/>
      <c r="V2162" s="35"/>
      <c r="W2162" s="35"/>
      <c r="X2162" s="35"/>
      <c r="Y2162" s="35"/>
      <c r="Z2162" s="35"/>
      <c r="AA2162" s="35"/>
      <c r="AB2162" s="35"/>
      <c r="AC2162" s="35"/>
      <c r="AD2162" s="35"/>
      <c r="AE2162" s="35"/>
      <c r="AR2162" s="205" t="s">
        <v>517</v>
      </c>
      <c r="AT2162" s="205" t="s">
        <v>386</v>
      </c>
      <c r="AU2162" s="205" t="s">
        <v>85</v>
      </c>
      <c r="AY2162" s="18" t="s">
        <v>275</v>
      </c>
      <c r="BE2162" s="206">
        <f>IF(N2162="základní",J2162,0)</f>
        <v>0</v>
      </c>
      <c r="BF2162" s="206">
        <f>IF(N2162="snížená",J2162,0)</f>
        <v>0</v>
      </c>
      <c r="BG2162" s="206">
        <f>IF(N2162="zákl. přenesená",J2162,0)</f>
        <v>0</v>
      </c>
      <c r="BH2162" s="206">
        <f>IF(N2162="sníž. přenesená",J2162,0)</f>
        <v>0</v>
      </c>
      <c r="BI2162" s="206">
        <f>IF(N2162="nulová",J2162,0)</f>
        <v>0</v>
      </c>
      <c r="BJ2162" s="18" t="s">
        <v>83</v>
      </c>
      <c r="BK2162" s="206">
        <f>ROUND(I2162*H2162,2)</f>
        <v>0</v>
      </c>
      <c r="BL2162" s="18" t="s">
        <v>380</v>
      </c>
      <c r="BM2162" s="205" t="s">
        <v>2616</v>
      </c>
    </row>
    <row r="2163" spans="1:65" s="13" customFormat="1" ht="10">
      <c r="B2163" s="207"/>
      <c r="C2163" s="208"/>
      <c r="D2163" s="209" t="s">
        <v>284</v>
      </c>
      <c r="E2163" s="208"/>
      <c r="F2163" s="211" t="s">
        <v>2617</v>
      </c>
      <c r="G2163" s="208"/>
      <c r="H2163" s="212">
        <v>79.004999999999995</v>
      </c>
      <c r="I2163" s="213"/>
      <c r="J2163" s="208"/>
      <c r="K2163" s="208"/>
      <c r="L2163" s="214"/>
      <c r="M2163" s="215"/>
      <c r="N2163" s="216"/>
      <c r="O2163" s="216"/>
      <c r="P2163" s="216"/>
      <c r="Q2163" s="216"/>
      <c r="R2163" s="216"/>
      <c r="S2163" s="216"/>
      <c r="T2163" s="217"/>
      <c r="AT2163" s="218" t="s">
        <v>284</v>
      </c>
      <c r="AU2163" s="218" t="s">
        <v>85</v>
      </c>
      <c r="AV2163" s="13" t="s">
        <v>85</v>
      </c>
      <c r="AW2163" s="13" t="s">
        <v>4</v>
      </c>
      <c r="AX2163" s="13" t="s">
        <v>83</v>
      </c>
      <c r="AY2163" s="218" t="s">
        <v>275</v>
      </c>
    </row>
    <row r="2164" spans="1:65" s="2" customFormat="1" ht="16.5" customHeight="1">
      <c r="A2164" s="35"/>
      <c r="B2164" s="36"/>
      <c r="C2164" s="194" t="s">
        <v>2618</v>
      </c>
      <c r="D2164" s="194" t="s">
        <v>277</v>
      </c>
      <c r="E2164" s="195" t="s">
        <v>2619</v>
      </c>
      <c r="F2164" s="196" t="s">
        <v>2620</v>
      </c>
      <c r="G2164" s="197" t="s">
        <v>399</v>
      </c>
      <c r="H2164" s="198">
        <v>149.75</v>
      </c>
      <c r="I2164" s="199"/>
      <c r="J2164" s="200">
        <f>ROUND(I2164*H2164,2)</f>
        <v>0</v>
      </c>
      <c r="K2164" s="196" t="s">
        <v>281</v>
      </c>
      <c r="L2164" s="40"/>
      <c r="M2164" s="201" t="s">
        <v>1</v>
      </c>
      <c r="N2164" s="202" t="s">
        <v>41</v>
      </c>
      <c r="O2164" s="72"/>
      <c r="P2164" s="203">
        <f>O2164*H2164</f>
        <v>0</v>
      </c>
      <c r="Q2164" s="203">
        <v>3.0000000000000001E-5</v>
      </c>
      <c r="R2164" s="203">
        <f>Q2164*H2164</f>
        <v>4.4925E-3</v>
      </c>
      <c r="S2164" s="203">
        <v>0</v>
      </c>
      <c r="T2164" s="204">
        <f>S2164*H2164</f>
        <v>0</v>
      </c>
      <c r="U2164" s="35"/>
      <c r="V2164" s="35"/>
      <c r="W2164" s="35"/>
      <c r="X2164" s="35"/>
      <c r="Y2164" s="35"/>
      <c r="Z2164" s="35"/>
      <c r="AA2164" s="35"/>
      <c r="AB2164" s="35"/>
      <c r="AC2164" s="35"/>
      <c r="AD2164" s="35"/>
      <c r="AE2164" s="35"/>
      <c r="AR2164" s="205" t="s">
        <v>380</v>
      </c>
      <c r="AT2164" s="205" t="s">
        <v>277</v>
      </c>
      <c r="AU2164" s="205" t="s">
        <v>85</v>
      </c>
      <c r="AY2164" s="18" t="s">
        <v>275</v>
      </c>
      <c r="BE2164" s="206">
        <f>IF(N2164="základní",J2164,0)</f>
        <v>0</v>
      </c>
      <c r="BF2164" s="206">
        <f>IF(N2164="snížená",J2164,0)</f>
        <v>0</v>
      </c>
      <c r="BG2164" s="206">
        <f>IF(N2164="zákl. přenesená",J2164,0)</f>
        <v>0</v>
      </c>
      <c r="BH2164" s="206">
        <f>IF(N2164="sníž. přenesená",J2164,0)</f>
        <v>0</v>
      </c>
      <c r="BI2164" s="206">
        <f>IF(N2164="nulová",J2164,0)</f>
        <v>0</v>
      </c>
      <c r="BJ2164" s="18" t="s">
        <v>83</v>
      </c>
      <c r="BK2164" s="206">
        <f>ROUND(I2164*H2164,2)</f>
        <v>0</v>
      </c>
      <c r="BL2164" s="18" t="s">
        <v>380</v>
      </c>
      <c r="BM2164" s="205" t="s">
        <v>2621</v>
      </c>
    </row>
    <row r="2165" spans="1:65" s="13" customFormat="1" ht="10">
      <c r="B2165" s="207"/>
      <c r="C2165" s="208"/>
      <c r="D2165" s="209" t="s">
        <v>284</v>
      </c>
      <c r="E2165" s="210" t="s">
        <v>1</v>
      </c>
      <c r="F2165" s="211" t="s">
        <v>2622</v>
      </c>
      <c r="G2165" s="208"/>
      <c r="H2165" s="212">
        <v>149.75</v>
      </c>
      <c r="I2165" s="213"/>
      <c r="J2165" s="208"/>
      <c r="K2165" s="208"/>
      <c r="L2165" s="214"/>
      <c r="M2165" s="215"/>
      <c r="N2165" s="216"/>
      <c r="O2165" s="216"/>
      <c r="P2165" s="216"/>
      <c r="Q2165" s="216"/>
      <c r="R2165" s="216"/>
      <c r="S2165" s="216"/>
      <c r="T2165" s="217"/>
      <c r="AT2165" s="218" t="s">
        <v>284</v>
      </c>
      <c r="AU2165" s="218" t="s">
        <v>85</v>
      </c>
      <c r="AV2165" s="13" t="s">
        <v>85</v>
      </c>
      <c r="AW2165" s="13" t="s">
        <v>32</v>
      </c>
      <c r="AX2165" s="13" t="s">
        <v>76</v>
      </c>
      <c r="AY2165" s="218" t="s">
        <v>275</v>
      </c>
    </row>
    <row r="2166" spans="1:65" s="14" customFormat="1" ht="10">
      <c r="B2166" s="219"/>
      <c r="C2166" s="220"/>
      <c r="D2166" s="209" t="s">
        <v>284</v>
      </c>
      <c r="E2166" s="221" t="s">
        <v>1</v>
      </c>
      <c r="F2166" s="222" t="s">
        <v>286</v>
      </c>
      <c r="G2166" s="220"/>
      <c r="H2166" s="223">
        <v>149.75</v>
      </c>
      <c r="I2166" s="224"/>
      <c r="J2166" s="220"/>
      <c r="K2166" s="220"/>
      <c r="L2166" s="225"/>
      <c r="M2166" s="226"/>
      <c r="N2166" s="227"/>
      <c r="O2166" s="227"/>
      <c r="P2166" s="227"/>
      <c r="Q2166" s="227"/>
      <c r="R2166" s="227"/>
      <c r="S2166" s="227"/>
      <c r="T2166" s="228"/>
      <c r="AT2166" s="229" t="s">
        <v>284</v>
      </c>
      <c r="AU2166" s="229" t="s">
        <v>85</v>
      </c>
      <c r="AV2166" s="14" t="s">
        <v>106</v>
      </c>
      <c r="AW2166" s="14" t="s">
        <v>32</v>
      </c>
      <c r="AX2166" s="14" t="s">
        <v>76</v>
      </c>
      <c r="AY2166" s="229" t="s">
        <v>275</v>
      </c>
    </row>
    <row r="2167" spans="1:65" s="15" customFormat="1" ht="10">
      <c r="B2167" s="230"/>
      <c r="C2167" s="231"/>
      <c r="D2167" s="209" t="s">
        <v>284</v>
      </c>
      <c r="E2167" s="232" t="s">
        <v>1</v>
      </c>
      <c r="F2167" s="233" t="s">
        <v>287</v>
      </c>
      <c r="G2167" s="231"/>
      <c r="H2167" s="234">
        <v>149.75</v>
      </c>
      <c r="I2167" s="235"/>
      <c r="J2167" s="231"/>
      <c r="K2167" s="231"/>
      <c r="L2167" s="236"/>
      <c r="M2167" s="237"/>
      <c r="N2167" s="238"/>
      <c r="O2167" s="238"/>
      <c r="P2167" s="238"/>
      <c r="Q2167" s="238"/>
      <c r="R2167" s="238"/>
      <c r="S2167" s="238"/>
      <c r="T2167" s="239"/>
      <c r="AT2167" s="240" t="s">
        <v>284</v>
      </c>
      <c r="AU2167" s="240" t="s">
        <v>85</v>
      </c>
      <c r="AV2167" s="15" t="s">
        <v>282</v>
      </c>
      <c r="AW2167" s="15" t="s">
        <v>32</v>
      </c>
      <c r="AX2167" s="15" t="s">
        <v>83</v>
      </c>
      <c r="AY2167" s="240" t="s">
        <v>275</v>
      </c>
    </row>
    <row r="2168" spans="1:65" s="2" customFormat="1" ht="24.15" customHeight="1">
      <c r="A2168" s="35"/>
      <c r="B2168" s="36"/>
      <c r="C2168" s="194" t="s">
        <v>2623</v>
      </c>
      <c r="D2168" s="194" t="s">
        <v>277</v>
      </c>
      <c r="E2168" s="195" t="s">
        <v>2624</v>
      </c>
      <c r="F2168" s="196" t="s">
        <v>2625</v>
      </c>
      <c r="G2168" s="197" t="s">
        <v>280</v>
      </c>
      <c r="H2168" s="198">
        <v>100.72</v>
      </c>
      <c r="I2168" s="199"/>
      <c r="J2168" s="200">
        <f>ROUND(I2168*H2168,2)</f>
        <v>0</v>
      </c>
      <c r="K2168" s="196" t="s">
        <v>281</v>
      </c>
      <c r="L2168" s="40"/>
      <c r="M2168" s="201" t="s">
        <v>1</v>
      </c>
      <c r="N2168" s="202" t="s">
        <v>41</v>
      </c>
      <c r="O2168" s="72"/>
      <c r="P2168" s="203">
        <f>O2168*H2168</f>
        <v>0</v>
      </c>
      <c r="Q2168" s="203">
        <v>5.0000000000000002E-5</v>
      </c>
      <c r="R2168" s="203">
        <f>Q2168*H2168</f>
        <v>5.0360000000000005E-3</v>
      </c>
      <c r="S2168" s="203">
        <v>0</v>
      </c>
      <c r="T2168" s="204">
        <f>S2168*H2168</f>
        <v>0</v>
      </c>
      <c r="U2168" s="35"/>
      <c r="V2168" s="35"/>
      <c r="W2168" s="35"/>
      <c r="X2168" s="35"/>
      <c r="Y2168" s="35"/>
      <c r="Z2168" s="35"/>
      <c r="AA2168" s="35"/>
      <c r="AB2168" s="35"/>
      <c r="AC2168" s="35"/>
      <c r="AD2168" s="35"/>
      <c r="AE2168" s="35"/>
      <c r="AR2168" s="205" t="s">
        <v>380</v>
      </c>
      <c r="AT2168" s="205" t="s">
        <v>277</v>
      </c>
      <c r="AU2168" s="205" t="s">
        <v>85</v>
      </c>
      <c r="AY2168" s="18" t="s">
        <v>275</v>
      </c>
      <c r="BE2168" s="206">
        <f>IF(N2168="základní",J2168,0)</f>
        <v>0</v>
      </c>
      <c r="BF2168" s="206">
        <f>IF(N2168="snížená",J2168,0)</f>
        <v>0</v>
      </c>
      <c r="BG2168" s="206">
        <f>IF(N2168="zákl. přenesená",J2168,0)</f>
        <v>0</v>
      </c>
      <c r="BH2168" s="206">
        <f>IF(N2168="sníž. přenesená",J2168,0)</f>
        <v>0</v>
      </c>
      <c r="BI2168" s="206">
        <f>IF(N2168="nulová",J2168,0)</f>
        <v>0</v>
      </c>
      <c r="BJ2168" s="18" t="s">
        <v>83</v>
      </c>
      <c r="BK2168" s="206">
        <f>ROUND(I2168*H2168,2)</f>
        <v>0</v>
      </c>
      <c r="BL2168" s="18" t="s">
        <v>380</v>
      </c>
      <c r="BM2168" s="205" t="s">
        <v>2626</v>
      </c>
    </row>
    <row r="2169" spans="1:65" s="13" customFormat="1" ht="10">
      <c r="B2169" s="207"/>
      <c r="C2169" s="208"/>
      <c r="D2169" s="209" t="s">
        <v>284</v>
      </c>
      <c r="E2169" s="210" t="s">
        <v>1</v>
      </c>
      <c r="F2169" s="211" t="s">
        <v>174</v>
      </c>
      <c r="G2169" s="208"/>
      <c r="H2169" s="212">
        <v>95.1</v>
      </c>
      <c r="I2169" s="213"/>
      <c r="J2169" s="208"/>
      <c r="K2169" s="208"/>
      <c r="L2169" s="214"/>
      <c r="M2169" s="215"/>
      <c r="N2169" s="216"/>
      <c r="O2169" s="216"/>
      <c r="P2169" s="216"/>
      <c r="Q2169" s="216"/>
      <c r="R2169" s="216"/>
      <c r="S2169" s="216"/>
      <c r="T2169" s="217"/>
      <c r="AT2169" s="218" t="s">
        <v>284</v>
      </c>
      <c r="AU2169" s="218" t="s">
        <v>85</v>
      </c>
      <c r="AV2169" s="13" t="s">
        <v>85</v>
      </c>
      <c r="AW2169" s="13" t="s">
        <v>32</v>
      </c>
      <c r="AX2169" s="13" t="s">
        <v>76</v>
      </c>
      <c r="AY2169" s="218" t="s">
        <v>275</v>
      </c>
    </row>
    <row r="2170" spans="1:65" s="13" customFormat="1" ht="10">
      <c r="B2170" s="207"/>
      <c r="C2170" s="208"/>
      <c r="D2170" s="209" t="s">
        <v>284</v>
      </c>
      <c r="E2170" s="210" t="s">
        <v>1</v>
      </c>
      <c r="F2170" s="211" t="s">
        <v>2569</v>
      </c>
      <c r="G2170" s="208"/>
      <c r="H2170" s="212">
        <v>5.62</v>
      </c>
      <c r="I2170" s="213"/>
      <c r="J2170" s="208"/>
      <c r="K2170" s="208"/>
      <c r="L2170" s="214"/>
      <c r="M2170" s="215"/>
      <c r="N2170" s="216"/>
      <c r="O2170" s="216"/>
      <c r="P2170" s="216"/>
      <c r="Q2170" s="216"/>
      <c r="R2170" s="216"/>
      <c r="S2170" s="216"/>
      <c r="T2170" s="217"/>
      <c r="AT2170" s="218" t="s">
        <v>284</v>
      </c>
      <c r="AU2170" s="218" t="s">
        <v>85</v>
      </c>
      <c r="AV2170" s="13" t="s">
        <v>85</v>
      </c>
      <c r="AW2170" s="13" t="s">
        <v>32</v>
      </c>
      <c r="AX2170" s="13" t="s">
        <v>76</v>
      </c>
      <c r="AY2170" s="218" t="s">
        <v>275</v>
      </c>
    </row>
    <row r="2171" spans="1:65" s="14" customFormat="1" ht="10">
      <c r="B2171" s="219"/>
      <c r="C2171" s="220"/>
      <c r="D2171" s="209" t="s">
        <v>284</v>
      </c>
      <c r="E2171" s="221" t="s">
        <v>1</v>
      </c>
      <c r="F2171" s="222" t="s">
        <v>286</v>
      </c>
      <c r="G2171" s="220"/>
      <c r="H2171" s="223">
        <v>100.72</v>
      </c>
      <c r="I2171" s="224"/>
      <c r="J2171" s="220"/>
      <c r="K2171" s="220"/>
      <c r="L2171" s="225"/>
      <c r="M2171" s="226"/>
      <c r="N2171" s="227"/>
      <c r="O2171" s="227"/>
      <c r="P2171" s="227"/>
      <c r="Q2171" s="227"/>
      <c r="R2171" s="227"/>
      <c r="S2171" s="227"/>
      <c r="T2171" s="228"/>
      <c r="AT2171" s="229" t="s">
        <v>284</v>
      </c>
      <c r="AU2171" s="229" t="s">
        <v>85</v>
      </c>
      <c r="AV2171" s="14" t="s">
        <v>106</v>
      </c>
      <c r="AW2171" s="14" t="s">
        <v>32</v>
      </c>
      <c r="AX2171" s="14" t="s">
        <v>76</v>
      </c>
      <c r="AY2171" s="229" t="s">
        <v>275</v>
      </c>
    </row>
    <row r="2172" spans="1:65" s="15" customFormat="1" ht="10">
      <c r="B2172" s="230"/>
      <c r="C2172" s="231"/>
      <c r="D2172" s="209" t="s">
        <v>284</v>
      </c>
      <c r="E2172" s="232" t="s">
        <v>1</v>
      </c>
      <c r="F2172" s="233" t="s">
        <v>287</v>
      </c>
      <c r="G2172" s="231"/>
      <c r="H2172" s="234">
        <v>100.72</v>
      </c>
      <c r="I2172" s="235"/>
      <c r="J2172" s="231"/>
      <c r="K2172" s="231"/>
      <c r="L2172" s="236"/>
      <c r="M2172" s="237"/>
      <c r="N2172" s="238"/>
      <c r="O2172" s="238"/>
      <c r="P2172" s="238"/>
      <c r="Q2172" s="238"/>
      <c r="R2172" s="238"/>
      <c r="S2172" s="238"/>
      <c r="T2172" s="239"/>
      <c r="AT2172" s="240" t="s">
        <v>284</v>
      </c>
      <c r="AU2172" s="240" t="s">
        <v>85</v>
      </c>
      <c r="AV2172" s="15" t="s">
        <v>282</v>
      </c>
      <c r="AW2172" s="15" t="s">
        <v>32</v>
      </c>
      <c r="AX2172" s="15" t="s">
        <v>83</v>
      </c>
      <c r="AY2172" s="240" t="s">
        <v>275</v>
      </c>
    </row>
    <row r="2173" spans="1:65" s="2" customFormat="1" ht="24.15" customHeight="1">
      <c r="A2173" s="35"/>
      <c r="B2173" s="36"/>
      <c r="C2173" s="194" t="s">
        <v>2627</v>
      </c>
      <c r="D2173" s="194" t="s">
        <v>277</v>
      </c>
      <c r="E2173" s="195" t="s">
        <v>2628</v>
      </c>
      <c r="F2173" s="196" t="s">
        <v>2629</v>
      </c>
      <c r="G2173" s="197" t="s">
        <v>1694</v>
      </c>
      <c r="H2173" s="261"/>
      <c r="I2173" s="199"/>
      <c r="J2173" s="200">
        <f>ROUND(I2173*H2173,2)</f>
        <v>0</v>
      </c>
      <c r="K2173" s="196" t="s">
        <v>281</v>
      </c>
      <c r="L2173" s="40"/>
      <c r="M2173" s="201" t="s">
        <v>1</v>
      </c>
      <c r="N2173" s="202" t="s">
        <v>41</v>
      </c>
      <c r="O2173" s="72"/>
      <c r="P2173" s="203">
        <f>O2173*H2173</f>
        <v>0</v>
      </c>
      <c r="Q2173" s="203">
        <v>0</v>
      </c>
      <c r="R2173" s="203">
        <f>Q2173*H2173</f>
        <v>0</v>
      </c>
      <c r="S2173" s="203">
        <v>0</v>
      </c>
      <c r="T2173" s="204">
        <f>S2173*H2173</f>
        <v>0</v>
      </c>
      <c r="U2173" s="35"/>
      <c r="V2173" s="35"/>
      <c r="W2173" s="35"/>
      <c r="X2173" s="35"/>
      <c r="Y2173" s="35"/>
      <c r="Z2173" s="35"/>
      <c r="AA2173" s="35"/>
      <c r="AB2173" s="35"/>
      <c r="AC2173" s="35"/>
      <c r="AD2173" s="35"/>
      <c r="AE2173" s="35"/>
      <c r="AR2173" s="205" t="s">
        <v>380</v>
      </c>
      <c r="AT2173" s="205" t="s">
        <v>277</v>
      </c>
      <c r="AU2173" s="205" t="s">
        <v>85</v>
      </c>
      <c r="AY2173" s="18" t="s">
        <v>275</v>
      </c>
      <c r="BE2173" s="206">
        <f>IF(N2173="základní",J2173,0)</f>
        <v>0</v>
      </c>
      <c r="BF2173" s="206">
        <f>IF(N2173="snížená",J2173,0)</f>
        <v>0</v>
      </c>
      <c r="BG2173" s="206">
        <f>IF(N2173="zákl. přenesená",J2173,0)</f>
        <v>0</v>
      </c>
      <c r="BH2173" s="206">
        <f>IF(N2173="sníž. přenesená",J2173,0)</f>
        <v>0</v>
      </c>
      <c r="BI2173" s="206">
        <f>IF(N2173="nulová",J2173,0)</f>
        <v>0</v>
      </c>
      <c r="BJ2173" s="18" t="s">
        <v>83</v>
      </c>
      <c r="BK2173" s="206">
        <f>ROUND(I2173*H2173,2)</f>
        <v>0</v>
      </c>
      <c r="BL2173" s="18" t="s">
        <v>380</v>
      </c>
      <c r="BM2173" s="205" t="s">
        <v>2630</v>
      </c>
    </row>
    <row r="2174" spans="1:65" s="12" customFormat="1" ht="22.75" customHeight="1">
      <c r="B2174" s="178"/>
      <c r="C2174" s="179"/>
      <c r="D2174" s="180" t="s">
        <v>75</v>
      </c>
      <c r="E2174" s="192" t="s">
        <v>2631</v>
      </c>
      <c r="F2174" s="192" t="s">
        <v>2632</v>
      </c>
      <c r="G2174" s="179"/>
      <c r="H2174" s="179"/>
      <c r="I2174" s="182"/>
      <c r="J2174" s="193">
        <f>BK2174</f>
        <v>0</v>
      </c>
      <c r="K2174" s="179"/>
      <c r="L2174" s="184"/>
      <c r="M2174" s="185"/>
      <c r="N2174" s="186"/>
      <c r="O2174" s="186"/>
      <c r="P2174" s="187">
        <f>SUM(P2175:P2312)</f>
        <v>0</v>
      </c>
      <c r="Q2174" s="186"/>
      <c r="R2174" s="187">
        <f>SUM(R2175:R2312)</f>
        <v>8.7703983900000022</v>
      </c>
      <c r="S2174" s="186"/>
      <c r="T2174" s="188">
        <f>SUM(T2175:T2312)</f>
        <v>0</v>
      </c>
      <c r="AR2174" s="189" t="s">
        <v>85</v>
      </c>
      <c r="AT2174" s="190" t="s">
        <v>75</v>
      </c>
      <c r="AU2174" s="190" t="s">
        <v>83</v>
      </c>
      <c r="AY2174" s="189" t="s">
        <v>275</v>
      </c>
      <c r="BK2174" s="191">
        <f>SUM(BK2175:BK2312)</f>
        <v>0</v>
      </c>
    </row>
    <row r="2175" spans="1:65" s="2" customFormat="1" ht="16.5" customHeight="1">
      <c r="A2175" s="35"/>
      <c r="B2175" s="36"/>
      <c r="C2175" s="194" t="s">
        <v>2633</v>
      </c>
      <c r="D2175" s="194" t="s">
        <v>277</v>
      </c>
      <c r="E2175" s="195" t="s">
        <v>2634</v>
      </c>
      <c r="F2175" s="196" t="s">
        <v>2635</v>
      </c>
      <c r="G2175" s="197" t="s">
        <v>280</v>
      </c>
      <c r="H2175" s="198">
        <v>1652.8</v>
      </c>
      <c r="I2175" s="199"/>
      <c r="J2175" s="200">
        <f>ROUND(I2175*H2175,2)</f>
        <v>0</v>
      </c>
      <c r="K2175" s="196" t="s">
        <v>281</v>
      </c>
      <c r="L2175" s="40"/>
      <c r="M2175" s="201" t="s">
        <v>1</v>
      </c>
      <c r="N2175" s="202" t="s">
        <v>41</v>
      </c>
      <c r="O2175" s="72"/>
      <c r="P2175" s="203">
        <f>O2175*H2175</f>
        <v>0</v>
      </c>
      <c r="Q2175" s="203">
        <v>0</v>
      </c>
      <c r="R2175" s="203">
        <f>Q2175*H2175</f>
        <v>0</v>
      </c>
      <c r="S2175" s="203">
        <v>0</v>
      </c>
      <c r="T2175" s="204">
        <f>S2175*H2175</f>
        <v>0</v>
      </c>
      <c r="U2175" s="35"/>
      <c r="V2175" s="35"/>
      <c r="W2175" s="35"/>
      <c r="X2175" s="35"/>
      <c r="Y2175" s="35"/>
      <c r="Z2175" s="35"/>
      <c r="AA2175" s="35"/>
      <c r="AB2175" s="35"/>
      <c r="AC2175" s="35"/>
      <c r="AD2175" s="35"/>
      <c r="AE2175" s="35"/>
      <c r="AR2175" s="205" t="s">
        <v>380</v>
      </c>
      <c r="AT2175" s="205" t="s">
        <v>277</v>
      </c>
      <c r="AU2175" s="205" t="s">
        <v>85</v>
      </c>
      <c r="AY2175" s="18" t="s">
        <v>275</v>
      </c>
      <c r="BE2175" s="206">
        <f>IF(N2175="základní",J2175,0)</f>
        <v>0</v>
      </c>
      <c r="BF2175" s="206">
        <f>IF(N2175="snížená",J2175,0)</f>
        <v>0</v>
      </c>
      <c r="BG2175" s="206">
        <f>IF(N2175="zákl. přenesená",J2175,0)</f>
        <v>0</v>
      </c>
      <c r="BH2175" s="206">
        <f>IF(N2175="sníž. přenesená",J2175,0)</f>
        <v>0</v>
      </c>
      <c r="BI2175" s="206">
        <f>IF(N2175="nulová",J2175,0)</f>
        <v>0</v>
      </c>
      <c r="BJ2175" s="18" t="s">
        <v>83</v>
      </c>
      <c r="BK2175" s="206">
        <f>ROUND(I2175*H2175,2)</f>
        <v>0</v>
      </c>
      <c r="BL2175" s="18" t="s">
        <v>380</v>
      </c>
      <c r="BM2175" s="205" t="s">
        <v>2636</v>
      </c>
    </row>
    <row r="2176" spans="1:65" s="13" customFormat="1" ht="10">
      <c r="B2176" s="207"/>
      <c r="C2176" s="208"/>
      <c r="D2176" s="209" t="s">
        <v>284</v>
      </c>
      <c r="E2176" s="210" t="s">
        <v>204</v>
      </c>
      <c r="F2176" s="211" t="s">
        <v>2637</v>
      </c>
      <c r="G2176" s="208"/>
      <c r="H2176" s="212">
        <v>1282.4000000000001</v>
      </c>
      <c r="I2176" s="213"/>
      <c r="J2176" s="208"/>
      <c r="K2176" s="208"/>
      <c r="L2176" s="214"/>
      <c r="M2176" s="215"/>
      <c r="N2176" s="216"/>
      <c r="O2176" s="216"/>
      <c r="P2176" s="216"/>
      <c r="Q2176" s="216"/>
      <c r="R2176" s="216"/>
      <c r="S2176" s="216"/>
      <c r="T2176" s="217"/>
      <c r="AT2176" s="218" t="s">
        <v>284</v>
      </c>
      <c r="AU2176" s="218" t="s">
        <v>85</v>
      </c>
      <c r="AV2176" s="13" t="s">
        <v>85</v>
      </c>
      <c r="AW2176" s="13" t="s">
        <v>32</v>
      </c>
      <c r="AX2176" s="13" t="s">
        <v>76</v>
      </c>
      <c r="AY2176" s="218" t="s">
        <v>275</v>
      </c>
    </row>
    <row r="2177" spans="1:65" s="13" customFormat="1" ht="10">
      <c r="B2177" s="207"/>
      <c r="C2177" s="208"/>
      <c r="D2177" s="209" t="s">
        <v>284</v>
      </c>
      <c r="E2177" s="210" t="s">
        <v>206</v>
      </c>
      <c r="F2177" s="211" t="s">
        <v>2638</v>
      </c>
      <c r="G2177" s="208"/>
      <c r="H2177" s="212">
        <v>113.3</v>
      </c>
      <c r="I2177" s="213"/>
      <c r="J2177" s="208"/>
      <c r="K2177" s="208"/>
      <c r="L2177" s="214"/>
      <c r="M2177" s="215"/>
      <c r="N2177" s="216"/>
      <c r="O2177" s="216"/>
      <c r="P2177" s="216"/>
      <c r="Q2177" s="216"/>
      <c r="R2177" s="216"/>
      <c r="S2177" s="216"/>
      <c r="T2177" s="217"/>
      <c r="AT2177" s="218" t="s">
        <v>284</v>
      </c>
      <c r="AU2177" s="218" t="s">
        <v>85</v>
      </c>
      <c r="AV2177" s="13" t="s">
        <v>85</v>
      </c>
      <c r="AW2177" s="13" t="s">
        <v>32</v>
      </c>
      <c r="AX2177" s="13" t="s">
        <v>76</v>
      </c>
      <c r="AY2177" s="218" t="s">
        <v>275</v>
      </c>
    </row>
    <row r="2178" spans="1:65" s="13" customFormat="1" ht="10">
      <c r="B2178" s="207"/>
      <c r="C2178" s="208"/>
      <c r="D2178" s="209" t="s">
        <v>284</v>
      </c>
      <c r="E2178" s="210" t="s">
        <v>208</v>
      </c>
      <c r="F2178" s="211" t="s">
        <v>2639</v>
      </c>
      <c r="G2178" s="208"/>
      <c r="H2178" s="212">
        <v>130.80000000000001</v>
      </c>
      <c r="I2178" s="213"/>
      <c r="J2178" s="208"/>
      <c r="K2178" s="208"/>
      <c r="L2178" s="214"/>
      <c r="M2178" s="215"/>
      <c r="N2178" s="216"/>
      <c r="O2178" s="216"/>
      <c r="P2178" s="216"/>
      <c r="Q2178" s="216"/>
      <c r="R2178" s="216"/>
      <c r="S2178" s="216"/>
      <c r="T2178" s="217"/>
      <c r="AT2178" s="218" t="s">
        <v>284</v>
      </c>
      <c r="AU2178" s="218" t="s">
        <v>85</v>
      </c>
      <c r="AV2178" s="13" t="s">
        <v>85</v>
      </c>
      <c r="AW2178" s="13" t="s">
        <v>32</v>
      </c>
      <c r="AX2178" s="13" t="s">
        <v>76</v>
      </c>
      <c r="AY2178" s="218" t="s">
        <v>275</v>
      </c>
    </row>
    <row r="2179" spans="1:65" s="13" customFormat="1" ht="10">
      <c r="B2179" s="207"/>
      <c r="C2179" s="208"/>
      <c r="D2179" s="209" t="s">
        <v>284</v>
      </c>
      <c r="E2179" s="210" t="s">
        <v>182</v>
      </c>
      <c r="F2179" s="211" t="s">
        <v>2640</v>
      </c>
      <c r="G2179" s="208"/>
      <c r="H2179" s="212">
        <v>126.3</v>
      </c>
      <c r="I2179" s="213"/>
      <c r="J2179" s="208"/>
      <c r="K2179" s="208"/>
      <c r="L2179" s="214"/>
      <c r="M2179" s="215"/>
      <c r="N2179" s="216"/>
      <c r="O2179" s="216"/>
      <c r="P2179" s="216"/>
      <c r="Q2179" s="216"/>
      <c r="R2179" s="216"/>
      <c r="S2179" s="216"/>
      <c r="T2179" s="217"/>
      <c r="AT2179" s="218" t="s">
        <v>284</v>
      </c>
      <c r="AU2179" s="218" t="s">
        <v>85</v>
      </c>
      <c r="AV2179" s="13" t="s">
        <v>85</v>
      </c>
      <c r="AW2179" s="13" t="s">
        <v>32</v>
      </c>
      <c r="AX2179" s="13" t="s">
        <v>76</v>
      </c>
      <c r="AY2179" s="218" t="s">
        <v>275</v>
      </c>
    </row>
    <row r="2180" spans="1:65" s="15" customFormat="1" ht="10">
      <c r="B2180" s="230"/>
      <c r="C2180" s="231"/>
      <c r="D2180" s="209" t="s">
        <v>284</v>
      </c>
      <c r="E2180" s="232" t="s">
        <v>1</v>
      </c>
      <c r="F2180" s="233" t="s">
        <v>287</v>
      </c>
      <c r="G2180" s="231"/>
      <c r="H2180" s="234">
        <v>1652.8</v>
      </c>
      <c r="I2180" s="235"/>
      <c r="J2180" s="231"/>
      <c r="K2180" s="231"/>
      <c r="L2180" s="236"/>
      <c r="M2180" s="237"/>
      <c r="N2180" s="238"/>
      <c r="O2180" s="238"/>
      <c r="P2180" s="238"/>
      <c r="Q2180" s="238"/>
      <c r="R2180" s="238"/>
      <c r="S2180" s="238"/>
      <c r="T2180" s="239"/>
      <c r="AT2180" s="240" t="s">
        <v>284</v>
      </c>
      <c r="AU2180" s="240" t="s">
        <v>85</v>
      </c>
      <c r="AV2180" s="15" t="s">
        <v>282</v>
      </c>
      <c r="AW2180" s="15" t="s">
        <v>32</v>
      </c>
      <c r="AX2180" s="15" t="s">
        <v>83</v>
      </c>
      <c r="AY2180" s="240" t="s">
        <v>275</v>
      </c>
    </row>
    <row r="2181" spans="1:65" s="2" customFormat="1" ht="24.15" customHeight="1">
      <c r="A2181" s="35"/>
      <c r="B2181" s="36"/>
      <c r="C2181" s="194" t="s">
        <v>2641</v>
      </c>
      <c r="D2181" s="194" t="s">
        <v>277</v>
      </c>
      <c r="E2181" s="195" t="s">
        <v>2642</v>
      </c>
      <c r="F2181" s="196" t="s">
        <v>2643</v>
      </c>
      <c r="G2181" s="197" t="s">
        <v>280</v>
      </c>
      <c r="H2181" s="198">
        <v>9.625</v>
      </c>
      <c r="I2181" s="199"/>
      <c r="J2181" s="200">
        <f>ROUND(I2181*H2181,2)</f>
        <v>0</v>
      </c>
      <c r="K2181" s="196" t="s">
        <v>281</v>
      </c>
      <c r="L2181" s="40"/>
      <c r="M2181" s="201" t="s">
        <v>1</v>
      </c>
      <c r="N2181" s="202" t="s">
        <v>41</v>
      </c>
      <c r="O2181" s="72"/>
      <c r="P2181" s="203">
        <f>O2181*H2181</f>
        <v>0</v>
      </c>
      <c r="Q2181" s="203">
        <v>0</v>
      </c>
      <c r="R2181" s="203">
        <f>Q2181*H2181</f>
        <v>0</v>
      </c>
      <c r="S2181" s="203">
        <v>0</v>
      </c>
      <c r="T2181" s="204">
        <f>S2181*H2181</f>
        <v>0</v>
      </c>
      <c r="U2181" s="35"/>
      <c r="V2181" s="35"/>
      <c r="W2181" s="35"/>
      <c r="X2181" s="35"/>
      <c r="Y2181" s="35"/>
      <c r="Z2181" s="35"/>
      <c r="AA2181" s="35"/>
      <c r="AB2181" s="35"/>
      <c r="AC2181" s="35"/>
      <c r="AD2181" s="35"/>
      <c r="AE2181" s="35"/>
      <c r="AR2181" s="205" t="s">
        <v>380</v>
      </c>
      <c r="AT2181" s="205" t="s">
        <v>277</v>
      </c>
      <c r="AU2181" s="205" t="s">
        <v>85</v>
      </c>
      <c r="AY2181" s="18" t="s">
        <v>275</v>
      </c>
      <c r="BE2181" s="206">
        <f>IF(N2181="základní",J2181,0)</f>
        <v>0</v>
      </c>
      <c r="BF2181" s="206">
        <f>IF(N2181="snížená",J2181,0)</f>
        <v>0</v>
      </c>
      <c r="BG2181" s="206">
        <f>IF(N2181="zákl. přenesená",J2181,0)</f>
        <v>0</v>
      </c>
      <c r="BH2181" s="206">
        <f>IF(N2181="sníž. přenesená",J2181,0)</f>
        <v>0</v>
      </c>
      <c r="BI2181" s="206">
        <f>IF(N2181="nulová",J2181,0)</f>
        <v>0</v>
      </c>
      <c r="BJ2181" s="18" t="s">
        <v>83</v>
      </c>
      <c r="BK2181" s="206">
        <f>ROUND(I2181*H2181,2)</f>
        <v>0</v>
      </c>
      <c r="BL2181" s="18" t="s">
        <v>380</v>
      </c>
      <c r="BM2181" s="205" t="s">
        <v>2644</v>
      </c>
    </row>
    <row r="2182" spans="1:65" s="13" customFormat="1" ht="10">
      <c r="B2182" s="207"/>
      <c r="C2182" s="208"/>
      <c r="D2182" s="209" t="s">
        <v>284</v>
      </c>
      <c r="E2182" s="210" t="s">
        <v>1</v>
      </c>
      <c r="F2182" s="211" t="s">
        <v>2645</v>
      </c>
      <c r="G2182" s="208"/>
      <c r="H2182" s="212">
        <v>9.625</v>
      </c>
      <c r="I2182" s="213"/>
      <c r="J2182" s="208"/>
      <c r="K2182" s="208"/>
      <c r="L2182" s="214"/>
      <c r="M2182" s="215"/>
      <c r="N2182" s="216"/>
      <c r="O2182" s="216"/>
      <c r="P2182" s="216"/>
      <c r="Q2182" s="216"/>
      <c r="R2182" s="216"/>
      <c r="S2182" s="216"/>
      <c r="T2182" s="217"/>
      <c r="AT2182" s="218" t="s">
        <v>284</v>
      </c>
      <c r="AU2182" s="218" t="s">
        <v>85</v>
      </c>
      <c r="AV2182" s="13" t="s">
        <v>85</v>
      </c>
      <c r="AW2182" s="13" t="s">
        <v>32</v>
      </c>
      <c r="AX2182" s="13" t="s">
        <v>76</v>
      </c>
      <c r="AY2182" s="218" t="s">
        <v>275</v>
      </c>
    </row>
    <row r="2183" spans="1:65" s="14" customFormat="1" ht="10">
      <c r="B2183" s="219"/>
      <c r="C2183" s="220"/>
      <c r="D2183" s="209" t="s">
        <v>284</v>
      </c>
      <c r="E2183" s="221" t="s">
        <v>1</v>
      </c>
      <c r="F2183" s="222" t="s">
        <v>286</v>
      </c>
      <c r="G2183" s="220"/>
      <c r="H2183" s="223">
        <v>9.625</v>
      </c>
      <c r="I2183" s="224"/>
      <c r="J2183" s="220"/>
      <c r="K2183" s="220"/>
      <c r="L2183" s="225"/>
      <c r="M2183" s="226"/>
      <c r="N2183" s="227"/>
      <c r="O2183" s="227"/>
      <c r="P2183" s="227"/>
      <c r="Q2183" s="227"/>
      <c r="R2183" s="227"/>
      <c r="S2183" s="227"/>
      <c r="T2183" s="228"/>
      <c r="AT2183" s="229" t="s">
        <v>284</v>
      </c>
      <c r="AU2183" s="229" t="s">
        <v>85</v>
      </c>
      <c r="AV2183" s="14" t="s">
        <v>106</v>
      </c>
      <c r="AW2183" s="14" t="s">
        <v>32</v>
      </c>
      <c r="AX2183" s="14" t="s">
        <v>76</v>
      </c>
      <c r="AY2183" s="229" t="s">
        <v>275</v>
      </c>
    </row>
    <row r="2184" spans="1:65" s="15" customFormat="1" ht="10">
      <c r="B2184" s="230"/>
      <c r="C2184" s="231"/>
      <c r="D2184" s="209" t="s">
        <v>284</v>
      </c>
      <c r="E2184" s="232" t="s">
        <v>220</v>
      </c>
      <c r="F2184" s="233" t="s">
        <v>287</v>
      </c>
      <c r="G2184" s="231"/>
      <c r="H2184" s="234">
        <v>9.625</v>
      </c>
      <c r="I2184" s="235"/>
      <c r="J2184" s="231"/>
      <c r="K2184" s="231"/>
      <c r="L2184" s="236"/>
      <c r="M2184" s="237"/>
      <c r="N2184" s="238"/>
      <c r="O2184" s="238"/>
      <c r="P2184" s="238"/>
      <c r="Q2184" s="238"/>
      <c r="R2184" s="238"/>
      <c r="S2184" s="238"/>
      <c r="T2184" s="239"/>
      <c r="AT2184" s="240" t="s">
        <v>284</v>
      </c>
      <c r="AU2184" s="240" t="s">
        <v>85</v>
      </c>
      <c r="AV2184" s="15" t="s">
        <v>282</v>
      </c>
      <c r="AW2184" s="15" t="s">
        <v>32</v>
      </c>
      <c r="AX2184" s="15" t="s">
        <v>83</v>
      </c>
      <c r="AY2184" s="240" t="s">
        <v>275</v>
      </c>
    </row>
    <row r="2185" spans="1:65" s="2" customFormat="1" ht="24.15" customHeight="1">
      <c r="A2185" s="35"/>
      <c r="B2185" s="36"/>
      <c r="C2185" s="194" t="s">
        <v>2646</v>
      </c>
      <c r="D2185" s="194" t="s">
        <v>277</v>
      </c>
      <c r="E2185" s="195" t="s">
        <v>2647</v>
      </c>
      <c r="F2185" s="196" t="s">
        <v>2648</v>
      </c>
      <c r="G2185" s="197" t="s">
        <v>280</v>
      </c>
      <c r="H2185" s="198">
        <v>2587.125</v>
      </c>
      <c r="I2185" s="199"/>
      <c r="J2185" s="200">
        <f>ROUND(I2185*H2185,2)</f>
        <v>0</v>
      </c>
      <c r="K2185" s="196" t="s">
        <v>281</v>
      </c>
      <c r="L2185" s="40"/>
      <c r="M2185" s="201" t="s">
        <v>1</v>
      </c>
      <c r="N2185" s="202" t="s">
        <v>41</v>
      </c>
      <c r="O2185" s="72"/>
      <c r="P2185" s="203">
        <f>O2185*H2185</f>
        <v>0</v>
      </c>
      <c r="Q2185" s="203">
        <v>3.0000000000000001E-5</v>
      </c>
      <c r="R2185" s="203">
        <f>Q2185*H2185</f>
        <v>7.7613749999999995E-2</v>
      </c>
      <c r="S2185" s="203">
        <v>0</v>
      </c>
      <c r="T2185" s="204">
        <f>S2185*H2185</f>
        <v>0</v>
      </c>
      <c r="U2185" s="35"/>
      <c r="V2185" s="35"/>
      <c r="W2185" s="35"/>
      <c r="X2185" s="35"/>
      <c r="Y2185" s="35"/>
      <c r="Z2185" s="35"/>
      <c r="AA2185" s="35"/>
      <c r="AB2185" s="35"/>
      <c r="AC2185" s="35"/>
      <c r="AD2185" s="35"/>
      <c r="AE2185" s="35"/>
      <c r="AR2185" s="205" t="s">
        <v>380</v>
      </c>
      <c r="AT2185" s="205" t="s">
        <v>277</v>
      </c>
      <c r="AU2185" s="205" t="s">
        <v>85</v>
      </c>
      <c r="AY2185" s="18" t="s">
        <v>275</v>
      </c>
      <c r="BE2185" s="206">
        <f>IF(N2185="základní",J2185,0)</f>
        <v>0</v>
      </c>
      <c r="BF2185" s="206">
        <f>IF(N2185="snížená",J2185,0)</f>
        <v>0</v>
      </c>
      <c r="BG2185" s="206">
        <f>IF(N2185="zákl. přenesená",J2185,0)</f>
        <v>0</v>
      </c>
      <c r="BH2185" s="206">
        <f>IF(N2185="sníž. přenesená",J2185,0)</f>
        <v>0</v>
      </c>
      <c r="BI2185" s="206">
        <f>IF(N2185="nulová",J2185,0)</f>
        <v>0</v>
      </c>
      <c r="BJ2185" s="18" t="s">
        <v>83</v>
      </c>
      <c r="BK2185" s="206">
        <f>ROUND(I2185*H2185,2)</f>
        <v>0</v>
      </c>
      <c r="BL2185" s="18" t="s">
        <v>380</v>
      </c>
      <c r="BM2185" s="205" t="s">
        <v>2649</v>
      </c>
    </row>
    <row r="2186" spans="1:65" s="13" customFormat="1" ht="10">
      <c r="B2186" s="207"/>
      <c r="C2186" s="208"/>
      <c r="D2186" s="209" t="s">
        <v>284</v>
      </c>
      <c r="E2186" s="210" t="s">
        <v>1</v>
      </c>
      <c r="F2186" s="211" t="s">
        <v>204</v>
      </c>
      <c r="G2186" s="208"/>
      <c r="H2186" s="212">
        <v>1282.4000000000001</v>
      </c>
      <c r="I2186" s="213"/>
      <c r="J2186" s="208"/>
      <c r="K2186" s="208"/>
      <c r="L2186" s="214"/>
      <c r="M2186" s="215"/>
      <c r="N2186" s="216"/>
      <c r="O2186" s="216"/>
      <c r="P2186" s="216"/>
      <c r="Q2186" s="216"/>
      <c r="R2186" s="216"/>
      <c r="S2186" s="216"/>
      <c r="T2186" s="217"/>
      <c r="AT2186" s="218" t="s">
        <v>284</v>
      </c>
      <c r="AU2186" s="218" t="s">
        <v>85</v>
      </c>
      <c r="AV2186" s="13" t="s">
        <v>85</v>
      </c>
      <c r="AW2186" s="13" t="s">
        <v>32</v>
      </c>
      <c r="AX2186" s="13" t="s">
        <v>76</v>
      </c>
      <c r="AY2186" s="218" t="s">
        <v>275</v>
      </c>
    </row>
    <row r="2187" spans="1:65" s="13" customFormat="1" ht="10">
      <c r="B2187" s="207"/>
      <c r="C2187" s="208"/>
      <c r="D2187" s="209" t="s">
        <v>284</v>
      </c>
      <c r="E2187" s="210" t="s">
        <v>1</v>
      </c>
      <c r="F2187" s="211" t="s">
        <v>206</v>
      </c>
      <c r="G2187" s="208"/>
      <c r="H2187" s="212">
        <v>113.3</v>
      </c>
      <c r="I2187" s="213"/>
      <c r="J2187" s="208"/>
      <c r="K2187" s="208"/>
      <c r="L2187" s="214"/>
      <c r="M2187" s="215"/>
      <c r="N2187" s="216"/>
      <c r="O2187" s="216"/>
      <c r="P2187" s="216"/>
      <c r="Q2187" s="216"/>
      <c r="R2187" s="216"/>
      <c r="S2187" s="216"/>
      <c r="T2187" s="217"/>
      <c r="AT2187" s="218" t="s">
        <v>284</v>
      </c>
      <c r="AU2187" s="218" t="s">
        <v>85</v>
      </c>
      <c r="AV2187" s="13" t="s">
        <v>85</v>
      </c>
      <c r="AW2187" s="13" t="s">
        <v>32</v>
      </c>
      <c r="AX2187" s="13" t="s">
        <v>76</v>
      </c>
      <c r="AY2187" s="218" t="s">
        <v>275</v>
      </c>
    </row>
    <row r="2188" spans="1:65" s="13" customFormat="1" ht="10">
      <c r="B2188" s="207"/>
      <c r="C2188" s="208"/>
      <c r="D2188" s="209" t="s">
        <v>284</v>
      </c>
      <c r="E2188" s="210" t="s">
        <v>1</v>
      </c>
      <c r="F2188" s="211" t="s">
        <v>208</v>
      </c>
      <c r="G2188" s="208"/>
      <c r="H2188" s="212">
        <v>130.80000000000001</v>
      </c>
      <c r="I2188" s="213"/>
      <c r="J2188" s="208"/>
      <c r="K2188" s="208"/>
      <c r="L2188" s="214"/>
      <c r="M2188" s="215"/>
      <c r="N2188" s="216"/>
      <c r="O2188" s="216"/>
      <c r="P2188" s="216"/>
      <c r="Q2188" s="216"/>
      <c r="R2188" s="216"/>
      <c r="S2188" s="216"/>
      <c r="T2188" s="217"/>
      <c r="AT2188" s="218" t="s">
        <v>284</v>
      </c>
      <c r="AU2188" s="218" t="s">
        <v>85</v>
      </c>
      <c r="AV2188" s="13" t="s">
        <v>85</v>
      </c>
      <c r="AW2188" s="13" t="s">
        <v>32</v>
      </c>
      <c r="AX2188" s="13" t="s">
        <v>76</v>
      </c>
      <c r="AY2188" s="218" t="s">
        <v>275</v>
      </c>
    </row>
    <row r="2189" spans="1:65" s="13" customFormat="1" ht="10">
      <c r="B2189" s="207"/>
      <c r="C2189" s="208"/>
      <c r="D2189" s="209" t="s">
        <v>284</v>
      </c>
      <c r="E2189" s="210" t="s">
        <v>1</v>
      </c>
      <c r="F2189" s="211" t="s">
        <v>182</v>
      </c>
      <c r="G2189" s="208"/>
      <c r="H2189" s="212">
        <v>126.3</v>
      </c>
      <c r="I2189" s="213"/>
      <c r="J2189" s="208"/>
      <c r="K2189" s="208"/>
      <c r="L2189" s="214"/>
      <c r="M2189" s="215"/>
      <c r="N2189" s="216"/>
      <c r="O2189" s="216"/>
      <c r="P2189" s="216"/>
      <c r="Q2189" s="216"/>
      <c r="R2189" s="216"/>
      <c r="S2189" s="216"/>
      <c r="T2189" s="217"/>
      <c r="AT2189" s="218" t="s">
        <v>284</v>
      </c>
      <c r="AU2189" s="218" t="s">
        <v>85</v>
      </c>
      <c r="AV2189" s="13" t="s">
        <v>85</v>
      </c>
      <c r="AW2189" s="13" t="s">
        <v>32</v>
      </c>
      <c r="AX2189" s="13" t="s">
        <v>76</v>
      </c>
      <c r="AY2189" s="218" t="s">
        <v>275</v>
      </c>
    </row>
    <row r="2190" spans="1:65" s="13" customFormat="1" ht="10">
      <c r="B2190" s="207"/>
      <c r="C2190" s="208"/>
      <c r="D2190" s="209" t="s">
        <v>284</v>
      </c>
      <c r="E2190" s="210" t="s">
        <v>1</v>
      </c>
      <c r="F2190" s="211" t="s">
        <v>2650</v>
      </c>
      <c r="G2190" s="208"/>
      <c r="H2190" s="212">
        <v>5.4550000000000001</v>
      </c>
      <c r="I2190" s="213"/>
      <c r="J2190" s="208"/>
      <c r="K2190" s="208"/>
      <c r="L2190" s="214"/>
      <c r="M2190" s="215"/>
      <c r="N2190" s="216"/>
      <c r="O2190" s="216"/>
      <c r="P2190" s="216"/>
      <c r="Q2190" s="216"/>
      <c r="R2190" s="216"/>
      <c r="S2190" s="216"/>
      <c r="T2190" s="217"/>
      <c r="AT2190" s="218" t="s">
        <v>284</v>
      </c>
      <c r="AU2190" s="218" t="s">
        <v>85</v>
      </c>
      <c r="AV2190" s="13" t="s">
        <v>85</v>
      </c>
      <c r="AW2190" s="13" t="s">
        <v>32</v>
      </c>
      <c r="AX2190" s="13" t="s">
        <v>76</v>
      </c>
      <c r="AY2190" s="218" t="s">
        <v>275</v>
      </c>
    </row>
    <row r="2191" spans="1:65" s="13" customFormat="1" ht="10">
      <c r="B2191" s="207"/>
      <c r="C2191" s="208"/>
      <c r="D2191" s="209" t="s">
        <v>284</v>
      </c>
      <c r="E2191" s="210" t="s">
        <v>1</v>
      </c>
      <c r="F2191" s="211" t="s">
        <v>210</v>
      </c>
      <c r="G2191" s="208"/>
      <c r="H2191" s="212">
        <v>928.87</v>
      </c>
      <c r="I2191" s="213"/>
      <c r="J2191" s="208"/>
      <c r="K2191" s="208"/>
      <c r="L2191" s="214"/>
      <c r="M2191" s="215"/>
      <c r="N2191" s="216"/>
      <c r="O2191" s="216"/>
      <c r="P2191" s="216"/>
      <c r="Q2191" s="216"/>
      <c r="R2191" s="216"/>
      <c r="S2191" s="216"/>
      <c r="T2191" s="217"/>
      <c r="AT2191" s="218" t="s">
        <v>284</v>
      </c>
      <c r="AU2191" s="218" t="s">
        <v>85</v>
      </c>
      <c r="AV2191" s="13" t="s">
        <v>85</v>
      </c>
      <c r="AW2191" s="13" t="s">
        <v>32</v>
      </c>
      <c r="AX2191" s="13" t="s">
        <v>76</v>
      </c>
      <c r="AY2191" s="218" t="s">
        <v>275</v>
      </c>
    </row>
    <row r="2192" spans="1:65" s="14" customFormat="1" ht="10">
      <c r="B2192" s="219"/>
      <c r="C2192" s="220"/>
      <c r="D2192" s="209" t="s">
        <v>284</v>
      </c>
      <c r="E2192" s="221" t="s">
        <v>1</v>
      </c>
      <c r="F2192" s="222" t="s">
        <v>286</v>
      </c>
      <c r="G2192" s="220"/>
      <c r="H2192" s="223">
        <v>2587.125</v>
      </c>
      <c r="I2192" s="224"/>
      <c r="J2192" s="220"/>
      <c r="K2192" s="220"/>
      <c r="L2192" s="225"/>
      <c r="M2192" s="226"/>
      <c r="N2192" s="227"/>
      <c r="O2192" s="227"/>
      <c r="P2192" s="227"/>
      <c r="Q2192" s="227"/>
      <c r="R2192" s="227"/>
      <c r="S2192" s="227"/>
      <c r="T2192" s="228"/>
      <c r="AT2192" s="229" t="s">
        <v>284</v>
      </c>
      <c r="AU2192" s="229" t="s">
        <v>85</v>
      </c>
      <c r="AV2192" s="14" t="s">
        <v>106</v>
      </c>
      <c r="AW2192" s="14" t="s">
        <v>32</v>
      </c>
      <c r="AX2192" s="14" t="s">
        <v>76</v>
      </c>
      <c r="AY2192" s="229" t="s">
        <v>275</v>
      </c>
    </row>
    <row r="2193" spans="1:65" s="15" customFormat="1" ht="10">
      <c r="B2193" s="230"/>
      <c r="C2193" s="231"/>
      <c r="D2193" s="209" t="s">
        <v>284</v>
      </c>
      <c r="E2193" s="232" t="s">
        <v>202</v>
      </c>
      <c r="F2193" s="233" t="s">
        <v>287</v>
      </c>
      <c r="G2193" s="231"/>
      <c r="H2193" s="234">
        <v>2587.125</v>
      </c>
      <c r="I2193" s="235"/>
      <c r="J2193" s="231"/>
      <c r="K2193" s="231"/>
      <c r="L2193" s="236"/>
      <c r="M2193" s="237"/>
      <c r="N2193" s="238"/>
      <c r="O2193" s="238"/>
      <c r="P2193" s="238"/>
      <c r="Q2193" s="238"/>
      <c r="R2193" s="238"/>
      <c r="S2193" s="238"/>
      <c r="T2193" s="239"/>
      <c r="AT2193" s="240" t="s">
        <v>284</v>
      </c>
      <c r="AU2193" s="240" t="s">
        <v>85</v>
      </c>
      <c r="AV2193" s="15" t="s">
        <v>282</v>
      </c>
      <c r="AW2193" s="15" t="s">
        <v>32</v>
      </c>
      <c r="AX2193" s="15" t="s">
        <v>83</v>
      </c>
      <c r="AY2193" s="240" t="s">
        <v>275</v>
      </c>
    </row>
    <row r="2194" spans="1:65" s="2" customFormat="1" ht="24.15" customHeight="1">
      <c r="A2194" s="35"/>
      <c r="B2194" s="36"/>
      <c r="C2194" s="194" t="s">
        <v>2651</v>
      </c>
      <c r="D2194" s="194" t="s">
        <v>277</v>
      </c>
      <c r="E2194" s="195" t="s">
        <v>2652</v>
      </c>
      <c r="F2194" s="196" t="s">
        <v>2653</v>
      </c>
      <c r="G2194" s="197" t="s">
        <v>280</v>
      </c>
      <c r="H2194" s="198">
        <v>1652.8</v>
      </c>
      <c r="I2194" s="199"/>
      <c r="J2194" s="200">
        <f>ROUND(I2194*H2194,2)</f>
        <v>0</v>
      </c>
      <c r="K2194" s="196" t="s">
        <v>281</v>
      </c>
      <c r="L2194" s="40"/>
      <c r="M2194" s="201" t="s">
        <v>1</v>
      </c>
      <c r="N2194" s="202" t="s">
        <v>41</v>
      </c>
      <c r="O2194" s="72"/>
      <c r="P2194" s="203">
        <f>O2194*H2194</f>
        <v>0</v>
      </c>
      <c r="Q2194" s="203">
        <v>4.5500000000000002E-3</v>
      </c>
      <c r="R2194" s="203">
        <f>Q2194*H2194</f>
        <v>7.5202400000000003</v>
      </c>
      <c r="S2194" s="203">
        <v>0</v>
      </c>
      <c r="T2194" s="204">
        <f>S2194*H2194</f>
        <v>0</v>
      </c>
      <c r="U2194" s="35"/>
      <c r="V2194" s="35"/>
      <c r="W2194" s="35"/>
      <c r="X2194" s="35"/>
      <c r="Y2194" s="35"/>
      <c r="Z2194" s="35"/>
      <c r="AA2194" s="35"/>
      <c r="AB2194" s="35"/>
      <c r="AC2194" s="35"/>
      <c r="AD2194" s="35"/>
      <c r="AE2194" s="35"/>
      <c r="AR2194" s="205" t="s">
        <v>380</v>
      </c>
      <c r="AT2194" s="205" t="s">
        <v>277</v>
      </c>
      <c r="AU2194" s="205" t="s">
        <v>85</v>
      </c>
      <c r="AY2194" s="18" t="s">
        <v>275</v>
      </c>
      <c r="BE2194" s="206">
        <f>IF(N2194="základní",J2194,0)</f>
        <v>0</v>
      </c>
      <c r="BF2194" s="206">
        <f>IF(N2194="snížená",J2194,0)</f>
        <v>0</v>
      </c>
      <c r="BG2194" s="206">
        <f>IF(N2194="zákl. přenesená",J2194,0)</f>
        <v>0</v>
      </c>
      <c r="BH2194" s="206">
        <f>IF(N2194="sníž. přenesená",J2194,0)</f>
        <v>0</v>
      </c>
      <c r="BI2194" s="206">
        <f>IF(N2194="nulová",J2194,0)</f>
        <v>0</v>
      </c>
      <c r="BJ2194" s="18" t="s">
        <v>83</v>
      </c>
      <c r="BK2194" s="206">
        <f>ROUND(I2194*H2194,2)</f>
        <v>0</v>
      </c>
      <c r="BL2194" s="18" t="s">
        <v>380</v>
      </c>
      <c r="BM2194" s="205" t="s">
        <v>2654</v>
      </c>
    </row>
    <row r="2195" spans="1:65" s="13" customFormat="1" ht="10">
      <c r="B2195" s="207"/>
      <c r="C2195" s="208"/>
      <c r="D2195" s="209" t="s">
        <v>284</v>
      </c>
      <c r="E2195" s="210" t="s">
        <v>1</v>
      </c>
      <c r="F2195" s="211" t="s">
        <v>204</v>
      </c>
      <c r="G2195" s="208"/>
      <c r="H2195" s="212">
        <v>1282.4000000000001</v>
      </c>
      <c r="I2195" s="213"/>
      <c r="J2195" s="208"/>
      <c r="K2195" s="208"/>
      <c r="L2195" s="214"/>
      <c r="M2195" s="215"/>
      <c r="N2195" s="216"/>
      <c r="O2195" s="216"/>
      <c r="P2195" s="216"/>
      <c r="Q2195" s="216"/>
      <c r="R2195" s="216"/>
      <c r="S2195" s="216"/>
      <c r="T2195" s="217"/>
      <c r="AT2195" s="218" t="s">
        <v>284</v>
      </c>
      <c r="AU2195" s="218" t="s">
        <v>85</v>
      </c>
      <c r="AV2195" s="13" t="s">
        <v>85</v>
      </c>
      <c r="AW2195" s="13" t="s">
        <v>32</v>
      </c>
      <c r="AX2195" s="13" t="s">
        <v>76</v>
      </c>
      <c r="AY2195" s="218" t="s">
        <v>275</v>
      </c>
    </row>
    <row r="2196" spans="1:65" s="13" customFormat="1" ht="10">
      <c r="B2196" s="207"/>
      <c r="C2196" s="208"/>
      <c r="D2196" s="209" t="s">
        <v>284</v>
      </c>
      <c r="E2196" s="210" t="s">
        <v>1</v>
      </c>
      <c r="F2196" s="211" t="s">
        <v>206</v>
      </c>
      <c r="G2196" s="208"/>
      <c r="H2196" s="212">
        <v>113.3</v>
      </c>
      <c r="I2196" s="213"/>
      <c r="J2196" s="208"/>
      <c r="K2196" s="208"/>
      <c r="L2196" s="214"/>
      <c r="M2196" s="215"/>
      <c r="N2196" s="216"/>
      <c r="O2196" s="216"/>
      <c r="P2196" s="216"/>
      <c r="Q2196" s="216"/>
      <c r="R2196" s="216"/>
      <c r="S2196" s="216"/>
      <c r="T2196" s="217"/>
      <c r="AT2196" s="218" t="s">
        <v>284</v>
      </c>
      <c r="AU2196" s="218" t="s">
        <v>85</v>
      </c>
      <c r="AV2196" s="13" t="s">
        <v>85</v>
      </c>
      <c r="AW2196" s="13" t="s">
        <v>32</v>
      </c>
      <c r="AX2196" s="13" t="s">
        <v>76</v>
      </c>
      <c r="AY2196" s="218" t="s">
        <v>275</v>
      </c>
    </row>
    <row r="2197" spans="1:65" s="13" customFormat="1" ht="10">
      <c r="B2197" s="207"/>
      <c r="C2197" s="208"/>
      <c r="D2197" s="209" t="s">
        <v>284</v>
      </c>
      <c r="E2197" s="210" t="s">
        <v>1</v>
      </c>
      <c r="F2197" s="211" t="s">
        <v>208</v>
      </c>
      <c r="G2197" s="208"/>
      <c r="H2197" s="212">
        <v>130.80000000000001</v>
      </c>
      <c r="I2197" s="213"/>
      <c r="J2197" s="208"/>
      <c r="K2197" s="208"/>
      <c r="L2197" s="214"/>
      <c r="M2197" s="215"/>
      <c r="N2197" s="216"/>
      <c r="O2197" s="216"/>
      <c r="P2197" s="216"/>
      <c r="Q2197" s="216"/>
      <c r="R2197" s="216"/>
      <c r="S2197" s="216"/>
      <c r="T2197" s="217"/>
      <c r="AT2197" s="218" t="s">
        <v>284</v>
      </c>
      <c r="AU2197" s="218" t="s">
        <v>85</v>
      </c>
      <c r="AV2197" s="13" t="s">
        <v>85</v>
      </c>
      <c r="AW2197" s="13" t="s">
        <v>32</v>
      </c>
      <c r="AX2197" s="13" t="s">
        <v>76</v>
      </c>
      <c r="AY2197" s="218" t="s">
        <v>275</v>
      </c>
    </row>
    <row r="2198" spans="1:65" s="13" customFormat="1" ht="10">
      <c r="B2198" s="207"/>
      <c r="C2198" s="208"/>
      <c r="D2198" s="209" t="s">
        <v>284</v>
      </c>
      <c r="E2198" s="210" t="s">
        <v>1</v>
      </c>
      <c r="F2198" s="211" t="s">
        <v>182</v>
      </c>
      <c r="G2198" s="208"/>
      <c r="H2198" s="212">
        <v>126.3</v>
      </c>
      <c r="I2198" s="213"/>
      <c r="J2198" s="208"/>
      <c r="K2198" s="208"/>
      <c r="L2198" s="214"/>
      <c r="M2198" s="215"/>
      <c r="N2198" s="216"/>
      <c r="O2198" s="216"/>
      <c r="P2198" s="216"/>
      <c r="Q2198" s="216"/>
      <c r="R2198" s="216"/>
      <c r="S2198" s="216"/>
      <c r="T2198" s="217"/>
      <c r="AT2198" s="218" t="s">
        <v>284</v>
      </c>
      <c r="AU2198" s="218" t="s">
        <v>85</v>
      </c>
      <c r="AV2198" s="13" t="s">
        <v>85</v>
      </c>
      <c r="AW2198" s="13" t="s">
        <v>32</v>
      </c>
      <c r="AX2198" s="13" t="s">
        <v>76</v>
      </c>
      <c r="AY2198" s="218" t="s">
        <v>275</v>
      </c>
    </row>
    <row r="2199" spans="1:65" s="14" customFormat="1" ht="10">
      <c r="B2199" s="219"/>
      <c r="C2199" s="220"/>
      <c r="D2199" s="209" t="s">
        <v>284</v>
      </c>
      <c r="E2199" s="221" t="s">
        <v>1</v>
      </c>
      <c r="F2199" s="222" t="s">
        <v>286</v>
      </c>
      <c r="G2199" s="220"/>
      <c r="H2199" s="223">
        <v>1652.8</v>
      </c>
      <c r="I2199" s="224"/>
      <c r="J2199" s="220"/>
      <c r="K2199" s="220"/>
      <c r="L2199" s="225"/>
      <c r="M2199" s="226"/>
      <c r="N2199" s="227"/>
      <c r="O2199" s="227"/>
      <c r="P2199" s="227"/>
      <c r="Q2199" s="227"/>
      <c r="R2199" s="227"/>
      <c r="S2199" s="227"/>
      <c r="T2199" s="228"/>
      <c r="AT2199" s="229" t="s">
        <v>284</v>
      </c>
      <c r="AU2199" s="229" t="s">
        <v>85</v>
      </c>
      <c r="AV2199" s="14" t="s">
        <v>106</v>
      </c>
      <c r="AW2199" s="14" t="s">
        <v>32</v>
      </c>
      <c r="AX2199" s="14" t="s">
        <v>76</v>
      </c>
      <c r="AY2199" s="229" t="s">
        <v>275</v>
      </c>
    </row>
    <row r="2200" spans="1:65" s="15" customFormat="1" ht="10">
      <c r="B2200" s="230"/>
      <c r="C2200" s="231"/>
      <c r="D2200" s="209" t="s">
        <v>284</v>
      </c>
      <c r="E2200" s="232" t="s">
        <v>1</v>
      </c>
      <c r="F2200" s="233" t="s">
        <v>287</v>
      </c>
      <c r="G2200" s="231"/>
      <c r="H2200" s="234">
        <v>1652.8</v>
      </c>
      <c r="I2200" s="235"/>
      <c r="J2200" s="231"/>
      <c r="K2200" s="231"/>
      <c r="L2200" s="236"/>
      <c r="M2200" s="237"/>
      <c r="N2200" s="238"/>
      <c r="O2200" s="238"/>
      <c r="P2200" s="238"/>
      <c r="Q2200" s="238"/>
      <c r="R2200" s="238"/>
      <c r="S2200" s="238"/>
      <c r="T2200" s="239"/>
      <c r="AT2200" s="240" t="s">
        <v>284</v>
      </c>
      <c r="AU2200" s="240" t="s">
        <v>85</v>
      </c>
      <c r="AV2200" s="15" t="s">
        <v>282</v>
      </c>
      <c r="AW2200" s="15" t="s">
        <v>32</v>
      </c>
      <c r="AX2200" s="15" t="s">
        <v>83</v>
      </c>
      <c r="AY2200" s="240" t="s">
        <v>275</v>
      </c>
    </row>
    <row r="2201" spans="1:65" s="2" customFormat="1" ht="37.75" customHeight="1">
      <c r="A2201" s="35"/>
      <c r="B2201" s="36"/>
      <c r="C2201" s="194" t="s">
        <v>2655</v>
      </c>
      <c r="D2201" s="194" t="s">
        <v>277</v>
      </c>
      <c r="E2201" s="195" t="s">
        <v>2656</v>
      </c>
      <c r="F2201" s="196" t="s">
        <v>2657</v>
      </c>
      <c r="G2201" s="197" t="s">
        <v>280</v>
      </c>
      <c r="H2201" s="198">
        <v>5.95</v>
      </c>
      <c r="I2201" s="199"/>
      <c r="J2201" s="200">
        <f>ROUND(I2201*H2201,2)</f>
        <v>0</v>
      </c>
      <c r="K2201" s="196" t="s">
        <v>281</v>
      </c>
      <c r="L2201" s="40"/>
      <c r="M2201" s="201" t="s">
        <v>1</v>
      </c>
      <c r="N2201" s="202" t="s">
        <v>41</v>
      </c>
      <c r="O2201" s="72"/>
      <c r="P2201" s="203">
        <f>O2201*H2201</f>
        <v>0</v>
      </c>
      <c r="Q2201" s="203">
        <v>4.9500000000000004E-3</v>
      </c>
      <c r="R2201" s="203">
        <f>Q2201*H2201</f>
        <v>2.9452500000000003E-2</v>
      </c>
      <c r="S2201" s="203">
        <v>0</v>
      </c>
      <c r="T2201" s="204">
        <f>S2201*H2201</f>
        <v>0</v>
      </c>
      <c r="U2201" s="35"/>
      <c r="V2201" s="35"/>
      <c r="W2201" s="35"/>
      <c r="X2201" s="35"/>
      <c r="Y2201" s="35"/>
      <c r="Z2201" s="35"/>
      <c r="AA2201" s="35"/>
      <c r="AB2201" s="35"/>
      <c r="AC2201" s="35"/>
      <c r="AD2201" s="35"/>
      <c r="AE2201" s="35"/>
      <c r="AR2201" s="205" t="s">
        <v>380</v>
      </c>
      <c r="AT2201" s="205" t="s">
        <v>277</v>
      </c>
      <c r="AU2201" s="205" t="s">
        <v>85</v>
      </c>
      <c r="AY2201" s="18" t="s">
        <v>275</v>
      </c>
      <c r="BE2201" s="206">
        <f>IF(N2201="základní",J2201,0)</f>
        <v>0</v>
      </c>
      <c r="BF2201" s="206">
        <f>IF(N2201="snížená",J2201,0)</f>
        <v>0</v>
      </c>
      <c r="BG2201" s="206">
        <f>IF(N2201="zákl. přenesená",J2201,0)</f>
        <v>0</v>
      </c>
      <c r="BH2201" s="206">
        <f>IF(N2201="sníž. přenesená",J2201,0)</f>
        <v>0</v>
      </c>
      <c r="BI2201" s="206">
        <f>IF(N2201="nulová",J2201,0)</f>
        <v>0</v>
      </c>
      <c r="BJ2201" s="18" t="s">
        <v>83</v>
      </c>
      <c r="BK2201" s="206">
        <f>ROUND(I2201*H2201,2)</f>
        <v>0</v>
      </c>
      <c r="BL2201" s="18" t="s">
        <v>380</v>
      </c>
      <c r="BM2201" s="205" t="s">
        <v>2658</v>
      </c>
    </row>
    <row r="2202" spans="1:65" s="13" customFormat="1" ht="10">
      <c r="B2202" s="207"/>
      <c r="C2202" s="208"/>
      <c r="D2202" s="209" t="s">
        <v>284</v>
      </c>
      <c r="E2202" s="210" t="s">
        <v>1</v>
      </c>
      <c r="F2202" s="211" t="s">
        <v>2659</v>
      </c>
      <c r="G2202" s="208"/>
      <c r="H2202" s="212">
        <v>5.95</v>
      </c>
      <c r="I2202" s="213"/>
      <c r="J2202" s="208"/>
      <c r="K2202" s="208"/>
      <c r="L2202" s="214"/>
      <c r="M2202" s="215"/>
      <c r="N2202" s="216"/>
      <c r="O2202" s="216"/>
      <c r="P2202" s="216"/>
      <c r="Q2202" s="216"/>
      <c r="R2202" s="216"/>
      <c r="S2202" s="216"/>
      <c r="T2202" s="217"/>
      <c r="AT2202" s="218" t="s">
        <v>284</v>
      </c>
      <c r="AU2202" s="218" t="s">
        <v>85</v>
      </c>
      <c r="AV2202" s="13" t="s">
        <v>85</v>
      </c>
      <c r="AW2202" s="13" t="s">
        <v>32</v>
      </c>
      <c r="AX2202" s="13" t="s">
        <v>76</v>
      </c>
      <c r="AY2202" s="218" t="s">
        <v>275</v>
      </c>
    </row>
    <row r="2203" spans="1:65" s="14" customFormat="1" ht="10">
      <c r="B2203" s="219"/>
      <c r="C2203" s="220"/>
      <c r="D2203" s="209" t="s">
        <v>284</v>
      </c>
      <c r="E2203" s="221" t="s">
        <v>1</v>
      </c>
      <c r="F2203" s="222" t="s">
        <v>286</v>
      </c>
      <c r="G2203" s="220"/>
      <c r="H2203" s="223">
        <v>5.95</v>
      </c>
      <c r="I2203" s="224"/>
      <c r="J2203" s="220"/>
      <c r="K2203" s="220"/>
      <c r="L2203" s="225"/>
      <c r="M2203" s="226"/>
      <c r="N2203" s="227"/>
      <c r="O2203" s="227"/>
      <c r="P2203" s="227"/>
      <c r="Q2203" s="227"/>
      <c r="R2203" s="227"/>
      <c r="S2203" s="227"/>
      <c r="T2203" s="228"/>
      <c r="AT2203" s="229" t="s">
        <v>284</v>
      </c>
      <c r="AU2203" s="229" t="s">
        <v>85</v>
      </c>
      <c r="AV2203" s="14" t="s">
        <v>106</v>
      </c>
      <c r="AW2203" s="14" t="s">
        <v>32</v>
      </c>
      <c r="AX2203" s="14" t="s">
        <v>76</v>
      </c>
      <c r="AY2203" s="229" t="s">
        <v>275</v>
      </c>
    </row>
    <row r="2204" spans="1:65" s="15" customFormat="1" ht="10">
      <c r="B2204" s="230"/>
      <c r="C2204" s="231"/>
      <c r="D2204" s="209" t="s">
        <v>284</v>
      </c>
      <c r="E2204" s="232" t="s">
        <v>1</v>
      </c>
      <c r="F2204" s="233" t="s">
        <v>287</v>
      </c>
      <c r="G2204" s="231"/>
      <c r="H2204" s="234">
        <v>5.95</v>
      </c>
      <c r="I2204" s="235"/>
      <c r="J2204" s="231"/>
      <c r="K2204" s="231"/>
      <c r="L2204" s="236"/>
      <c r="M2204" s="237"/>
      <c r="N2204" s="238"/>
      <c r="O2204" s="238"/>
      <c r="P2204" s="238"/>
      <c r="Q2204" s="238"/>
      <c r="R2204" s="238"/>
      <c r="S2204" s="238"/>
      <c r="T2204" s="239"/>
      <c r="AT2204" s="240" t="s">
        <v>284</v>
      </c>
      <c r="AU2204" s="240" t="s">
        <v>85</v>
      </c>
      <c r="AV2204" s="15" t="s">
        <v>282</v>
      </c>
      <c r="AW2204" s="15" t="s">
        <v>32</v>
      </c>
      <c r="AX2204" s="15" t="s">
        <v>83</v>
      </c>
      <c r="AY2204" s="240" t="s">
        <v>275</v>
      </c>
    </row>
    <row r="2205" spans="1:65" s="2" customFormat="1" ht="24.15" customHeight="1">
      <c r="A2205" s="35"/>
      <c r="B2205" s="36"/>
      <c r="C2205" s="194" t="s">
        <v>2660</v>
      </c>
      <c r="D2205" s="194" t="s">
        <v>277</v>
      </c>
      <c r="E2205" s="195" t="s">
        <v>2661</v>
      </c>
      <c r="F2205" s="196" t="s">
        <v>2662</v>
      </c>
      <c r="G2205" s="197" t="s">
        <v>280</v>
      </c>
      <c r="H2205" s="198">
        <v>3.6749999999999998</v>
      </c>
      <c r="I2205" s="199"/>
      <c r="J2205" s="200">
        <f>ROUND(I2205*H2205,2)</f>
        <v>0</v>
      </c>
      <c r="K2205" s="196" t="s">
        <v>281</v>
      </c>
      <c r="L2205" s="40"/>
      <c r="M2205" s="201" t="s">
        <v>1</v>
      </c>
      <c r="N2205" s="202" t="s">
        <v>41</v>
      </c>
      <c r="O2205" s="72"/>
      <c r="P2205" s="203">
        <f>O2205*H2205</f>
        <v>0</v>
      </c>
      <c r="Q2205" s="203">
        <v>4.3200000000000001E-3</v>
      </c>
      <c r="R2205" s="203">
        <f>Q2205*H2205</f>
        <v>1.5875999999999998E-2</v>
      </c>
      <c r="S2205" s="203">
        <v>0</v>
      </c>
      <c r="T2205" s="204">
        <f>S2205*H2205</f>
        <v>0</v>
      </c>
      <c r="U2205" s="35"/>
      <c r="V2205" s="35"/>
      <c r="W2205" s="35"/>
      <c r="X2205" s="35"/>
      <c r="Y2205" s="35"/>
      <c r="Z2205" s="35"/>
      <c r="AA2205" s="35"/>
      <c r="AB2205" s="35"/>
      <c r="AC2205" s="35"/>
      <c r="AD2205" s="35"/>
      <c r="AE2205" s="35"/>
      <c r="AR2205" s="205" t="s">
        <v>380</v>
      </c>
      <c r="AT2205" s="205" t="s">
        <v>277</v>
      </c>
      <c r="AU2205" s="205" t="s">
        <v>85</v>
      </c>
      <c r="AY2205" s="18" t="s">
        <v>275</v>
      </c>
      <c r="BE2205" s="206">
        <f>IF(N2205="základní",J2205,0)</f>
        <v>0</v>
      </c>
      <c r="BF2205" s="206">
        <f>IF(N2205="snížená",J2205,0)</f>
        <v>0</v>
      </c>
      <c r="BG2205" s="206">
        <f>IF(N2205="zákl. přenesená",J2205,0)</f>
        <v>0</v>
      </c>
      <c r="BH2205" s="206">
        <f>IF(N2205="sníž. přenesená",J2205,0)</f>
        <v>0</v>
      </c>
      <c r="BI2205" s="206">
        <f>IF(N2205="nulová",J2205,0)</f>
        <v>0</v>
      </c>
      <c r="BJ2205" s="18" t="s">
        <v>83</v>
      </c>
      <c r="BK2205" s="206">
        <f>ROUND(I2205*H2205,2)</f>
        <v>0</v>
      </c>
      <c r="BL2205" s="18" t="s">
        <v>380</v>
      </c>
      <c r="BM2205" s="205" t="s">
        <v>2663</v>
      </c>
    </row>
    <row r="2206" spans="1:65" s="13" customFormat="1" ht="10">
      <c r="B2206" s="207"/>
      <c r="C2206" s="208"/>
      <c r="D2206" s="209" t="s">
        <v>284</v>
      </c>
      <c r="E2206" s="210" t="s">
        <v>1</v>
      </c>
      <c r="F2206" s="211" t="s">
        <v>2664</v>
      </c>
      <c r="G2206" s="208"/>
      <c r="H2206" s="212">
        <v>3.6749999999999998</v>
      </c>
      <c r="I2206" s="213"/>
      <c r="J2206" s="208"/>
      <c r="K2206" s="208"/>
      <c r="L2206" s="214"/>
      <c r="M2206" s="215"/>
      <c r="N2206" s="216"/>
      <c r="O2206" s="216"/>
      <c r="P2206" s="216"/>
      <c r="Q2206" s="216"/>
      <c r="R2206" s="216"/>
      <c r="S2206" s="216"/>
      <c r="T2206" s="217"/>
      <c r="AT2206" s="218" t="s">
        <v>284</v>
      </c>
      <c r="AU2206" s="218" t="s">
        <v>85</v>
      </c>
      <c r="AV2206" s="13" t="s">
        <v>85</v>
      </c>
      <c r="AW2206" s="13" t="s">
        <v>32</v>
      </c>
      <c r="AX2206" s="13" t="s">
        <v>76</v>
      </c>
      <c r="AY2206" s="218" t="s">
        <v>275</v>
      </c>
    </row>
    <row r="2207" spans="1:65" s="14" customFormat="1" ht="10">
      <c r="B2207" s="219"/>
      <c r="C2207" s="220"/>
      <c r="D2207" s="209" t="s">
        <v>284</v>
      </c>
      <c r="E2207" s="221" t="s">
        <v>1</v>
      </c>
      <c r="F2207" s="222" t="s">
        <v>286</v>
      </c>
      <c r="G2207" s="220"/>
      <c r="H2207" s="223">
        <v>3.6749999999999998</v>
      </c>
      <c r="I2207" s="224"/>
      <c r="J2207" s="220"/>
      <c r="K2207" s="220"/>
      <c r="L2207" s="225"/>
      <c r="M2207" s="226"/>
      <c r="N2207" s="227"/>
      <c r="O2207" s="227"/>
      <c r="P2207" s="227"/>
      <c r="Q2207" s="227"/>
      <c r="R2207" s="227"/>
      <c r="S2207" s="227"/>
      <c r="T2207" s="228"/>
      <c r="AT2207" s="229" t="s">
        <v>284</v>
      </c>
      <c r="AU2207" s="229" t="s">
        <v>85</v>
      </c>
      <c r="AV2207" s="14" t="s">
        <v>106</v>
      </c>
      <c r="AW2207" s="14" t="s">
        <v>32</v>
      </c>
      <c r="AX2207" s="14" t="s">
        <v>76</v>
      </c>
      <c r="AY2207" s="229" t="s">
        <v>275</v>
      </c>
    </row>
    <row r="2208" spans="1:65" s="15" customFormat="1" ht="10">
      <c r="B2208" s="230"/>
      <c r="C2208" s="231"/>
      <c r="D2208" s="209" t="s">
        <v>284</v>
      </c>
      <c r="E2208" s="232" t="s">
        <v>1</v>
      </c>
      <c r="F2208" s="233" t="s">
        <v>287</v>
      </c>
      <c r="G2208" s="231"/>
      <c r="H2208" s="234">
        <v>3.6749999999999998</v>
      </c>
      <c r="I2208" s="235"/>
      <c r="J2208" s="231"/>
      <c r="K2208" s="231"/>
      <c r="L2208" s="236"/>
      <c r="M2208" s="237"/>
      <c r="N2208" s="238"/>
      <c r="O2208" s="238"/>
      <c r="P2208" s="238"/>
      <c r="Q2208" s="238"/>
      <c r="R2208" s="238"/>
      <c r="S2208" s="238"/>
      <c r="T2208" s="239"/>
      <c r="AT2208" s="240" t="s">
        <v>284</v>
      </c>
      <c r="AU2208" s="240" t="s">
        <v>85</v>
      </c>
      <c r="AV2208" s="15" t="s">
        <v>282</v>
      </c>
      <c r="AW2208" s="15" t="s">
        <v>32</v>
      </c>
      <c r="AX2208" s="15" t="s">
        <v>83</v>
      </c>
      <c r="AY2208" s="240" t="s">
        <v>275</v>
      </c>
    </row>
    <row r="2209" spans="1:65" s="2" customFormat="1" ht="16.5" customHeight="1">
      <c r="A2209" s="35"/>
      <c r="B2209" s="36"/>
      <c r="C2209" s="194" t="s">
        <v>2665</v>
      </c>
      <c r="D2209" s="194" t="s">
        <v>277</v>
      </c>
      <c r="E2209" s="195" t="s">
        <v>2666</v>
      </c>
      <c r="F2209" s="196" t="s">
        <v>2667</v>
      </c>
      <c r="G2209" s="197" t="s">
        <v>399</v>
      </c>
      <c r="H2209" s="198">
        <v>24.15</v>
      </c>
      <c r="I2209" s="199"/>
      <c r="J2209" s="200">
        <f>ROUND(I2209*H2209,2)</f>
        <v>0</v>
      </c>
      <c r="K2209" s="196" t="s">
        <v>281</v>
      </c>
      <c r="L2209" s="40"/>
      <c r="M2209" s="201" t="s">
        <v>1</v>
      </c>
      <c r="N2209" s="202" t="s">
        <v>41</v>
      </c>
      <c r="O2209" s="72"/>
      <c r="P2209" s="203">
        <f>O2209*H2209</f>
        <v>0</v>
      </c>
      <c r="Q2209" s="203">
        <v>1.1999999999999999E-3</v>
      </c>
      <c r="R2209" s="203">
        <f>Q2209*H2209</f>
        <v>2.8979999999999995E-2</v>
      </c>
      <c r="S2209" s="203">
        <v>0</v>
      </c>
      <c r="T2209" s="204">
        <f>S2209*H2209</f>
        <v>0</v>
      </c>
      <c r="U2209" s="35"/>
      <c r="V2209" s="35"/>
      <c r="W2209" s="35"/>
      <c r="X2209" s="35"/>
      <c r="Y2209" s="35"/>
      <c r="Z2209" s="35"/>
      <c r="AA2209" s="35"/>
      <c r="AB2209" s="35"/>
      <c r="AC2209" s="35"/>
      <c r="AD2209" s="35"/>
      <c r="AE2209" s="35"/>
      <c r="AR2209" s="205" t="s">
        <v>380</v>
      </c>
      <c r="AT2209" s="205" t="s">
        <v>277</v>
      </c>
      <c r="AU2209" s="205" t="s">
        <v>85</v>
      </c>
      <c r="AY2209" s="18" t="s">
        <v>275</v>
      </c>
      <c r="BE2209" s="206">
        <f>IF(N2209="základní",J2209,0)</f>
        <v>0</v>
      </c>
      <c r="BF2209" s="206">
        <f>IF(N2209="snížená",J2209,0)</f>
        <v>0</v>
      </c>
      <c r="BG2209" s="206">
        <f>IF(N2209="zákl. přenesená",J2209,0)</f>
        <v>0</v>
      </c>
      <c r="BH2209" s="206">
        <f>IF(N2209="sníž. přenesená",J2209,0)</f>
        <v>0</v>
      </c>
      <c r="BI2209" s="206">
        <f>IF(N2209="nulová",J2209,0)</f>
        <v>0</v>
      </c>
      <c r="BJ2209" s="18" t="s">
        <v>83</v>
      </c>
      <c r="BK2209" s="206">
        <f>ROUND(I2209*H2209,2)</f>
        <v>0</v>
      </c>
      <c r="BL2209" s="18" t="s">
        <v>380</v>
      </c>
      <c r="BM2209" s="205" t="s">
        <v>2668</v>
      </c>
    </row>
    <row r="2210" spans="1:65" s="13" customFormat="1" ht="10">
      <c r="B2210" s="207"/>
      <c r="C2210" s="208"/>
      <c r="D2210" s="209" t="s">
        <v>284</v>
      </c>
      <c r="E2210" s="210" t="s">
        <v>1</v>
      </c>
      <c r="F2210" s="211" t="s">
        <v>2669</v>
      </c>
      <c r="G2210" s="208"/>
      <c r="H2210" s="212">
        <v>24.15</v>
      </c>
      <c r="I2210" s="213"/>
      <c r="J2210" s="208"/>
      <c r="K2210" s="208"/>
      <c r="L2210" s="214"/>
      <c r="M2210" s="215"/>
      <c r="N2210" s="216"/>
      <c r="O2210" s="216"/>
      <c r="P2210" s="216"/>
      <c r="Q2210" s="216"/>
      <c r="R2210" s="216"/>
      <c r="S2210" s="216"/>
      <c r="T2210" s="217"/>
      <c r="AT2210" s="218" t="s">
        <v>284</v>
      </c>
      <c r="AU2210" s="218" t="s">
        <v>85</v>
      </c>
      <c r="AV2210" s="13" t="s">
        <v>85</v>
      </c>
      <c r="AW2210" s="13" t="s">
        <v>32</v>
      </c>
      <c r="AX2210" s="13" t="s">
        <v>76</v>
      </c>
      <c r="AY2210" s="218" t="s">
        <v>275</v>
      </c>
    </row>
    <row r="2211" spans="1:65" s="14" customFormat="1" ht="10">
      <c r="B2211" s="219"/>
      <c r="C2211" s="220"/>
      <c r="D2211" s="209" t="s">
        <v>284</v>
      </c>
      <c r="E2211" s="221" t="s">
        <v>1</v>
      </c>
      <c r="F2211" s="222" t="s">
        <v>286</v>
      </c>
      <c r="G2211" s="220"/>
      <c r="H2211" s="223">
        <v>24.15</v>
      </c>
      <c r="I2211" s="224"/>
      <c r="J2211" s="220"/>
      <c r="K2211" s="220"/>
      <c r="L2211" s="225"/>
      <c r="M2211" s="226"/>
      <c r="N2211" s="227"/>
      <c r="O2211" s="227"/>
      <c r="P2211" s="227"/>
      <c r="Q2211" s="227"/>
      <c r="R2211" s="227"/>
      <c r="S2211" s="227"/>
      <c r="T2211" s="228"/>
      <c r="AT2211" s="229" t="s">
        <v>284</v>
      </c>
      <c r="AU2211" s="229" t="s">
        <v>85</v>
      </c>
      <c r="AV2211" s="14" t="s">
        <v>106</v>
      </c>
      <c r="AW2211" s="14" t="s">
        <v>32</v>
      </c>
      <c r="AX2211" s="14" t="s">
        <v>76</v>
      </c>
      <c r="AY2211" s="229" t="s">
        <v>275</v>
      </c>
    </row>
    <row r="2212" spans="1:65" s="15" customFormat="1" ht="10">
      <c r="B2212" s="230"/>
      <c r="C2212" s="231"/>
      <c r="D2212" s="209" t="s">
        <v>284</v>
      </c>
      <c r="E2212" s="232" t="s">
        <v>1</v>
      </c>
      <c r="F2212" s="233" t="s">
        <v>287</v>
      </c>
      <c r="G2212" s="231"/>
      <c r="H2212" s="234">
        <v>24.15</v>
      </c>
      <c r="I2212" s="235"/>
      <c r="J2212" s="231"/>
      <c r="K2212" s="231"/>
      <c r="L2212" s="236"/>
      <c r="M2212" s="237"/>
      <c r="N2212" s="238"/>
      <c r="O2212" s="238"/>
      <c r="P2212" s="238"/>
      <c r="Q2212" s="238"/>
      <c r="R2212" s="238"/>
      <c r="S2212" s="238"/>
      <c r="T2212" s="239"/>
      <c r="AT2212" s="240" t="s">
        <v>284</v>
      </c>
      <c r="AU2212" s="240" t="s">
        <v>85</v>
      </c>
      <c r="AV2212" s="15" t="s">
        <v>282</v>
      </c>
      <c r="AW2212" s="15" t="s">
        <v>32</v>
      </c>
      <c r="AX2212" s="15" t="s">
        <v>83</v>
      </c>
      <c r="AY2212" s="240" t="s">
        <v>275</v>
      </c>
    </row>
    <row r="2213" spans="1:65" s="2" customFormat="1" ht="16.5" customHeight="1">
      <c r="A2213" s="35"/>
      <c r="B2213" s="36"/>
      <c r="C2213" s="194" t="s">
        <v>2670</v>
      </c>
      <c r="D2213" s="194" t="s">
        <v>277</v>
      </c>
      <c r="E2213" s="195" t="s">
        <v>2671</v>
      </c>
      <c r="F2213" s="196" t="s">
        <v>2672</v>
      </c>
      <c r="G2213" s="197" t="s">
        <v>280</v>
      </c>
      <c r="H2213" s="198">
        <v>126.3</v>
      </c>
      <c r="I2213" s="199"/>
      <c r="J2213" s="200">
        <f>ROUND(I2213*H2213,2)</f>
        <v>0</v>
      </c>
      <c r="K2213" s="196" t="s">
        <v>281</v>
      </c>
      <c r="L2213" s="40"/>
      <c r="M2213" s="201" t="s">
        <v>1</v>
      </c>
      <c r="N2213" s="202" t="s">
        <v>41</v>
      </c>
      <c r="O2213" s="72"/>
      <c r="P2213" s="203">
        <f>O2213*H2213</f>
        <v>0</v>
      </c>
      <c r="Q2213" s="203">
        <v>5.0000000000000001E-4</v>
      </c>
      <c r="R2213" s="203">
        <f>Q2213*H2213</f>
        <v>6.3149999999999998E-2</v>
      </c>
      <c r="S2213" s="203">
        <v>0</v>
      </c>
      <c r="T2213" s="204">
        <f>S2213*H2213</f>
        <v>0</v>
      </c>
      <c r="U2213" s="35"/>
      <c r="V2213" s="35"/>
      <c r="W2213" s="35"/>
      <c r="X2213" s="35"/>
      <c r="Y2213" s="35"/>
      <c r="Z2213" s="35"/>
      <c r="AA2213" s="35"/>
      <c r="AB2213" s="35"/>
      <c r="AC2213" s="35"/>
      <c r="AD2213" s="35"/>
      <c r="AE2213" s="35"/>
      <c r="AR2213" s="205" t="s">
        <v>380</v>
      </c>
      <c r="AT2213" s="205" t="s">
        <v>277</v>
      </c>
      <c r="AU2213" s="205" t="s">
        <v>85</v>
      </c>
      <c r="AY2213" s="18" t="s">
        <v>275</v>
      </c>
      <c r="BE2213" s="206">
        <f>IF(N2213="základní",J2213,0)</f>
        <v>0</v>
      </c>
      <c r="BF2213" s="206">
        <f>IF(N2213="snížená",J2213,0)</f>
        <v>0</v>
      </c>
      <c r="BG2213" s="206">
        <f>IF(N2213="zákl. přenesená",J2213,0)</f>
        <v>0</v>
      </c>
      <c r="BH2213" s="206">
        <f>IF(N2213="sníž. přenesená",J2213,0)</f>
        <v>0</v>
      </c>
      <c r="BI2213" s="206">
        <f>IF(N2213="nulová",J2213,0)</f>
        <v>0</v>
      </c>
      <c r="BJ2213" s="18" t="s">
        <v>83</v>
      </c>
      <c r="BK2213" s="206">
        <f>ROUND(I2213*H2213,2)</f>
        <v>0</v>
      </c>
      <c r="BL2213" s="18" t="s">
        <v>380</v>
      </c>
      <c r="BM2213" s="205" t="s">
        <v>2673</v>
      </c>
    </row>
    <row r="2214" spans="1:65" s="13" customFormat="1" ht="10">
      <c r="B2214" s="207"/>
      <c r="C2214" s="208"/>
      <c r="D2214" s="209" t="s">
        <v>284</v>
      </c>
      <c r="E2214" s="210" t="s">
        <v>1</v>
      </c>
      <c r="F2214" s="211" t="s">
        <v>182</v>
      </c>
      <c r="G2214" s="208"/>
      <c r="H2214" s="212">
        <v>126.3</v>
      </c>
      <c r="I2214" s="213"/>
      <c r="J2214" s="208"/>
      <c r="K2214" s="208"/>
      <c r="L2214" s="214"/>
      <c r="M2214" s="215"/>
      <c r="N2214" s="216"/>
      <c r="O2214" s="216"/>
      <c r="P2214" s="216"/>
      <c r="Q2214" s="216"/>
      <c r="R2214" s="216"/>
      <c r="S2214" s="216"/>
      <c r="T2214" s="217"/>
      <c r="AT2214" s="218" t="s">
        <v>284</v>
      </c>
      <c r="AU2214" s="218" t="s">
        <v>85</v>
      </c>
      <c r="AV2214" s="13" t="s">
        <v>85</v>
      </c>
      <c r="AW2214" s="13" t="s">
        <v>32</v>
      </c>
      <c r="AX2214" s="13" t="s">
        <v>76</v>
      </c>
      <c r="AY2214" s="218" t="s">
        <v>275</v>
      </c>
    </row>
    <row r="2215" spans="1:65" s="14" customFormat="1" ht="10">
      <c r="B2215" s="219"/>
      <c r="C2215" s="220"/>
      <c r="D2215" s="209" t="s">
        <v>284</v>
      </c>
      <c r="E2215" s="221" t="s">
        <v>1</v>
      </c>
      <c r="F2215" s="222" t="s">
        <v>286</v>
      </c>
      <c r="G2215" s="220"/>
      <c r="H2215" s="223">
        <v>126.3</v>
      </c>
      <c r="I2215" s="224"/>
      <c r="J2215" s="220"/>
      <c r="K2215" s="220"/>
      <c r="L2215" s="225"/>
      <c r="M2215" s="226"/>
      <c r="N2215" s="227"/>
      <c r="O2215" s="227"/>
      <c r="P2215" s="227"/>
      <c r="Q2215" s="227"/>
      <c r="R2215" s="227"/>
      <c r="S2215" s="227"/>
      <c r="T2215" s="228"/>
      <c r="AT2215" s="229" t="s">
        <v>284</v>
      </c>
      <c r="AU2215" s="229" t="s">
        <v>85</v>
      </c>
      <c r="AV2215" s="14" t="s">
        <v>106</v>
      </c>
      <c r="AW2215" s="14" t="s">
        <v>32</v>
      </c>
      <c r="AX2215" s="14" t="s">
        <v>76</v>
      </c>
      <c r="AY2215" s="229" t="s">
        <v>275</v>
      </c>
    </row>
    <row r="2216" spans="1:65" s="15" customFormat="1" ht="10">
      <c r="B2216" s="230"/>
      <c r="C2216" s="231"/>
      <c r="D2216" s="209" t="s">
        <v>284</v>
      </c>
      <c r="E2216" s="232" t="s">
        <v>1</v>
      </c>
      <c r="F2216" s="233" t="s">
        <v>287</v>
      </c>
      <c r="G2216" s="231"/>
      <c r="H2216" s="234">
        <v>126.3</v>
      </c>
      <c r="I2216" s="235"/>
      <c r="J2216" s="231"/>
      <c r="K2216" s="231"/>
      <c r="L2216" s="236"/>
      <c r="M2216" s="237"/>
      <c r="N2216" s="238"/>
      <c r="O2216" s="238"/>
      <c r="P2216" s="238"/>
      <c r="Q2216" s="238"/>
      <c r="R2216" s="238"/>
      <c r="S2216" s="238"/>
      <c r="T2216" s="239"/>
      <c r="AT2216" s="240" t="s">
        <v>284</v>
      </c>
      <c r="AU2216" s="240" t="s">
        <v>85</v>
      </c>
      <c r="AV2216" s="15" t="s">
        <v>282</v>
      </c>
      <c r="AW2216" s="15" t="s">
        <v>32</v>
      </c>
      <c r="AX2216" s="15" t="s">
        <v>83</v>
      </c>
      <c r="AY2216" s="240" t="s">
        <v>275</v>
      </c>
    </row>
    <row r="2217" spans="1:65" s="2" customFormat="1" ht="16.5" customHeight="1">
      <c r="A2217" s="35"/>
      <c r="B2217" s="36"/>
      <c r="C2217" s="251" t="s">
        <v>2674</v>
      </c>
      <c r="D2217" s="251" t="s">
        <v>386</v>
      </c>
      <c r="E2217" s="252" t="s">
        <v>2675</v>
      </c>
      <c r="F2217" s="253" t="s">
        <v>2676</v>
      </c>
      <c r="G2217" s="254" t="s">
        <v>280</v>
      </c>
      <c r="H2217" s="255">
        <v>138.93</v>
      </c>
      <c r="I2217" s="256"/>
      <c r="J2217" s="257">
        <f>ROUND(I2217*H2217,2)</f>
        <v>0</v>
      </c>
      <c r="K2217" s="253" t="s">
        <v>1</v>
      </c>
      <c r="L2217" s="258"/>
      <c r="M2217" s="259" t="s">
        <v>1</v>
      </c>
      <c r="N2217" s="260" t="s">
        <v>41</v>
      </c>
      <c r="O2217" s="72"/>
      <c r="P2217" s="203">
        <f>O2217*H2217</f>
        <v>0</v>
      </c>
      <c r="Q2217" s="203">
        <v>0</v>
      </c>
      <c r="R2217" s="203">
        <f>Q2217*H2217</f>
        <v>0</v>
      </c>
      <c r="S2217" s="203">
        <v>0</v>
      </c>
      <c r="T2217" s="204">
        <f>S2217*H2217</f>
        <v>0</v>
      </c>
      <c r="U2217" s="35"/>
      <c r="V2217" s="35"/>
      <c r="W2217" s="35"/>
      <c r="X2217" s="35"/>
      <c r="Y2217" s="35"/>
      <c r="Z2217" s="35"/>
      <c r="AA2217" s="35"/>
      <c r="AB2217" s="35"/>
      <c r="AC2217" s="35"/>
      <c r="AD2217" s="35"/>
      <c r="AE2217" s="35"/>
      <c r="AR2217" s="205" t="s">
        <v>517</v>
      </c>
      <c r="AT2217" s="205" t="s">
        <v>386</v>
      </c>
      <c r="AU2217" s="205" t="s">
        <v>85</v>
      </c>
      <c r="AY2217" s="18" t="s">
        <v>275</v>
      </c>
      <c r="BE2217" s="206">
        <f>IF(N2217="základní",J2217,0)</f>
        <v>0</v>
      </c>
      <c r="BF2217" s="206">
        <f>IF(N2217="snížená",J2217,0)</f>
        <v>0</v>
      </c>
      <c r="BG2217" s="206">
        <f>IF(N2217="zákl. přenesená",J2217,0)</f>
        <v>0</v>
      </c>
      <c r="BH2217" s="206">
        <f>IF(N2217="sníž. přenesená",J2217,0)</f>
        <v>0</v>
      </c>
      <c r="BI2217" s="206">
        <f>IF(N2217="nulová",J2217,0)</f>
        <v>0</v>
      </c>
      <c r="BJ2217" s="18" t="s">
        <v>83</v>
      </c>
      <c r="BK2217" s="206">
        <f>ROUND(I2217*H2217,2)</f>
        <v>0</v>
      </c>
      <c r="BL2217" s="18" t="s">
        <v>380</v>
      </c>
      <c r="BM2217" s="205" t="s">
        <v>2677</v>
      </c>
    </row>
    <row r="2218" spans="1:65" s="13" customFormat="1" ht="10">
      <c r="B2218" s="207"/>
      <c r="C2218" s="208"/>
      <c r="D2218" s="209" t="s">
        <v>284</v>
      </c>
      <c r="E2218" s="208"/>
      <c r="F2218" s="211" t="s">
        <v>2678</v>
      </c>
      <c r="G2218" s="208"/>
      <c r="H2218" s="212">
        <v>138.93</v>
      </c>
      <c r="I2218" s="213"/>
      <c r="J2218" s="208"/>
      <c r="K2218" s="208"/>
      <c r="L2218" s="214"/>
      <c r="M2218" s="215"/>
      <c r="N2218" s="216"/>
      <c r="O2218" s="216"/>
      <c r="P2218" s="216"/>
      <c r="Q2218" s="216"/>
      <c r="R2218" s="216"/>
      <c r="S2218" s="216"/>
      <c r="T2218" s="217"/>
      <c r="AT2218" s="218" t="s">
        <v>284</v>
      </c>
      <c r="AU2218" s="218" t="s">
        <v>85</v>
      </c>
      <c r="AV2218" s="13" t="s">
        <v>85</v>
      </c>
      <c r="AW2218" s="13" t="s">
        <v>4</v>
      </c>
      <c r="AX2218" s="13" t="s">
        <v>83</v>
      </c>
      <c r="AY2218" s="218" t="s">
        <v>275</v>
      </c>
    </row>
    <row r="2219" spans="1:65" s="2" customFormat="1" ht="16.5" customHeight="1">
      <c r="A2219" s="35"/>
      <c r="B2219" s="36"/>
      <c r="C2219" s="194" t="s">
        <v>2679</v>
      </c>
      <c r="D2219" s="194" t="s">
        <v>277</v>
      </c>
      <c r="E2219" s="195" t="s">
        <v>2680</v>
      </c>
      <c r="F2219" s="196" t="s">
        <v>2681</v>
      </c>
      <c r="G2219" s="197" t="s">
        <v>280</v>
      </c>
      <c r="H2219" s="198">
        <v>1526.5</v>
      </c>
      <c r="I2219" s="199"/>
      <c r="J2219" s="200">
        <f>ROUND(I2219*H2219,2)</f>
        <v>0</v>
      </c>
      <c r="K2219" s="196" t="s">
        <v>281</v>
      </c>
      <c r="L2219" s="40"/>
      <c r="M2219" s="201" t="s">
        <v>1</v>
      </c>
      <c r="N2219" s="202" t="s">
        <v>41</v>
      </c>
      <c r="O2219" s="72"/>
      <c r="P2219" s="203">
        <f>O2219*H2219</f>
        <v>0</v>
      </c>
      <c r="Q2219" s="203">
        <v>2.9999999999999997E-4</v>
      </c>
      <c r="R2219" s="203">
        <f>Q2219*H2219</f>
        <v>0.45794999999999997</v>
      </c>
      <c r="S2219" s="203">
        <v>0</v>
      </c>
      <c r="T2219" s="204">
        <f>S2219*H2219</f>
        <v>0</v>
      </c>
      <c r="U2219" s="35"/>
      <c r="V2219" s="35"/>
      <c r="W2219" s="35"/>
      <c r="X2219" s="35"/>
      <c r="Y2219" s="35"/>
      <c r="Z2219" s="35"/>
      <c r="AA2219" s="35"/>
      <c r="AB2219" s="35"/>
      <c r="AC2219" s="35"/>
      <c r="AD2219" s="35"/>
      <c r="AE2219" s="35"/>
      <c r="AR2219" s="205" t="s">
        <v>380</v>
      </c>
      <c r="AT2219" s="205" t="s">
        <v>277</v>
      </c>
      <c r="AU2219" s="205" t="s">
        <v>85</v>
      </c>
      <c r="AY2219" s="18" t="s">
        <v>275</v>
      </c>
      <c r="BE2219" s="206">
        <f>IF(N2219="základní",J2219,0)</f>
        <v>0</v>
      </c>
      <c r="BF2219" s="206">
        <f>IF(N2219="snížená",J2219,0)</f>
        <v>0</v>
      </c>
      <c r="BG2219" s="206">
        <f>IF(N2219="zákl. přenesená",J2219,0)</f>
        <v>0</v>
      </c>
      <c r="BH2219" s="206">
        <f>IF(N2219="sníž. přenesená",J2219,0)</f>
        <v>0</v>
      </c>
      <c r="BI2219" s="206">
        <f>IF(N2219="nulová",J2219,0)</f>
        <v>0</v>
      </c>
      <c r="BJ2219" s="18" t="s">
        <v>83</v>
      </c>
      <c r="BK2219" s="206">
        <f>ROUND(I2219*H2219,2)</f>
        <v>0</v>
      </c>
      <c r="BL2219" s="18" t="s">
        <v>380</v>
      </c>
      <c r="BM2219" s="205" t="s">
        <v>2682</v>
      </c>
    </row>
    <row r="2220" spans="1:65" s="13" customFormat="1" ht="10">
      <c r="B2220" s="207"/>
      <c r="C2220" s="208"/>
      <c r="D2220" s="209" t="s">
        <v>284</v>
      </c>
      <c r="E2220" s="210" t="s">
        <v>1</v>
      </c>
      <c r="F2220" s="211" t="s">
        <v>204</v>
      </c>
      <c r="G2220" s="208"/>
      <c r="H2220" s="212">
        <v>1282.4000000000001</v>
      </c>
      <c r="I2220" s="213"/>
      <c r="J2220" s="208"/>
      <c r="K2220" s="208"/>
      <c r="L2220" s="214"/>
      <c r="M2220" s="215"/>
      <c r="N2220" s="216"/>
      <c r="O2220" s="216"/>
      <c r="P2220" s="216"/>
      <c r="Q2220" s="216"/>
      <c r="R2220" s="216"/>
      <c r="S2220" s="216"/>
      <c r="T2220" s="217"/>
      <c r="AT2220" s="218" t="s">
        <v>284</v>
      </c>
      <c r="AU2220" s="218" t="s">
        <v>85</v>
      </c>
      <c r="AV2220" s="13" t="s">
        <v>85</v>
      </c>
      <c r="AW2220" s="13" t="s">
        <v>32</v>
      </c>
      <c r="AX2220" s="13" t="s">
        <v>76</v>
      </c>
      <c r="AY2220" s="218" t="s">
        <v>275</v>
      </c>
    </row>
    <row r="2221" spans="1:65" s="13" customFormat="1" ht="10">
      <c r="B2221" s="207"/>
      <c r="C2221" s="208"/>
      <c r="D2221" s="209" t="s">
        <v>284</v>
      </c>
      <c r="E2221" s="210" t="s">
        <v>1</v>
      </c>
      <c r="F2221" s="211" t="s">
        <v>206</v>
      </c>
      <c r="G2221" s="208"/>
      <c r="H2221" s="212">
        <v>113.3</v>
      </c>
      <c r="I2221" s="213"/>
      <c r="J2221" s="208"/>
      <c r="K2221" s="208"/>
      <c r="L2221" s="214"/>
      <c r="M2221" s="215"/>
      <c r="N2221" s="216"/>
      <c r="O2221" s="216"/>
      <c r="P2221" s="216"/>
      <c r="Q2221" s="216"/>
      <c r="R2221" s="216"/>
      <c r="S2221" s="216"/>
      <c r="T2221" s="217"/>
      <c r="AT2221" s="218" t="s">
        <v>284</v>
      </c>
      <c r="AU2221" s="218" t="s">
        <v>85</v>
      </c>
      <c r="AV2221" s="13" t="s">
        <v>85</v>
      </c>
      <c r="AW2221" s="13" t="s">
        <v>32</v>
      </c>
      <c r="AX2221" s="13" t="s">
        <v>76</v>
      </c>
      <c r="AY2221" s="218" t="s">
        <v>275</v>
      </c>
    </row>
    <row r="2222" spans="1:65" s="13" customFormat="1" ht="10">
      <c r="B2222" s="207"/>
      <c r="C2222" s="208"/>
      <c r="D2222" s="209" t="s">
        <v>284</v>
      </c>
      <c r="E2222" s="210" t="s">
        <v>1</v>
      </c>
      <c r="F2222" s="211" t="s">
        <v>208</v>
      </c>
      <c r="G2222" s="208"/>
      <c r="H2222" s="212">
        <v>130.80000000000001</v>
      </c>
      <c r="I2222" s="213"/>
      <c r="J2222" s="208"/>
      <c r="K2222" s="208"/>
      <c r="L2222" s="214"/>
      <c r="M2222" s="215"/>
      <c r="N2222" s="216"/>
      <c r="O2222" s="216"/>
      <c r="P2222" s="216"/>
      <c r="Q2222" s="216"/>
      <c r="R2222" s="216"/>
      <c r="S2222" s="216"/>
      <c r="T2222" s="217"/>
      <c r="AT2222" s="218" t="s">
        <v>284</v>
      </c>
      <c r="AU2222" s="218" t="s">
        <v>85</v>
      </c>
      <c r="AV2222" s="13" t="s">
        <v>85</v>
      </c>
      <c r="AW2222" s="13" t="s">
        <v>32</v>
      </c>
      <c r="AX2222" s="13" t="s">
        <v>76</v>
      </c>
      <c r="AY2222" s="218" t="s">
        <v>275</v>
      </c>
    </row>
    <row r="2223" spans="1:65" s="14" customFormat="1" ht="10">
      <c r="B2223" s="219"/>
      <c r="C2223" s="220"/>
      <c r="D2223" s="209" t="s">
        <v>284</v>
      </c>
      <c r="E2223" s="221" t="s">
        <v>1</v>
      </c>
      <c r="F2223" s="222" t="s">
        <v>286</v>
      </c>
      <c r="G2223" s="220"/>
      <c r="H2223" s="223">
        <v>1526.5</v>
      </c>
      <c r="I2223" s="224"/>
      <c r="J2223" s="220"/>
      <c r="K2223" s="220"/>
      <c r="L2223" s="225"/>
      <c r="M2223" s="226"/>
      <c r="N2223" s="227"/>
      <c r="O2223" s="227"/>
      <c r="P2223" s="227"/>
      <c r="Q2223" s="227"/>
      <c r="R2223" s="227"/>
      <c r="S2223" s="227"/>
      <c r="T2223" s="228"/>
      <c r="AT2223" s="229" t="s">
        <v>284</v>
      </c>
      <c r="AU2223" s="229" t="s">
        <v>85</v>
      </c>
      <c r="AV2223" s="14" t="s">
        <v>106</v>
      </c>
      <c r="AW2223" s="14" t="s">
        <v>32</v>
      </c>
      <c r="AX2223" s="14" t="s">
        <v>76</v>
      </c>
      <c r="AY2223" s="229" t="s">
        <v>275</v>
      </c>
    </row>
    <row r="2224" spans="1:65" s="15" customFormat="1" ht="10">
      <c r="B2224" s="230"/>
      <c r="C2224" s="231"/>
      <c r="D2224" s="209" t="s">
        <v>284</v>
      </c>
      <c r="E2224" s="232" t="s">
        <v>1</v>
      </c>
      <c r="F2224" s="233" t="s">
        <v>287</v>
      </c>
      <c r="G2224" s="231"/>
      <c r="H2224" s="234">
        <v>1526.5</v>
      </c>
      <c r="I2224" s="235"/>
      <c r="J2224" s="231"/>
      <c r="K2224" s="231"/>
      <c r="L2224" s="236"/>
      <c r="M2224" s="237"/>
      <c r="N2224" s="238"/>
      <c r="O2224" s="238"/>
      <c r="P2224" s="238"/>
      <c r="Q2224" s="238"/>
      <c r="R2224" s="238"/>
      <c r="S2224" s="238"/>
      <c r="T2224" s="239"/>
      <c r="AT2224" s="240" t="s">
        <v>284</v>
      </c>
      <c r="AU2224" s="240" t="s">
        <v>85</v>
      </c>
      <c r="AV2224" s="15" t="s">
        <v>282</v>
      </c>
      <c r="AW2224" s="15" t="s">
        <v>32</v>
      </c>
      <c r="AX2224" s="15" t="s">
        <v>83</v>
      </c>
      <c r="AY2224" s="240" t="s">
        <v>275</v>
      </c>
    </row>
    <row r="2225" spans="1:65" s="2" customFormat="1" ht="16.5" customHeight="1">
      <c r="A2225" s="35"/>
      <c r="B2225" s="36"/>
      <c r="C2225" s="251" t="s">
        <v>2683</v>
      </c>
      <c r="D2225" s="251" t="s">
        <v>386</v>
      </c>
      <c r="E2225" s="252" t="s">
        <v>2684</v>
      </c>
      <c r="F2225" s="253" t="s">
        <v>2685</v>
      </c>
      <c r="G2225" s="254" t="s">
        <v>280</v>
      </c>
      <c r="H2225" s="255">
        <v>1410.64</v>
      </c>
      <c r="I2225" s="256"/>
      <c r="J2225" s="257">
        <f>ROUND(I2225*H2225,2)</f>
        <v>0</v>
      </c>
      <c r="K2225" s="253" t="s">
        <v>1</v>
      </c>
      <c r="L2225" s="258"/>
      <c r="M2225" s="259" t="s">
        <v>1</v>
      </c>
      <c r="N2225" s="260" t="s">
        <v>41</v>
      </c>
      <c r="O2225" s="72"/>
      <c r="P2225" s="203">
        <f>O2225*H2225</f>
        <v>0</v>
      </c>
      <c r="Q2225" s="203">
        <v>0</v>
      </c>
      <c r="R2225" s="203">
        <f>Q2225*H2225</f>
        <v>0</v>
      </c>
      <c r="S2225" s="203">
        <v>0</v>
      </c>
      <c r="T2225" s="204">
        <f>S2225*H2225</f>
        <v>0</v>
      </c>
      <c r="U2225" s="35"/>
      <c r="V2225" s="35"/>
      <c r="W2225" s="35"/>
      <c r="X2225" s="35"/>
      <c r="Y2225" s="35"/>
      <c r="Z2225" s="35"/>
      <c r="AA2225" s="35"/>
      <c r="AB2225" s="35"/>
      <c r="AC2225" s="35"/>
      <c r="AD2225" s="35"/>
      <c r="AE2225" s="35"/>
      <c r="AR2225" s="205" t="s">
        <v>517</v>
      </c>
      <c r="AT2225" s="205" t="s">
        <v>386</v>
      </c>
      <c r="AU2225" s="205" t="s">
        <v>85</v>
      </c>
      <c r="AY2225" s="18" t="s">
        <v>275</v>
      </c>
      <c r="BE2225" s="206">
        <f>IF(N2225="základní",J2225,0)</f>
        <v>0</v>
      </c>
      <c r="BF2225" s="206">
        <f>IF(N2225="snížená",J2225,0)</f>
        <v>0</v>
      </c>
      <c r="BG2225" s="206">
        <f>IF(N2225="zákl. přenesená",J2225,0)</f>
        <v>0</v>
      </c>
      <c r="BH2225" s="206">
        <f>IF(N2225="sníž. přenesená",J2225,0)</f>
        <v>0</v>
      </c>
      <c r="BI2225" s="206">
        <f>IF(N2225="nulová",J2225,0)</f>
        <v>0</v>
      </c>
      <c r="BJ2225" s="18" t="s">
        <v>83</v>
      </c>
      <c r="BK2225" s="206">
        <f>ROUND(I2225*H2225,2)</f>
        <v>0</v>
      </c>
      <c r="BL2225" s="18" t="s">
        <v>380</v>
      </c>
      <c r="BM2225" s="205" t="s">
        <v>2686</v>
      </c>
    </row>
    <row r="2226" spans="1:65" s="13" customFormat="1" ht="10">
      <c r="B2226" s="207"/>
      <c r="C2226" s="208"/>
      <c r="D2226" s="209" t="s">
        <v>284</v>
      </c>
      <c r="E2226" s="210" t="s">
        <v>1</v>
      </c>
      <c r="F2226" s="211" t="s">
        <v>204</v>
      </c>
      <c r="G2226" s="208"/>
      <c r="H2226" s="212">
        <v>1282.4000000000001</v>
      </c>
      <c r="I2226" s="213"/>
      <c r="J2226" s="208"/>
      <c r="K2226" s="208"/>
      <c r="L2226" s="214"/>
      <c r="M2226" s="215"/>
      <c r="N2226" s="216"/>
      <c r="O2226" s="216"/>
      <c r="P2226" s="216"/>
      <c r="Q2226" s="216"/>
      <c r="R2226" s="216"/>
      <c r="S2226" s="216"/>
      <c r="T2226" s="217"/>
      <c r="AT2226" s="218" t="s">
        <v>284</v>
      </c>
      <c r="AU2226" s="218" t="s">
        <v>85</v>
      </c>
      <c r="AV2226" s="13" t="s">
        <v>85</v>
      </c>
      <c r="AW2226" s="13" t="s">
        <v>32</v>
      </c>
      <c r="AX2226" s="13" t="s">
        <v>76</v>
      </c>
      <c r="AY2226" s="218" t="s">
        <v>275</v>
      </c>
    </row>
    <row r="2227" spans="1:65" s="14" customFormat="1" ht="10">
      <c r="B2227" s="219"/>
      <c r="C2227" s="220"/>
      <c r="D2227" s="209" t="s">
        <v>284</v>
      </c>
      <c r="E2227" s="221" t="s">
        <v>1</v>
      </c>
      <c r="F2227" s="222" t="s">
        <v>286</v>
      </c>
      <c r="G2227" s="220"/>
      <c r="H2227" s="223">
        <v>1282.4000000000001</v>
      </c>
      <c r="I2227" s="224"/>
      <c r="J2227" s="220"/>
      <c r="K2227" s="220"/>
      <c r="L2227" s="225"/>
      <c r="M2227" s="226"/>
      <c r="N2227" s="227"/>
      <c r="O2227" s="227"/>
      <c r="P2227" s="227"/>
      <c r="Q2227" s="227"/>
      <c r="R2227" s="227"/>
      <c r="S2227" s="227"/>
      <c r="T2227" s="228"/>
      <c r="AT2227" s="229" t="s">
        <v>284</v>
      </c>
      <c r="AU2227" s="229" t="s">
        <v>85</v>
      </c>
      <c r="AV2227" s="14" t="s">
        <v>106</v>
      </c>
      <c r="AW2227" s="14" t="s">
        <v>32</v>
      </c>
      <c r="AX2227" s="14" t="s">
        <v>76</v>
      </c>
      <c r="AY2227" s="229" t="s">
        <v>275</v>
      </c>
    </row>
    <row r="2228" spans="1:65" s="15" customFormat="1" ht="10">
      <c r="B2228" s="230"/>
      <c r="C2228" s="231"/>
      <c r="D2228" s="209" t="s">
        <v>284</v>
      </c>
      <c r="E2228" s="232" t="s">
        <v>1</v>
      </c>
      <c r="F2228" s="233" t="s">
        <v>287</v>
      </c>
      <c r="G2228" s="231"/>
      <c r="H2228" s="234">
        <v>1282.4000000000001</v>
      </c>
      <c r="I2228" s="235"/>
      <c r="J2228" s="231"/>
      <c r="K2228" s="231"/>
      <c r="L2228" s="236"/>
      <c r="M2228" s="237"/>
      <c r="N2228" s="238"/>
      <c r="O2228" s="238"/>
      <c r="P2228" s="238"/>
      <c r="Q2228" s="238"/>
      <c r="R2228" s="238"/>
      <c r="S2228" s="238"/>
      <c r="T2228" s="239"/>
      <c r="AT2228" s="240" t="s">
        <v>284</v>
      </c>
      <c r="AU2228" s="240" t="s">
        <v>85</v>
      </c>
      <c r="AV2228" s="15" t="s">
        <v>282</v>
      </c>
      <c r="AW2228" s="15" t="s">
        <v>32</v>
      </c>
      <c r="AX2228" s="15" t="s">
        <v>83</v>
      </c>
      <c r="AY2228" s="240" t="s">
        <v>275</v>
      </c>
    </row>
    <row r="2229" spans="1:65" s="13" customFormat="1" ht="10">
      <c r="B2229" s="207"/>
      <c r="C2229" s="208"/>
      <c r="D2229" s="209" t="s">
        <v>284</v>
      </c>
      <c r="E2229" s="208"/>
      <c r="F2229" s="211" t="s">
        <v>2687</v>
      </c>
      <c r="G2229" s="208"/>
      <c r="H2229" s="212">
        <v>1410.64</v>
      </c>
      <c r="I2229" s="213"/>
      <c r="J2229" s="208"/>
      <c r="K2229" s="208"/>
      <c r="L2229" s="214"/>
      <c r="M2229" s="215"/>
      <c r="N2229" s="216"/>
      <c r="O2229" s="216"/>
      <c r="P2229" s="216"/>
      <c r="Q2229" s="216"/>
      <c r="R2229" s="216"/>
      <c r="S2229" s="216"/>
      <c r="T2229" s="217"/>
      <c r="AT2229" s="218" t="s">
        <v>284</v>
      </c>
      <c r="AU2229" s="218" t="s">
        <v>85</v>
      </c>
      <c r="AV2229" s="13" t="s">
        <v>85</v>
      </c>
      <c r="AW2229" s="13" t="s">
        <v>4</v>
      </c>
      <c r="AX2229" s="13" t="s">
        <v>83</v>
      </c>
      <c r="AY2229" s="218" t="s">
        <v>275</v>
      </c>
    </row>
    <row r="2230" spans="1:65" s="2" customFormat="1" ht="16.5" customHeight="1">
      <c r="A2230" s="35"/>
      <c r="B2230" s="36"/>
      <c r="C2230" s="251" t="s">
        <v>2688</v>
      </c>
      <c r="D2230" s="251" t="s">
        <v>386</v>
      </c>
      <c r="E2230" s="252" t="s">
        <v>2689</v>
      </c>
      <c r="F2230" s="253" t="s">
        <v>2690</v>
      </c>
      <c r="G2230" s="254" t="s">
        <v>280</v>
      </c>
      <c r="H2230" s="255">
        <v>124.63</v>
      </c>
      <c r="I2230" s="256"/>
      <c r="J2230" s="257">
        <f>ROUND(I2230*H2230,2)</f>
        <v>0</v>
      </c>
      <c r="K2230" s="253" t="s">
        <v>1</v>
      </c>
      <c r="L2230" s="258"/>
      <c r="M2230" s="259" t="s">
        <v>1</v>
      </c>
      <c r="N2230" s="260" t="s">
        <v>41</v>
      </c>
      <c r="O2230" s="72"/>
      <c r="P2230" s="203">
        <f>O2230*H2230</f>
        <v>0</v>
      </c>
      <c r="Q2230" s="203">
        <v>0</v>
      </c>
      <c r="R2230" s="203">
        <f>Q2230*H2230</f>
        <v>0</v>
      </c>
      <c r="S2230" s="203">
        <v>0</v>
      </c>
      <c r="T2230" s="204">
        <f>S2230*H2230</f>
        <v>0</v>
      </c>
      <c r="U2230" s="35"/>
      <c r="V2230" s="35"/>
      <c r="W2230" s="35"/>
      <c r="X2230" s="35"/>
      <c r="Y2230" s="35"/>
      <c r="Z2230" s="35"/>
      <c r="AA2230" s="35"/>
      <c r="AB2230" s="35"/>
      <c r="AC2230" s="35"/>
      <c r="AD2230" s="35"/>
      <c r="AE2230" s="35"/>
      <c r="AR2230" s="205" t="s">
        <v>517</v>
      </c>
      <c r="AT2230" s="205" t="s">
        <v>386</v>
      </c>
      <c r="AU2230" s="205" t="s">
        <v>85</v>
      </c>
      <c r="AY2230" s="18" t="s">
        <v>275</v>
      </c>
      <c r="BE2230" s="206">
        <f>IF(N2230="základní",J2230,0)</f>
        <v>0</v>
      </c>
      <c r="BF2230" s="206">
        <f>IF(N2230="snížená",J2230,0)</f>
        <v>0</v>
      </c>
      <c r="BG2230" s="206">
        <f>IF(N2230="zákl. přenesená",J2230,0)</f>
        <v>0</v>
      </c>
      <c r="BH2230" s="206">
        <f>IF(N2230="sníž. přenesená",J2230,0)</f>
        <v>0</v>
      </c>
      <c r="BI2230" s="206">
        <f>IF(N2230="nulová",J2230,0)</f>
        <v>0</v>
      </c>
      <c r="BJ2230" s="18" t="s">
        <v>83</v>
      </c>
      <c r="BK2230" s="206">
        <f>ROUND(I2230*H2230,2)</f>
        <v>0</v>
      </c>
      <c r="BL2230" s="18" t="s">
        <v>380</v>
      </c>
      <c r="BM2230" s="205" t="s">
        <v>2691</v>
      </c>
    </row>
    <row r="2231" spans="1:65" s="13" customFormat="1" ht="10">
      <c r="B2231" s="207"/>
      <c r="C2231" s="208"/>
      <c r="D2231" s="209" t="s">
        <v>284</v>
      </c>
      <c r="E2231" s="210" t="s">
        <v>1</v>
      </c>
      <c r="F2231" s="211" t="s">
        <v>206</v>
      </c>
      <c r="G2231" s="208"/>
      <c r="H2231" s="212">
        <v>113.3</v>
      </c>
      <c r="I2231" s="213"/>
      <c r="J2231" s="208"/>
      <c r="K2231" s="208"/>
      <c r="L2231" s="214"/>
      <c r="M2231" s="215"/>
      <c r="N2231" s="216"/>
      <c r="O2231" s="216"/>
      <c r="P2231" s="216"/>
      <c r="Q2231" s="216"/>
      <c r="R2231" s="216"/>
      <c r="S2231" s="216"/>
      <c r="T2231" s="217"/>
      <c r="AT2231" s="218" t="s">
        <v>284</v>
      </c>
      <c r="AU2231" s="218" t="s">
        <v>85</v>
      </c>
      <c r="AV2231" s="13" t="s">
        <v>85</v>
      </c>
      <c r="AW2231" s="13" t="s">
        <v>32</v>
      </c>
      <c r="AX2231" s="13" t="s">
        <v>76</v>
      </c>
      <c r="AY2231" s="218" t="s">
        <v>275</v>
      </c>
    </row>
    <row r="2232" spans="1:65" s="14" customFormat="1" ht="10">
      <c r="B2232" s="219"/>
      <c r="C2232" s="220"/>
      <c r="D2232" s="209" t="s">
        <v>284</v>
      </c>
      <c r="E2232" s="221" t="s">
        <v>1</v>
      </c>
      <c r="F2232" s="222" t="s">
        <v>286</v>
      </c>
      <c r="G2232" s="220"/>
      <c r="H2232" s="223">
        <v>113.3</v>
      </c>
      <c r="I2232" s="224"/>
      <c r="J2232" s="220"/>
      <c r="K2232" s="220"/>
      <c r="L2232" s="225"/>
      <c r="M2232" s="226"/>
      <c r="N2232" s="227"/>
      <c r="O2232" s="227"/>
      <c r="P2232" s="227"/>
      <c r="Q2232" s="227"/>
      <c r="R2232" s="227"/>
      <c r="S2232" s="227"/>
      <c r="T2232" s="228"/>
      <c r="AT2232" s="229" t="s">
        <v>284</v>
      </c>
      <c r="AU2232" s="229" t="s">
        <v>85</v>
      </c>
      <c r="AV2232" s="14" t="s">
        <v>106</v>
      </c>
      <c r="AW2232" s="14" t="s">
        <v>32</v>
      </c>
      <c r="AX2232" s="14" t="s">
        <v>76</v>
      </c>
      <c r="AY2232" s="229" t="s">
        <v>275</v>
      </c>
    </row>
    <row r="2233" spans="1:65" s="15" customFormat="1" ht="10">
      <c r="B2233" s="230"/>
      <c r="C2233" s="231"/>
      <c r="D2233" s="209" t="s">
        <v>284</v>
      </c>
      <c r="E2233" s="232" t="s">
        <v>1</v>
      </c>
      <c r="F2233" s="233" t="s">
        <v>287</v>
      </c>
      <c r="G2233" s="231"/>
      <c r="H2233" s="234">
        <v>113.3</v>
      </c>
      <c r="I2233" s="235"/>
      <c r="J2233" s="231"/>
      <c r="K2233" s="231"/>
      <c r="L2233" s="236"/>
      <c r="M2233" s="237"/>
      <c r="N2233" s="238"/>
      <c r="O2233" s="238"/>
      <c r="P2233" s="238"/>
      <c r="Q2233" s="238"/>
      <c r="R2233" s="238"/>
      <c r="S2233" s="238"/>
      <c r="T2233" s="239"/>
      <c r="AT2233" s="240" t="s">
        <v>284</v>
      </c>
      <c r="AU2233" s="240" t="s">
        <v>85</v>
      </c>
      <c r="AV2233" s="15" t="s">
        <v>282</v>
      </c>
      <c r="AW2233" s="15" t="s">
        <v>32</v>
      </c>
      <c r="AX2233" s="15" t="s">
        <v>83</v>
      </c>
      <c r="AY2233" s="240" t="s">
        <v>275</v>
      </c>
    </row>
    <row r="2234" spans="1:65" s="13" customFormat="1" ht="10">
      <c r="B2234" s="207"/>
      <c r="C2234" s="208"/>
      <c r="D2234" s="209" t="s">
        <v>284</v>
      </c>
      <c r="E2234" s="208"/>
      <c r="F2234" s="211" t="s">
        <v>2692</v>
      </c>
      <c r="G2234" s="208"/>
      <c r="H2234" s="212">
        <v>124.63</v>
      </c>
      <c r="I2234" s="213"/>
      <c r="J2234" s="208"/>
      <c r="K2234" s="208"/>
      <c r="L2234" s="214"/>
      <c r="M2234" s="215"/>
      <c r="N2234" s="216"/>
      <c r="O2234" s="216"/>
      <c r="P2234" s="216"/>
      <c r="Q2234" s="216"/>
      <c r="R2234" s="216"/>
      <c r="S2234" s="216"/>
      <c r="T2234" s="217"/>
      <c r="AT2234" s="218" t="s">
        <v>284</v>
      </c>
      <c r="AU2234" s="218" t="s">
        <v>85</v>
      </c>
      <c r="AV2234" s="13" t="s">
        <v>85</v>
      </c>
      <c r="AW2234" s="13" t="s">
        <v>4</v>
      </c>
      <c r="AX2234" s="13" t="s">
        <v>83</v>
      </c>
      <c r="AY2234" s="218" t="s">
        <v>275</v>
      </c>
    </row>
    <row r="2235" spans="1:65" s="2" customFormat="1" ht="16.5" customHeight="1">
      <c r="A2235" s="35"/>
      <c r="B2235" s="36"/>
      <c r="C2235" s="251" t="s">
        <v>2693</v>
      </c>
      <c r="D2235" s="251" t="s">
        <v>386</v>
      </c>
      <c r="E2235" s="252" t="s">
        <v>2694</v>
      </c>
      <c r="F2235" s="253" t="s">
        <v>2695</v>
      </c>
      <c r="G2235" s="254" t="s">
        <v>280</v>
      </c>
      <c r="H2235" s="255">
        <v>143.88</v>
      </c>
      <c r="I2235" s="256"/>
      <c r="J2235" s="257">
        <f>ROUND(I2235*H2235,2)</f>
        <v>0</v>
      </c>
      <c r="K2235" s="253" t="s">
        <v>1</v>
      </c>
      <c r="L2235" s="258"/>
      <c r="M2235" s="259" t="s">
        <v>1</v>
      </c>
      <c r="N2235" s="260" t="s">
        <v>41</v>
      </c>
      <c r="O2235" s="72"/>
      <c r="P2235" s="203">
        <f>O2235*H2235</f>
        <v>0</v>
      </c>
      <c r="Q2235" s="203">
        <v>0</v>
      </c>
      <c r="R2235" s="203">
        <f>Q2235*H2235</f>
        <v>0</v>
      </c>
      <c r="S2235" s="203">
        <v>0</v>
      </c>
      <c r="T2235" s="204">
        <f>S2235*H2235</f>
        <v>0</v>
      </c>
      <c r="U2235" s="35"/>
      <c r="V2235" s="35"/>
      <c r="W2235" s="35"/>
      <c r="X2235" s="35"/>
      <c r="Y2235" s="35"/>
      <c r="Z2235" s="35"/>
      <c r="AA2235" s="35"/>
      <c r="AB2235" s="35"/>
      <c r="AC2235" s="35"/>
      <c r="AD2235" s="35"/>
      <c r="AE2235" s="35"/>
      <c r="AR2235" s="205" t="s">
        <v>517</v>
      </c>
      <c r="AT2235" s="205" t="s">
        <v>386</v>
      </c>
      <c r="AU2235" s="205" t="s">
        <v>85</v>
      </c>
      <c r="AY2235" s="18" t="s">
        <v>275</v>
      </c>
      <c r="BE2235" s="206">
        <f>IF(N2235="základní",J2235,0)</f>
        <v>0</v>
      </c>
      <c r="BF2235" s="206">
        <f>IF(N2235="snížená",J2235,0)</f>
        <v>0</v>
      </c>
      <c r="BG2235" s="206">
        <f>IF(N2235="zákl. přenesená",J2235,0)</f>
        <v>0</v>
      </c>
      <c r="BH2235" s="206">
        <f>IF(N2235="sníž. přenesená",J2235,0)</f>
        <v>0</v>
      </c>
      <c r="BI2235" s="206">
        <f>IF(N2235="nulová",J2235,0)</f>
        <v>0</v>
      </c>
      <c r="BJ2235" s="18" t="s">
        <v>83</v>
      </c>
      <c r="BK2235" s="206">
        <f>ROUND(I2235*H2235,2)</f>
        <v>0</v>
      </c>
      <c r="BL2235" s="18" t="s">
        <v>380</v>
      </c>
      <c r="BM2235" s="205" t="s">
        <v>2696</v>
      </c>
    </row>
    <row r="2236" spans="1:65" s="13" customFormat="1" ht="10">
      <c r="B2236" s="207"/>
      <c r="C2236" s="208"/>
      <c r="D2236" s="209" t="s">
        <v>284</v>
      </c>
      <c r="E2236" s="210" t="s">
        <v>1</v>
      </c>
      <c r="F2236" s="211" t="s">
        <v>208</v>
      </c>
      <c r="G2236" s="208"/>
      <c r="H2236" s="212">
        <v>130.80000000000001</v>
      </c>
      <c r="I2236" s="213"/>
      <c r="J2236" s="208"/>
      <c r="K2236" s="208"/>
      <c r="L2236" s="214"/>
      <c r="M2236" s="215"/>
      <c r="N2236" s="216"/>
      <c r="O2236" s="216"/>
      <c r="P2236" s="216"/>
      <c r="Q2236" s="216"/>
      <c r="R2236" s="216"/>
      <c r="S2236" s="216"/>
      <c r="T2236" s="217"/>
      <c r="AT2236" s="218" t="s">
        <v>284</v>
      </c>
      <c r="AU2236" s="218" t="s">
        <v>85</v>
      </c>
      <c r="AV2236" s="13" t="s">
        <v>85</v>
      </c>
      <c r="AW2236" s="13" t="s">
        <v>32</v>
      </c>
      <c r="AX2236" s="13" t="s">
        <v>76</v>
      </c>
      <c r="AY2236" s="218" t="s">
        <v>275</v>
      </c>
    </row>
    <row r="2237" spans="1:65" s="14" customFormat="1" ht="10">
      <c r="B2237" s="219"/>
      <c r="C2237" s="220"/>
      <c r="D2237" s="209" t="s">
        <v>284</v>
      </c>
      <c r="E2237" s="221" t="s">
        <v>1</v>
      </c>
      <c r="F2237" s="222" t="s">
        <v>286</v>
      </c>
      <c r="G2237" s="220"/>
      <c r="H2237" s="223">
        <v>130.80000000000001</v>
      </c>
      <c r="I2237" s="224"/>
      <c r="J2237" s="220"/>
      <c r="K2237" s="220"/>
      <c r="L2237" s="225"/>
      <c r="M2237" s="226"/>
      <c r="N2237" s="227"/>
      <c r="O2237" s="227"/>
      <c r="P2237" s="227"/>
      <c r="Q2237" s="227"/>
      <c r="R2237" s="227"/>
      <c r="S2237" s="227"/>
      <c r="T2237" s="228"/>
      <c r="AT2237" s="229" t="s">
        <v>284</v>
      </c>
      <c r="AU2237" s="229" t="s">
        <v>85</v>
      </c>
      <c r="AV2237" s="14" t="s">
        <v>106</v>
      </c>
      <c r="AW2237" s="14" t="s">
        <v>32</v>
      </c>
      <c r="AX2237" s="14" t="s">
        <v>76</v>
      </c>
      <c r="AY2237" s="229" t="s">
        <v>275</v>
      </c>
    </row>
    <row r="2238" spans="1:65" s="15" customFormat="1" ht="10">
      <c r="B2238" s="230"/>
      <c r="C2238" s="231"/>
      <c r="D2238" s="209" t="s">
        <v>284</v>
      </c>
      <c r="E2238" s="232" t="s">
        <v>1</v>
      </c>
      <c r="F2238" s="233" t="s">
        <v>287</v>
      </c>
      <c r="G2238" s="231"/>
      <c r="H2238" s="234">
        <v>130.80000000000001</v>
      </c>
      <c r="I2238" s="235"/>
      <c r="J2238" s="231"/>
      <c r="K2238" s="231"/>
      <c r="L2238" s="236"/>
      <c r="M2238" s="237"/>
      <c r="N2238" s="238"/>
      <c r="O2238" s="238"/>
      <c r="P2238" s="238"/>
      <c r="Q2238" s="238"/>
      <c r="R2238" s="238"/>
      <c r="S2238" s="238"/>
      <c r="T2238" s="239"/>
      <c r="AT2238" s="240" t="s">
        <v>284</v>
      </c>
      <c r="AU2238" s="240" t="s">
        <v>85</v>
      </c>
      <c r="AV2238" s="15" t="s">
        <v>282</v>
      </c>
      <c r="AW2238" s="15" t="s">
        <v>32</v>
      </c>
      <c r="AX2238" s="15" t="s">
        <v>83</v>
      </c>
      <c r="AY2238" s="240" t="s">
        <v>275</v>
      </c>
    </row>
    <row r="2239" spans="1:65" s="13" customFormat="1" ht="10">
      <c r="B2239" s="207"/>
      <c r="C2239" s="208"/>
      <c r="D2239" s="209" t="s">
        <v>284</v>
      </c>
      <c r="E2239" s="208"/>
      <c r="F2239" s="211" t="s">
        <v>2697</v>
      </c>
      <c r="G2239" s="208"/>
      <c r="H2239" s="212">
        <v>143.88</v>
      </c>
      <c r="I2239" s="213"/>
      <c r="J2239" s="208"/>
      <c r="K2239" s="208"/>
      <c r="L2239" s="214"/>
      <c r="M2239" s="215"/>
      <c r="N2239" s="216"/>
      <c r="O2239" s="216"/>
      <c r="P2239" s="216"/>
      <c r="Q2239" s="216"/>
      <c r="R2239" s="216"/>
      <c r="S2239" s="216"/>
      <c r="T2239" s="217"/>
      <c r="AT2239" s="218" t="s">
        <v>284</v>
      </c>
      <c r="AU2239" s="218" t="s">
        <v>85</v>
      </c>
      <c r="AV2239" s="13" t="s">
        <v>85</v>
      </c>
      <c r="AW2239" s="13" t="s">
        <v>4</v>
      </c>
      <c r="AX2239" s="13" t="s">
        <v>83</v>
      </c>
      <c r="AY2239" s="218" t="s">
        <v>275</v>
      </c>
    </row>
    <row r="2240" spans="1:65" s="2" customFormat="1" ht="21.75" customHeight="1">
      <c r="A2240" s="35"/>
      <c r="B2240" s="36"/>
      <c r="C2240" s="194" t="s">
        <v>2698</v>
      </c>
      <c r="D2240" s="194" t="s">
        <v>277</v>
      </c>
      <c r="E2240" s="195" t="s">
        <v>2699</v>
      </c>
      <c r="F2240" s="196" t="s">
        <v>2700</v>
      </c>
      <c r="G2240" s="197" t="s">
        <v>399</v>
      </c>
      <c r="H2240" s="198">
        <v>21.85</v>
      </c>
      <c r="I2240" s="199"/>
      <c r="J2240" s="200">
        <f>ROUND(I2240*H2240,2)</f>
        <v>0</v>
      </c>
      <c r="K2240" s="196" t="s">
        <v>281</v>
      </c>
      <c r="L2240" s="40"/>
      <c r="M2240" s="201" t="s">
        <v>1</v>
      </c>
      <c r="N2240" s="202" t="s">
        <v>41</v>
      </c>
      <c r="O2240" s="72"/>
      <c r="P2240" s="203">
        <f>O2240*H2240</f>
        <v>0</v>
      </c>
      <c r="Q2240" s="203">
        <v>1.2E-4</v>
      </c>
      <c r="R2240" s="203">
        <f>Q2240*H2240</f>
        <v>2.6220000000000002E-3</v>
      </c>
      <c r="S2240" s="203">
        <v>0</v>
      </c>
      <c r="T2240" s="204">
        <f>S2240*H2240</f>
        <v>0</v>
      </c>
      <c r="U2240" s="35"/>
      <c r="V2240" s="35"/>
      <c r="W2240" s="35"/>
      <c r="X2240" s="35"/>
      <c r="Y2240" s="35"/>
      <c r="Z2240" s="35"/>
      <c r="AA2240" s="35"/>
      <c r="AB2240" s="35"/>
      <c r="AC2240" s="35"/>
      <c r="AD2240" s="35"/>
      <c r="AE2240" s="35"/>
      <c r="AR2240" s="205" t="s">
        <v>380</v>
      </c>
      <c r="AT2240" s="205" t="s">
        <v>277</v>
      </c>
      <c r="AU2240" s="205" t="s">
        <v>85</v>
      </c>
      <c r="AY2240" s="18" t="s">
        <v>275</v>
      </c>
      <c r="BE2240" s="206">
        <f>IF(N2240="základní",J2240,0)</f>
        <v>0</v>
      </c>
      <c r="BF2240" s="206">
        <f>IF(N2240="snížená",J2240,0)</f>
        <v>0</v>
      </c>
      <c r="BG2240" s="206">
        <f>IF(N2240="zákl. přenesená",J2240,0)</f>
        <v>0</v>
      </c>
      <c r="BH2240" s="206">
        <f>IF(N2240="sníž. přenesená",J2240,0)</f>
        <v>0</v>
      </c>
      <c r="BI2240" s="206">
        <f>IF(N2240="nulová",J2240,0)</f>
        <v>0</v>
      </c>
      <c r="BJ2240" s="18" t="s">
        <v>83</v>
      </c>
      <c r="BK2240" s="206">
        <f>ROUND(I2240*H2240,2)</f>
        <v>0</v>
      </c>
      <c r="BL2240" s="18" t="s">
        <v>380</v>
      </c>
      <c r="BM2240" s="205" t="s">
        <v>2701</v>
      </c>
    </row>
    <row r="2241" spans="1:65" s="13" customFormat="1" ht="10">
      <c r="B2241" s="207"/>
      <c r="C2241" s="208"/>
      <c r="D2241" s="209" t="s">
        <v>284</v>
      </c>
      <c r="E2241" s="210" t="s">
        <v>1</v>
      </c>
      <c r="F2241" s="211" t="s">
        <v>2702</v>
      </c>
      <c r="G2241" s="208"/>
      <c r="H2241" s="212">
        <v>12.65</v>
      </c>
      <c r="I2241" s="213"/>
      <c r="J2241" s="208"/>
      <c r="K2241" s="208"/>
      <c r="L2241" s="214"/>
      <c r="M2241" s="215"/>
      <c r="N2241" s="216"/>
      <c r="O2241" s="216"/>
      <c r="P2241" s="216"/>
      <c r="Q2241" s="216"/>
      <c r="R2241" s="216"/>
      <c r="S2241" s="216"/>
      <c r="T2241" s="217"/>
      <c r="AT2241" s="218" t="s">
        <v>284</v>
      </c>
      <c r="AU2241" s="218" t="s">
        <v>85</v>
      </c>
      <c r="AV2241" s="13" t="s">
        <v>85</v>
      </c>
      <c r="AW2241" s="13" t="s">
        <v>32</v>
      </c>
      <c r="AX2241" s="13" t="s">
        <v>76</v>
      </c>
      <c r="AY2241" s="218" t="s">
        <v>275</v>
      </c>
    </row>
    <row r="2242" spans="1:65" s="13" customFormat="1" ht="10">
      <c r="B2242" s="207"/>
      <c r="C2242" s="208"/>
      <c r="D2242" s="209" t="s">
        <v>284</v>
      </c>
      <c r="E2242" s="210" t="s">
        <v>1</v>
      </c>
      <c r="F2242" s="211" t="s">
        <v>2703</v>
      </c>
      <c r="G2242" s="208"/>
      <c r="H2242" s="212">
        <v>9.1999999999999993</v>
      </c>
      <c r="I2242" s="213"/>
      <c r="J2242" s="208"/>
      <c r="K2242" s="208"/>
      <c r="L2242" s="214"/>
      <c r="M2242" s="215"/>
      <c r="N2242" s="216"/>
      <c r="O2242" s="216"/>
      <c r="P2242" s="216"/>
      <c r="Q2242" s="216"/>
      <c r="R2242" s="216"/>
      <c r="S2242" s="216"/>
      <c r="T2242" s="217"/>
      <c r="AT2242" s="218" t="s">
        <v>284</v>
      </c>
      <c r="AU2242" s="218" t="s">
        <v>85</v>
      </c>
      <c r="AV2242" s="13" t="s">
        <v>85</v>
      </c>
      <c r="AW2242" s="13" t="s">
        <v>32</v>
      </c>
      <c r="AX2242" s="13" t="s">
        <v>76</v>
      </c>
      <c r="AY2242" s="218" t="s">
        <v>275</v>
      </c>
    </row>
    <row r="2243" spans="1:65" s="14" customFormat="1" ht="10">
      <c r="B2243" s="219"/>
      <c r="C2243" s="220"/>
      <c r="D2243" s="209" t="s">
        <v>284</v>
      </c>
      <c r="E2243" s="221" t="s">
        <v>1</v>
      </c>
      <c r="F2243" s="222" t="s">
        <v>286</v>
      </c>
      <c r="G2243" s="220"/>
      <c r="H2243" s="223">
        <v>21.85</v>
      </c>
      <c r="I2243" s="224"/>
      <c r="J2243" s="220"/>
      <c r="K2243" s="220"/>
      <c r="L2243" s="225"/>
      <c r="M2243" s="226"/>
      <c r="N2243" s="227"/>
      <c r="O2243" s="227"/>
      <c r="P2243" s="227"/>
      <c r="Q2243" s="227"/>
      <c r="R2243" s="227"/>
      <c r="S2243" s="227"/>
      <c r="T2243" s="228"/>
      <c r="AT2243" s="229" t="s">
        <v>284</v>
      </c>
      <c r="AU2243" s="229" t="s">
        <v>85</v>
      </c>
      <c r="AV2243" s="14" t="s">
        <v>106</v>
      </c>
      <c r="AW2243" s="14" t="s">
        <v>32</v>
      </c>
      <c r="AX2243" s="14" t="s">
        <v>76</v>
      </c>
      <c r="AY2243" s="229" t="s">
        <v>275</v>
      </c>
    </row>
    <row r="2244" spans="1:65" s="15" customFormat="1" ht="10">
      <c r="B2244" s="230"/>
      <c r="C2244" s="231"/>
      <c r="D2244" s="209" t="s">
        <v>284</v>
      </c>
      <c r="E2244" s="232" t="s">
        <v>1</v>
      </c>
      <c r="F2244" s="233" t="s">
        <v>287</v>
      </c>
      <c r="G2244" s="231"/>
      <c r="H2244" s="234">
        <v>21.85</v>
      </c>
      <c r="I2244" s="235"/>
      <c r="J2244" s="231"/>
      <c r="K2244" s="231"/>
      <c r="L2244" s="236"/>
      <c r="M2244" s="237"/>
      <c r="N2244" s="238"/>
      <c r="O2244" s="238"/>
      <c r="P2244" s="238"/>
      <c r="Q2244" s="238"/>
      <c r="R2244" s="238"/>
      <c r="S2244" s="238"/>
      <c r="T2244" s="239"/>
      <c r="AT2244" s="240" t="s">
        <v>284</v>
      </c>
      <c r="AU2244" s="240" t="s">
        <v>85</v>
      </c>
      <c r="AV2244" s="15" t="s">
        <v>282</v>
      </c>
      <c r="AW2244" s="15" t="s">
        <v>32</v>
      </c>
      <c r="AX2244" s="15" t="s">
        <v>83</v>
      </c>
      <c r="AY2244" s="240" t="s">
        <v>275</v>
      </c>
    </row>
    <row r="2245" spans="1:65" s="2" customFormat="1" ht="16.5" customHeight="1">
      <c r="A2245" s="35"/>
      <c r="B2245" s="36"/>
      <c r="C2245" s="251" t="s">
        <v>2704</v>
      </c>
      <c r="D2245" s="251" t="s">
        <v>386</v>
      </c>
      <c r="E2245" s="252" t="s">
        <v>2684</v>
      </c>
      <c r="F2245" s="253" t="s">
        <v>2685</v>
      </c>
      <c r="G2245" s="254" t="s">
        <v>280</v>
      </c>
      <c r="H2245" s="255">
        <v>6.49</v>
      </c>
      <c r="I2245" s="256"/>
      <c r="J2245" s="257">
        <f>ROUND(I2245*H2245,2)</f>
        <v>0</v>
      </c>
      <c r="K2245" s="253" t="s">
        <v>1</v>
      </c>
      <c r="L2245" s="258"/>
      <c r="M2245" s="259" t="s">
        <v>1</v>
      </c>
      <c r="N2245" s="260" t="s">
        <v>41</v>
      </c>
      <c r="O2245" s="72"/>
      <c r="P2245" s="203">
        <f>O2245*H2245</f>
        <v>0</v>
      </c>
      <c r="Q2245" s="203">
        <v>0</v>
      </c>
      <c r="R2245" s="203">
        <f>Q2245*H2245</f>
        <v>0</v>
      </c>
      <c r="S2245" s="203">
        <v>0</v>
      </c>
      <c r="T2245" s="204">
        <f>S2245*H2245</f>
        <v>0</v>
      </c>
      <c r="U2245" s="35"/>
      <c r="V2245" s="35"/>
      <c r="W2245" s="35"/>
      <c r="X2245" s="35"/>
      <c r="Y2245" s="35"/>
      <c r="Z2245" s="35"/>
      <c r="AA2245" s="35"/>
      <c r="AB2245" s="35"/>
      <c r="AC2245" s="35"/>
      <c r="AD2245" s="35"/>
      <c r="AE2245" s="35"/>
      <c r="AR2245" s="205" t="s">
        <v>517</v>
      </c>
      <c r="AT2245" s="205" t="s">
        <v>386</v>
      </c>
      <c r="AU2245" s="205" t="s">
        <v>85</v>
      </c>
      <c r="AY2245" s="18" t="s">
        <v>275</v>
      </c>
      <c r="BE2245" s="206">
        <f>IF(N2245="základní",J2245,0)</f>
        <v>0</v>
      </c>
      <c r="BF2245" s="206">
        <f>IF(N2245="snížená",J2245,0)</f>
        <v>0</v>
      </c>
      <c r="BG2245" s="206">
        <f>IF(N2245="zákl. přenesená",J2245,0)</f>
        <v>0</v>
      </c>
      <c r="BH2245" s="206">
        <f>IF(N2245="sníž. přenesená",J2245,0)</f>
        <v>0</v>
      </c>
      <c r="BI2245" s="206">
        <f>IF(N2245="nulová",J2245,0)</f>
        <v>0</v>
      </c>
      <c r="BJ2245" s="18" t="s">
        <v>83</v>
      </c>
      <c r="BK2245" s="206">
        <f>ROUND(I2245*H2245,2)</f>
        <v>0</v>
      </c>
      <c r="BL2245" s="18" t="s">
        <v>380</v>
      </c>
      <c r="BM2245" s="205" t="s">
        <v>2705</v>
      </c>
    </row>
    <row r="2246" spans="1:65" s="13" customFormat="1" ht="10">
      <c r="B2246" s="207"/>
      <c r="C2246" s="208"/>
      <c r="D2246" s="209" t="s">
        <v>284</v>
      </c>
      <c r="E2246" s="210" t="s">
        <v>1</v>
      </c>
      <c r="F2246" s="211" t="s">
        <v>2706</v>
      </c>
      <c r="G2246" s="208"/>
      <c r="H2246" s="212">
        <v>5.9</v>
      </c>
      <c r="I2246" s="213"/>
      <c r="J2246" s="208"/>
      <c r="K2246" s="208"/>
      <c r="L2246" s="214"/>
      <c r="M2246" s="215"/>
      <c r="N2246" s="216"/>
      <c r="O2246" s="216"/>
      <c r="P2246" s="216"/>
      <c r="Q2246" s="216"/>
      <c r="R2246" s="216"/>
      <c r="S2246" s="216"/>
      <c r="T2246" s="217"/>
      <c r="AT2246" s="218" t="s">
        <v>284</v>
      </c>
      <c r="AU2246" s="218" t="s">
        <v>85</v>
      </c>
      <c r="AV2246" s="13" t="s">
        <v>85</v>
      </c>
      <c r="AW2246" s="13" t="s">
        <v>32</v>
      </c>
      <c r="AX2246" s="13" t="s">
        <v>76</v>
      </c>
      <c r="AY2246" s="218" t="s">
        <v>275</v>
      </c>
    </row>
    <row r="2247" spans="1:65" s="14" customFormat="1" ht="10">
      <c r="B2247" s="219"/>
      <c r="C2247" s="220"/>
      <c r="D2247" s="209" t="s">
        <v>284</v>
      </c>
      <c r="E2247" s="221" t="s">
        <v>1</v>
      </c>
      <c r="F2247" s="222" t="s">
        <v>286</v>
      </c>
      <c r="G2247" s="220"/>
      <c r="H2247" s="223">
        <v>5.9</v>
      </c>
      <c r="I2247" s="224"/>
      <c r="J2247" s="220"/>
      <c r="K2247" s="220"/>
      <c r="L2247" s="225"/>
      <c r="M2247" s="226"/>
      <c r="N2247" s="227"/>
      <c r="O2247" s="227"/>
      <c r="P2247" s="227"/>
      <c r="Q2247" s="227"/>
      <c r="R2247" s="227"/>
      <c r="S2247" s="227"/>
      <c r="T2247" s="228"/>
      <c r="AT2247" s="229" t="s">
        <v>284</v>
      </c>
      <c r="AU2247" s="229" t="s">
        <v>85</v>
      </c>
      <c r="AV2247" s="14" t="s">
        <v>106</v>
      </c>
      <c r="AW2247" s="14" t="s">
        <v>32</v>
      </c>
      <c r="AX2247" s="14" t="s">
        <v>76</v>
      </c>
      <c r="AY2247" s="229" t="s">
        <v>275</v>
      </c>
    </row>
    <row r="2248" spans="1:65" s="15" customFormat="1" ht="10">
      <c r="B2248" s="230"/>
      <c r="C2248" s="231"/>
      <c r="D2248" s="209" t="s">
        <v>284</v>
      </c>
      <c r="E2248" s="232" t="s">
        <v>1</v>
      </c>
      <c r="F2248" s="233" t="s">
        <v>287</v>
      </c>
      <c r="G2248" s="231"/>
      <c r="H2248" s="234">
        <v>5.9</v>
      </c>
      <c r="I2248" s="235"/>
      <c r="J2248" s="231"/>
      <c r="K2248" s="231"/>
      <c r="L2248" s="236"/>
      <c r="M2248" s="237"/>
      <c r="N2248" s="238"/>
      <c r="O2248" s="238"/>
      <c r="P2248" s="238"/>
      <c r="Q2248" s="238"/>
      <c r="R2248" s="238"/>
      <c r="S2248" s="238"/>
      <c r="T2248" s="239"/>
      <c r="AT2248" s="240" t="s">
        <v>284</v>
      </c>
      <c r="AU2248" s="240" t="s">
        <v>85</v>
      </c>
      <c r="AV2248" s="15" t="s">
        <v>282</v>
      </c>
      <c r="AW2248" s="15" t="s">
        <v>32</v>
      </c>
      <c r="AX2248" s="15" t="s">
        <v>83</v>
      </c>
      <c r="AY2248" s="240" t="s">
        <v>275</v>
      </c>
    </row>
    <row r="2249" spans="1:65" s="13" customFormat="1" ht="10">
      <c r="B2249" s="207"/>
      <c r="C2249" s="208"/>
      <c r="D2249" s="209" t="s">
        <v>284</v>
      </c>
      <c r="E2249" s="208"/>
      <c r="F2249" s="211" t="s">
        <v>2707</v>
      </c>
      <c r="G2249" s="208"/>
      <c r="H2249" s="212">
        <v>6.49</v>
      </c>
      <c r="I2249" s="213"/>
      <c r="J2249" s="208"/>
      <c r="K2249" s="208"/>
      <c r="L2249" s="214"/>
      <c r="M2249" s="215"/>
      <c r="N2249" s="216"/>
      <c r="O2249" s="216"/>
      <c r="P2249" s="216"/>
      <c r="Q2249" s="216"/>
      <c r="R2249" s="216"/>
      <c r="S2249" s="216"/>
      <c r="T2249" s="217"/>
      <c r="AT2249" s="218" t="s">
        <v>284</v>
      </c>
      <c r="AU2249" s="218" t="s">
        <v>85</v>
      </c>
      <c r="AV2249" s="13" t="s">
        <v>85</v>
      </c>
      <c r="AW2249" s="13" t="s">
        <v>4</v>
      </c>
      <c r="AX2249" s="13" t="s">
        <v>83</v>
      </c>
      <c r="AY2249" s="218" t="s">
        <v>275</v>
      </c>
    </row>
    <row r="2250" spans="1:65" s="2" customFormat="1" ht="24.15" customHeight="1">
      <c r="A2250" s="35"/>
      <c r="B2250" s="36"/>
      <c r="C2250" s="194" t="s">
        <v>2708</v>
      </c>
      <c r="D2250" s="194" t="s">
        <v>277</v>
      </c>
      <c r="E2250" s="195" t="s">
        <v>2709</v>
      </c>
      <c r="F2250" s="196" t="s">
        <v>2710</v>
      </c>
      <c r="G2250" s="197" t="s">
        <v>399</v>
      </c>
      <c r="H2250" s="198">
        <v>24.15</v>
      </c>
      <c r="I2250" s="199"/>
      <c r="J2250" s="200">
        <f>ROUND(I2250*H2250,2)</f>
        <v>0</v>
      </c>
      <c r="K2250" s="196" t="s">
        <v>281</v>
      </c>
      <c r="L2250" s="40"/>
      <c r="M2250" s="201" t="s">
        <v>1</v>
      </c>
      <c r="N2250" s="202" t="s">
        <v>41</v>
      </c>
      <c r="O2250" s="72"/>
      <c r="P2250" s="203">
        <f>O2250*H2250</f>
        <v>0</v>
      </c>
      <c r="Q2250" s="203">
        <v>8.0000000000000007E-5</v>
      </c>
      <c r="R2250" s="203">
        <f>Q2250*H2250</f>
        <v>1.9320000000000001E-3</v>
      </c>
      <c r="S2250" s="203">
        <v>0</v>
      </c>
      <c r="T2250" s="204">
        <f>S2250*H2250</f>
        <v>0</v>
      </c>
      <c r="U2250" s="35"/>
      <c r="V2250" s="35"/>
      <c r="W2250" s="35"/>
      <c r="X2250" s="35"/>
      <c r="Y2250" s="35"/>
      <c r="Z2250" s="35"/>
      <c r="AA2250" s="35"/>
      <c r="AB2250" s="35"/>
      <c r="AC2250" s="35"/>
      <c r="AD2250" s="35"/>
      <c r="AE2250" s="35"/>
      <c r="AR2250" s="205" t="s">
        <v>380</v>
      </c>
      <c r="AT2250" s="205" t="s">
        <v>277</v>
      </c>
      <c r="AU2250" s="205" t="s">
        <v>85</v>
      </c>
      <c r="AY2250" s="18" t="s">
        <v>275</v>
      </c>
      <c r="BE2250" s="206">
        <f>IF(N2250="základní",J2250,0)</f>
        <v>0</v>
      </c>
      <c r="BF2250" s="206">
        <f>IF(N2250="snížená",J2250,0)</f>
        <v>0</v>
      </c>
      <c r="BG2250" s="206">
        <f>IF(N2250="zákl. přenesená",J2250,0)</f>
        <v>0</v>
      </c>
      <c r="BH2250" s="206">
        <f>IF(N2250="sníž. přenesená",J2250,0)</f>
        <v>0</v>
      </c>
      <c r="BI2250" s="206">
        <f>IF(N2250="nulová",J2250,0)</f>
        <v>0</v>
      </c>
      <c r="BJ2250" s="18" t="s">
        <v>83</v>
      </c>
      <c r="BK2250" s="206">
        <f>ROUND(I2250*H2250,2)</f>
        <v>0</v>
      </c>
      <c r="BL2250" s="18" t="s">
        <v>380</v>
      </c>
      <c r="BM2250" s="205" t="s">
        <v>2711</v>
      </c>
    </row>
    <row r="2251" spans="1:65" s="13" customFormat="1" ht="10">
      <c r="B2251" s="207"/>
      <c r="C2251" s="208"/>
      <c r="D2251" s="209" t="s">
        <v>284</v>
      </c>
      <c r="E2251" s="210" t="s">
        <v>1</v>
      </c>
      <c r="F2251" s="211" t="s">
        <v>2712</v>
      </c>
      <c r="G2251" s="208"/>
      <c r="H2251" s="212">
        <v>24.15</v>
      </c>
      <c r="I2251" s="213"/>
      <c r="J2251" s="208"/>
      <c r="K2251" s="208"/>
      <c r="L2251" s="214"/>
      <c r="M2251" s="215"/>
      <c r="N2251" s="216"/>
      <c r="O2251" s="216"/>
      <c r="P2251" s="216"/>
      <c r="Q2251" s="216"/>
      <c r="R2251" s="216"/>
      <c r="S2251" s="216"/>
      <c r="T2251" s="217"/>
      <c r="AT2251" s="218" t="s">
        <v>284</v>
      </c>
      <c r="AU2251" s="218" t="s">
        <v>85</v>
      </c>
      <c r="AV2251" s="13" t="s">
        <v>85</v>
      </c>
      <c r="AW2251" s="13" t="s">
        <v>32</v>
      </c>
      <c r="AX2251" s="13" t="s">
        <v>76</v>
      </c>
      <c r="AY2251" s="218" t="s">
        <v>275</v>
      </c>
    </row>
    <row r="2252" spans="1:65" s="14" customFormat="1" ht="10">
      <c r="B2252" s="219"/>
      <c r="C2252" s="220"/>
      <c r="D2252" s="209" t="s">
        <v>284</v>
      </c>
      <c r="E2252" s="221" t="s">
        <v>1</v>
      </c>
      <c r="F2252" s="222" t="s">
        <v>286</v>
      </c>
      <c r="G2252" s="220"/>
      <c r="H2252" s="223">
        <v>24.15</v>
      </c>
      <c r="I2252" s="224"/>
      <c r="J2252" s="220"/>
      <c r="K2252" s="220"/>
      <c r="L2252" s="225"/>
      <c r="M2252" s="226"/>
      <c r="N2252" s="227"/>
      <c r="O2252" s="227"/>
      <c r="P2252" s="227"/>
      <c r="Q2252" s="227"/>
      <c r="R2252" s="227"/>
      <c r="S2252" s="227"/>
      <c r="T2252" s="228"/>
      <c r="AT2252" s="229" t="s">
        <v>284</v>
      </c>
      <c r="AU2252" s="229" t="s">
        <v>85</v>
      </c>
      <c r="AV2252" s="14" t="s">
        <v>106</v>
      </c>
      <c r="AW2252" s="14" t="s">
        <v>32</v>
      </c>
      <c r="AX2252" s="14" t="s">
        <v>76</v>
      </c>
      <c r="AY2252" s="229" t="s">
        <v>275</v>
      </c>
    </row>
    <row r="2253" spans="1:65" s="15" customFormat="1" ht="10">
      <c r="B2253" s="230"/>
      <c r="C2253" s="231"/>
      <c r="D2253" s="209" t="s">
        <v>284</v>
      </c>
      <c r="E2253" s="232" t="s">
        <v>1</v>
      </c>
      <c r="F2253" s="233" t="s">
        <v>287</v>
      </c>
      <c r="G2253" s="231"/>
      <c r="H2253" s="234">
        <v>24.15</v>
      </c>
      <c r="I2253" s="235"/>
      <c r="J2253" s="231"/>
      <c r="K2253" s="231"/>
      <c r="L2253" s="236"/>
      <c r="M2253" s="237"/>
      <c r="N2253" s="238"/>
      <c r="O2253" s="238"/>
      <c r="P2253" s="238"/>
      <c r="Q2253" s="238"/>
      <c r="R2253" s="238"/>
      <c r="S2253" s="238"/>
      <c r="T2253" s="239"/>
      <c r="AT2253" s="240" t="s">
        <v>284</v>
      </c>
      <c r="AU2253" s="240" t="s">
        <v>85</v>
      </c>
      <c r="AV2253" s="15" t="s">
        <v>282</v>
      </c>
      <c r="AW2253" s="15" t="s">
        <v>32</v>
      </c>
      <c r="AX2253" s="15" t="s">
        <v>83</v>
      </c>
      <c r="AY2253" s="240" t="s">
        <v>275</v>
      </c>
    </row>
    <row r="2254" spans="1:65" s="2" customFormat="1" ht="16.5" customHeight="1">
      <c r="A2254" s="35"/>
      <c r="B2254" s="36"/>
      <c r="C2254" s="251" t="s">
        <v>2713</v>
      </c>
      <c r="D2254" s="251" t="s">
        <v>386</v>
      </c>
      <c r="E2254" s="252" t="s">
        <v>2684</v>
      </c>
      <c r="F2254" s="253" t="s">
        <v>2685</v>
      </c>
      <c r="G2254" s="254" t="s">
        <v>280</v>
      </c>
      <c r="H2254" s="255">
        <v>4.649</v>
      </c>
      <c r="I2254" s="256"/>
      <c r="J2254" s="257">
        <f>ROUND(I2254*H2254,2)</f>
        <v>0</v>
      </c>
      <c r="K2254" s="253" t="s">
        <v>1</v>
      </c>
      <c r="L2254" s="258"/>
      <c r="M2254" s="259" t="s">
        <v>1</v>
      </c>
      <c r="N2254" s="260" t="s">
        <v>41</v>
      </c>
      <c r="O2254" s="72"/>
      <c r="P2254" s="203">
        <f>O2254*H2254</f>
        <v>0</v>
      </c>
      <c r="Q2254" s="203">
        <v>0</v>
      </c>
      <c r="R2254" s="203">
        <f>Q2254*H2254</f>
        <v>0</v>
      </c>
      <c r="S2254" s="203">
        <v>0</v>
      </c>
      <c r="T2254" s="204">
        <f>S2254*H2254</f>
        <v>0</v>
      </c>
      <c r="U2254" s="35"/>
      <c r="V2254" s="35"/>
      <c r="W2254" s="35"/>
      <c r="X2254" s="35"/>
      <c r="Y2254" s="35"/>
      <c r="Z2254" s="35"/>
      <c r="AA2254" s="35"/>
      <c r="AB2254" s="35"/>
      <c r="AC2254" s="35"/>
      <c r="AD2254" s="35"/>
      <c r="AE2254" s="35"/>
      <c r="AR2254" s="205" t="s">
        <v>517</v>
      </c>
      <c r="AT2254" s="205" t="s">
        <v>386</v>
      </c>
      <c r="AU2254" s="205" t="s">
        <v>85</v>
      </c>
      <c r="AY2254" s="18" t="s">
        <v>275</v>
      </c>
      <c r="BE2254" s="206">
        <f>IF(N2254="základní",J2254,0)</f>
        <v>0</v>
      </c>
      <c r="BF2254" s="206">
        <f>IF(N2254="snížená",J2254,0)</f>
        <v>0</v>
      </c>
      <c r="BG2254" s="206">
        <f>IF(N2254="zákl. přenesená",J2254,0)</f>
        <v>0</v>
      </c>
      <c r="BH2254" s="206">
        <f>IF(N2254="sníž. přenesená",J2254,0)</f>
        <v>0</v>
      </c>
      <c r="BI2254" s="206">
        <f>IF(N2254="nulová",J2254,0)</f>
        <v>0</v>
      </c>
      <c r="BJ2254" s="18" t="s">
        <v>83</v>
      </c>
      <c r="BK2254" s="206">
        <f>ROUND(I2254*H2254,2)</f>
        <v>0</v>
      </c>
      <c r="BL2254" s="18" t="s">
        <v>380</v>
      </c>
      <c r="BM2254" s="205" t="s">
        <v>2714</v>
      </c>
    </row>
    <row r="2255" spans="1:65" s="13" customFormat="1" ht="10">
      <c r="B2255" s="207"/>
      <c r="C2255" s="208"/>
      <c r="D2255" s="209" t="s">
        <v>284</v>
      </c>
      <c r="E2255" s="210" t="s">
        <v>1</v>
      </c>
      <c r="F2255" s="211" t="s">
        <v>2715</v>
      </c>
      <c r="G2255" s="208"/>
      <c r="H2255" s="212">
        <v>4.226</v>
      </c>
      <c r="I2255" s="213"/>
      <c r="J2255" s="208"/>
      <c r="K2255" s="208"/>
      <c r="L2255" s="214"/>
      <c r="M2255" s="215"/>
      <c r="N2255" s="216"/>
      <c r="O2255" s="216"/>
      <c r="P2255" s="216"/>
      <c r="Q2255" s="216"/>
      <c r="R2255" s="216"/>
      <c r="S2255" s="216"/>
      <c r="T2255" s="217"/>
      <c r="AT2255" s="218" t="s">
        <v>284</v>
      </c>
      <c r="AU2255" s="218" t="s">
        <v>85</v>
      </c>
      <c r="AV2255" s="13" t="s">
        <v>85</v>
      </c>
      <c r="AW2255" s="13" t="s">
        <v>32</v>
      </c>
      <c r="AX2255" s="13" t="s">
        <v>76</v>
      </c>
      <c r="AY2255" s="218" t="s">
        <v>275</v>
      </c>
    </row>
    <row r="2256" spans="1:65" s="14" customFormat="1" ht="10">
      <c r="B2256" s="219"/>
      <c r="C2256" s="220"/>
      <c r="D2256" s="209" t="s">
        <v>284</v>
      </c>
      <c r="E2256" s="221" t="s">
        <v>1</v>
      </c>
      <c r="F2256" s="222" t="s">
        <v>286</v>
      </c>
      <c r="G2256" s="220"/>
      <c r="H2256" s="223">
        <v>4.226</v>
      </c>
      <c r="I2256" s="224"/>
      <c r="J2256" s="220"/>
      <c r="K2256" s="220"/>
      <c r="L2256" s="225"/>
      <c r="M2256" s="226"/>
      <c r="N2256" s="227"/>
      <c r="O2256" s="227"/>
      <c r="P2256" s="227"/>
      <c r="Q2256" s="227"/>
      <c r="R2256" s="227"/>
      <c r="S2256" s="227"/>
      <c r="T2256" s="228"/>
      <c r="AT2256" s="229" t="s">
        <v>284</v>
      </c>
      <c r="AU2256" s="229" t="s">
        <v>85</v>
      </c>
      <c r="AV2256" s="14" t="s">
        <v>106</v>
      </c>
      <c r="AW2256" s="14" t="s">
        <v>32</v>
      </c>
      <c r="AX2256" s="14" t="s">
        <v>76</v>
      </c>
      <c r="AY2256" s="229" t="s">
        <v>275</v>
      </c>
    </row>
    <row r="2257" spans="1:65" s="15" customFormat="1" ht="10">
      <c r="B2257" s="230"/>
      <c r="C2257" s="231"/>
      <c r="D2257" s="209" t="s">
        <v>284</v>
      </c>
      <c r="E2257" s="232" t="s">
        <v>1</v>
      </c>
      <c r="F2257" s="233" t="s">
        <v>287</v>
      </c>
      <c r="G2257" s="231"/>
      <c r="H2257" s="234">
        <v>4.226</v>
      </c>
      <c r="I2257" s="235"/>
      <c r="J2257" s="231"/>
      <c r="K2257" s="231"/>
      <c r="L2257" s="236"/>
      <c r="M2257" s="237"/>
      <c r="N2257" s="238"/>
      <c r="O2257" s="238"/>
      <c r="P2257" s="238"/>
      <c r="Q2257" s="238"/>
      <c r="R2257" s="238"/>
      <c r="S2257" s="238"/>
      <c r="T2257" s="239"/>
      <c r="AT2257" s="240" t="s">
        <v>284</v>
      </c>
      <c r="AU2257" s="240" t="s">
        <v>85</v>
      </c>
      <c r="AV2257" s="15" t="s">
        <v>282</v>
      </c>
      <c r="AW2257" s="15" t="s">
        <v>32</v>
      </c>
      <c r="AX2257" s="15" t="s">
        <v>83</v>
      </c>
      <c r="AY2257" s="240" t="s">
        <v>275</v>
      </c>
    </row>
    <row r="2258" spans="1:65" s="13" customFormat="1" ht="10">
      <c r="B2258" s="207"/>
      <c r="C2258" s="208"/>
      <c r="D2258" s="209" t="s">
        <v>284</v>
      </c>
      <c r="E2258" s="208"/>
      <c r="F2258" s="211" t="s">
        <v>2716</v>
      </c>
      <c r="G2258" s="208"/>
      <c r="H2258" s="212">
        <v>4.649</v>
      </c>
      <c r="I2258" s="213"/>
      <c r="J2258" s="208"/>
      <c r="K2258" s="208"/>
      <c r="L2258" s="214"/>
      <c r="M2258" s="215"/>
      <c r="N2258" s="216"/>
      <c r="O2258" s="216"/>
      <c r="P2258" s="216"/>
      <c r="Q2258" s="216"/>
      <c r="R2258" s="216"/>
      <c r="S2258" s="216"/>
      <c r="T2258" s="217"/>
      <c r="AT2258" s="218" t="s">
        <v>284</v>
      </c>
      <c r="AU2258" s="218" t="s">
        <v>85</v>
      </c>
      <c r="AV2258" s="13" t="s">
        <v>85</v>
      </c>
      <c r="AW2258" s="13" t="s">
        <v>4</v>
      </c>
      <c r="AX2258" s="13" t="s">
        <v>83</v>
      </c>
      <c r="AY2258" s="218" t="s">
        <v>275</v>
      </c>
    </row>
    <row r="2259" spans="1:65" s="2" customFormat="1" ht="16.5" customHeight="1">
      <c r="A2259" s="35"/>
      <c r="B2259" s="36"/>
      <c r="C2259" s="194" t="s">
        <v>2717</v>
      </c>
      <c r="D2259" s="194" t="s">
        <v>277</v>
      </c>
      <c r="E2259" s="195" t="s">
        <v>2718</v>
      </c>
      <c r="F2259" s="196" t="s">
        <v>2719</v>
      </c>
      <c r="G2259" s="197" t="s">
        <v>399</v>
      </c>
      <c r="H2259" s="198">
        <v>109.1</v>
      </c>
      <c r="I2259" s="199"/>
      <c r="J2259" s="200">
        <f>ROUND(I2259*H2259,2)</f>
        <v>0</v>
      </c>
      <c r="K2259" s="196" t="s">
        <v>281</v>
      </c>
      <c r="L2259" s="40"/>
      <c r="M2259" s="201" t="s">
        <v>1</v>
      </c>
      <c r="N2259" s="202" t="s">
        <v>41</v>
      </c>
      <c r="O2259" s="72"/>
      <c r="P2259" s="203">
        <f>O2259*H2259</f>
        <v>0</v>
      </c>
      <c r="Q2259" s="203">
        <v>1.0000000000000001E-5</v>
      </c>
      <c r="R2259" s="203">
        <f>Q2259*H2259</f>
        <v>1.091E-3</v>
      </c>
      <c r="S2259" s="203">
        <v>0</v>
      </c>
      <c r="T2259" s="204">
        <f>S2259*H2259</f>
        <v>0</v>
      </c>
      <c r="U2259" s="35"/>
      <c r="V2259" s="35"/>
      <c r="W2259" s="35"/>
      <c r="X2259" s="35"/>
      <c r="Y2259" s="35"/>
      <c r="Z2259" s="35"/>
      <c r="AA2259" s="35"/>
      <c r="AB2259" s="35"/>
      <c r="AC2259" s="35"/>
      <c r="AD2259" s="35"/>
      <c r="AE2259" s="35"/>
      <c r="AR2259" s="205" t="s">
        <v>380</v>
      </c>
      <c r="AT2259" s="205" t="s">
        <v>277</v>
      </c>
      <c r="AU2259" s="205" t="s">
        <v>85</v>
      </c>
      <c r="AY2259" s="18" t="s">
        <v>275</v>
      </c>
      <c r="BE2259" s="206">
        <f>IF(N2259="základní",J2259,0)</f>
        <v>0</v>
      </c>
      <c r="BF2259" s="206">
        <f>IF(N2259="snížená",J2259,0)</f>
        <v>0</v>
      </c>
      <c r="BG2259" s="206">
        <f>IF(N2259="zákl. přenesená",J2259,0)</f>
        <v>0</v>
      </c>
      <c r="BH2259" s="206">
        <f>IF(N2259="sníž. přenesená",J2259,0)</f>
        <v>0</v>
      </c>
      <c r="BI2259" s="206">
        <f>IF(N2259="nulová",J2259,0)</f>
        <v>0</v>
      </c>
      <c r="BJ2259" s="18" t="s">
        <v>83</v>
      </c>
      <c r="BK2259" s="206">
        <f>ROUND(I2259*H2259,2)</f>
        <v>0</v>
      </c>
      <c r="BL2259" s="18" t="s">
        <v>380</v>
      </c>
      <c r="BM2259" s="205" t="s">
        <v>2720</v>
      </c>
    </row>
    <row r="2260" spans="1:65" s="13" customFormat="1" ht="10">
      <c r="B2260" s="207"/>
      <c r="C2260" s="208"/>
      <c r="D2260" s="209" t="s">
        <v>284</v>
      </c>
      <c r="E2260" s="210" t="s">
        <v>1</v>
      </c>
      <c r="F2260" s="211" t="s">
        <v>2721</v>
      </c>
      <c r="G2260" s="208"/>
      <c r="H2260" s="212">
        <v>109.1</v>
      </c>
      <c r="I2260" s="213"/>
      <c r="J2260" s="208"/>
      <c r="K2260" s="208"/>
      <c r="L2260" s="214"/>
      <c r="M2260" s="215"/>
      <c r="N2260" s="216"/>
      <c r="O2260" s="216"/>
      <c r="P2260" s="216"/>
      <c r="Q2260" s="216"/>
      <c r="R2260" s="216"/>
      <c r="S2260" s="216"/>
      <c r="T2260" s="217"/>
      <c r="AT2260" s="218" t="s">
        <v>284</v>
      </c>
      <c r="AU2260" s="218" t="s">
        <v>85</v>
      </c>
      <c r="AV2260" s="13" t="s">
        <v>85</v>
      </c>
      <c r="AW2260" s="13" t="s">
        <v>32</v>
      </c>
      <c r="AX2260" s="13" t="s">
        <v>76</v>
      </c>
      <c r="AY2260" s="218" t="s">
        <v>275</v>
      </c>
    </row>
    <row r="2261" spans="1:65" s="14" customFormat="1" ht="10">
      <c r="B2261" s="219"/>
      <c r="C2261" s="220"/>
      <c r="D2261" s="209" t="s">
        <v>284</v>
      </c>
      <c r="E2261" s="221" t="s">
        <v>1</v>
      </c>
      <c r="F2261" s="222" t="s">
        <v>286</v>
      </c>
      <c r="G2261" s="220"/>
      <c r="H2261" s="223">
        <v>109.1</v>
      </c>
      <c r="I2261" s="224"/>
      <c r="J2261" s="220"/>
      <c r="K2261" s="220"/>
      <c r="L2261" s="225"/>
      <c r="M2261" s="226"/>
      <c r="N2261" s="227"/>
      <c r="O2261" s="227"/>
      <c r="P2261" s="227"/>
      <c r="Q2261" s="227"/>
      <c r="R2261" s="227"/>
      <c r="S2261" s="227"/>
      <c r="T2261" s="228"/>
      <c r="AT2261" s="229" t="s">
        <v>284</v>
      </c>
      <c r="AU2261" s="229" t="s">
        <v>85</v>
      </c>
      <c r="AV2261" s="14" t="s">
        <v>106</v>
      </c>
      <c r="AW2261" s="14" t="s">
        <v>32</v>
      </c>
      <c r="AX2261" s="14" t="s">
        <v>76</v>
      </c>
      <c r="AY2261" s="229" t="s">
        <v>275</v>
      </c>
    </row>
    <row r="2262" spans="1:65" s="15" customFormat="1" ht="10">
      <c r="B2262" s="230"/>
      <c r="C2262" s="231"/>
      <c r="D2262" s="209" t="s">
        <v>284</v>
      </c>
      <c r="E2262" s="232" t="s">
        <v>184</v>
      </c>
      <c r="F2262" s="233" t="s">
        <v>287</v>
      </c>
      <c r="G2262" s="231"/>
      <c r="H2262" s="234">
        <v>109.1</v>
      </c>
      <c r="I2262" s="235"/>
      <c r="J2262" s="231"/>
      <c r="K2262" s="231"/>
      <c r="L2262" s="236"/>
      <c r="M2262" s="237"/>
      <c r="N2262" s="238"/>
      <c r="O2262" s="238"/>
      <c r="P2262" s="238"/>
      <c r="Q2262" s="238"/>
      <c r="R2262" s="238"/>
      <c r="S2262" s="238"/>
      <c r="T2262" s="239"/>
      <c r="AT2262" s="240" t="s">
        <v>284</v>
      </c>
      <c r="AU2262" s="240" t="s">
        <v>85</v>
      </c>
      <c r="AV2262" s="15" t="s">
        <v>282</v>
      </c>
      <c r="AW2262" s="15" t="s">
        <v>32</v>
      </c>
      <c r="AX2262" s="15" t="s">
        <v>83</v>
      </c>
      <c r="AY2262" s="240" t="s">
        <v>275</v>
      </c>
    </row>
    <row r="2263" spans="1:65" s="2" customFormat="1" ht="16.5" customHeight="1">
      <c r="A2263" s="35"/>
      <c r="B2263" s="36"/>
      <c r="C2263" s="251" t="s">
        <v>2722</v>
      </c>
      <c r="D2263" s="251" t="s">
        <v>386</v>
      </c>
      <c r="E2263" s="252" t="s">
        <v>2723</v>
      </c>
      <c r="F2263" s="253" t="s">
        <v>2724</v>
      </c>
      <c r="G2263" s="254" t="s">
        <v>399</v>
      </c>
      <c r="H2263" s="255">
        <v>111.282</v>
      </c>
      <c r="I2263" s="256"/>
      <c r="J2263" s="257">
        <f>ROUND(I2263*H2263,2)</f>
        <v>0</v>
      </c>
      <c r="K2263" s="253" t="s">
        <v>281</v>
      </c>
      <c r="L2263" s="258"/>
      <c r="M2263" s="259" t="s">
        <v>1</v>
      </c>
      <c r="N2263" s="260" t="s">
        <v>41</v>
      </c>
      <c r="O2263" s="72"/>
      <c r="P2263" s="203">
        <f>O2263*H2263</f>
        <v>0</v>
      </c>
      <c r="Q2263" s="203">
        <v>2.0000000000000001E-4</v>
      </c>
      <c r="R2263" s="203">
        <f>Q2263*H2263</f>
        <v>2.2256399999999999E-2</v>
      </c>
      <c r="S2263" s="203">
        <v>0</v>
      </c>
      <c r="T2263" s="204">
        <f>S2263*H2263</f>
        <v>0</v>
      </c>
      <c r="U2263" s="35"/>
      <c r="V2263" s="35"/>
      <c r="W2263" s="35"/>
      <c r="X2263" s="35"/>
      <c r="Y2263" s="35"/>
      <c r="Z2263" s="35"/>
      <c r="AA2263" s="35"/>
      <c r="AB2263" s="35"/>
      <c r="AC2263" s="35"/>
      <c r="AD2263" s="35"/>
      <c r="AE2263" s="35"/>
      <c r="AR2263" s="205" t="s">
        <v>517</v>
      </c>
      <c r="AT2263" s="205" t="s">
        <v>386</v>
      </c>
      <c r="AU2263" s="205" t="s">
        <v>85</v>
      </c>
      <c r="AY2263" s="18" t="s">
        <v>275</v>
      </c>
      <c r="BE2263" s="206">
        <f>IF(N2263="základní",J2263,0)</f>
        <v>0</v>
      </c>
      <c r="BF2263" s="206">
        <f>IF(N2263="snížená",J2263,0)</f>
        <v>0</v>
      </c>
      <c r="BG2263" s="206">
        <f>IF(N2263="zákl. přenesená",J2263,0)</f>
        <v>0</v>
      </c>
      <c r="BH2263" s="206">
        <f>IF(N2263="sníž. přenesená",J2263,0)</f>
        <v>0</v>
      </c>
      <c r="BI2263" s="206">
        <f>IF(N2263="nulová",J2263,0)</f>
        <v>0</v>
      </c>
      <c r="BJ2263" s="18" t="s">
        <v>83</v>
      </c>
      <c r="BK2263" s="206">
        <f>ROUND(I2263*H2263,2)</f>
        <v>0</v>
      </c>
      <c r="BL2263" s="18" t="s">
        <v>380</v>
      </c>
      <c r="BM2263" s="205" t="s">
        <v>2725</v>
      </c>
    </row>
    <row r="2264" spans="1:65" s="13" customFormat="1" ht="10">
      <c r="B2264" s="207"/>
      <c r="C2264" s="208"/>
      <c r="D2264" s="209" t="s">
        <v>284</v>
      </c>
      <c r="E2264" s="208"/>
      <c r="F2264" s="211" t="s">
        <v>2726</v>
      </c>
      <c r="G2264" s="208"/>
      <c r="H2264" s="212">
        <v>111.282</v>
      </c>
      <c r="I2264" s="213"/>
      <c r="J2264" s="208"/>
      <c r="K2264" s="208"/>
      <c r="L2264" s="214"/>
      <c r="M2264" s="215"/>
      <c r="N2264" s="216"/>
      <c r="O2264" s="216"/>
      <c r="P2264" s="216"/>
      <c r="Q2264" s="216"/>
      <c r="R2264" s="216"/>
      <c r="S2264" s="216"/>
      <c r="T2264" s="217"/>
      <c r="AT2264" s="218" t="s">
        <v>284</v>
      </c>
      <c r="AU2264" s="218" t="s">
        <v>85</v>
      </c>
      <c r="AV2264" s="13" t="s">
        <v>85</v>
      </c>
      <c r="AW2264" s="13" t="s">
        <v>4</v>
      </c>
      <c r="AX2264" s="13" t="s">
        <v>83</v>
      </c>
      <c r="AY2264" s="218" t="s">
        <v>275</v>
      </c>
    </row>
    <row r="2265" spans="1:65" s="2" customFormat="1" ht="16.5" customHeight="1">
      <c r="A2265" s="35"/>
      <c r="B2265" s="36"/>
      <c r="C2265" s="194" t="s">
        <v>2727</v>
      </c>
      <c r="D2265" s="194" t="s">
        <v>277</v>
      </c>
      <c r="E2265" s="195" t="s">
        <v>2728</v>
      </c>
      <c r="F2265" s="196" t="s">
        <v>2729</v>
      </c>
      <c r="G2265" s="197" t="s">
        <v>399</v>
      </c>
      <c r="H2265" s="198">
        <v>109.1</v>
      </c>
      <c r="I2265" s="199"/>
      <c r="J2265" s="200">
        <f>ROUND(I2265*H2265,2)</f>
        <v>0</v>
      </c>
      <c r="K2265" s="196" t="s">
        <v>281</v>
      </c>
      <c r="L2265" s="40"/>
      <c r="M2265" s="201" t="s">
        <v>1</v>
      </c>
      <c r="N2265" s="202" t="s">
        <v>41</v>
      </c>
      <c r="O2265" s="72"/>
      <c r="P2265" s="203">
        <f>O2265*H2265</f>
        <v>0</v>
      </c>
      <c r="Q2265" s="203">
        <v>0</v>
      </c>
      <c r="R2265" s="203">
        <f>Q2265*H2265</f>
        <v>0</v>
      </c>
      <c r="S2265" s="203">
        <v>0</v>
      </c>
      <c r="T2265" s="204">
        <f>S2265*H2265</f>
        <v>0</v>
      </c>
      <c r="U2265" s="35"/>
      <c r="V2265" s="35"/>
      <c r="W2265" s="35"/>
      <c r="X2265" s="35"/>
      <c r="Y2265" s="35"/>
      <c r="Z2265" s="35"/>
      <c r="AA2265" s="35"/>
      <c r="AB2265" s="35"/>
      <c r="AC2265" s="35"/>
      <c r="AD2265" s="35"/>
      <c r="AE2265" s="35"/>
      <c r="AR2265" s="205" t="s">
        <v>380</v>
      </c>
      <c r="AT2265" s="205" t="s">
        <v>277</v>
      </c>
      <c r="AU2265" s="205" t="s">
        <v>85</v>
      </c>
      <c r="AY2265" s="18" t="s">
        <v>275</v>
      </c>
      <c r="BE2265" s="206">
        <f>IF(N2265="základní",J2265,0)</f>
        <v>0</v>
      </c>
      <c r="BF2265" s="206">
        <f>IF(N2265="snížená",J2265,0)</f>
        <v>0</v>
      </c>
      <c r="BG2265" s="206">
        <f>IF(N2265="zákl. přenesená",J2265,0)</f>
        <v>0</v>
      </c>
      <c r="BH2265" s="206">
        <f>IF(N2265="sníž. přenesená",J2265,0)</f>
        <v>0</v>
      </c>
      <c r="BI2265" s="206">
        <f>IF(N2265="nulová",J2265,0)</f>
        <v>0</v>
      </c>
      <c r="BJ2265" s="18" t="s">
        <v>83</v>
      </c>
      <c r="BK2265" s="206">
        <f>ROUND(I2265*H2265,2)</f>
        <v>0</v>
      </c>
      <c r="BL2265" s="18" t="s">
        <v>380</v>
      </c>
      <c r="BM2265" s="205" t="s">
        <v>2730</v>
      </c>
    </row>
    <row r="2266" spans="1:65" s="13" customFormat="1" ht="10">
      <c r="B2266" s="207"/>
      <c r="C2266" s="208"/>
      <c r="D2266" s="209" t="s">
        <v>284</v>
      </c>
      <c r="E2266" s="210" t="s">
        <v>1</v>
      </c>
      <c r="F2266" s="211" t="s">
        <v>2721</v>
      </c>
      <c r="G2266" s="208"/>
      <c r="H2266" s="212">
        <v>109.1</v>
      </c>
      <c r="I2266" s="213"/>
      <c r="J2266" s="208"/>
      <c r="K2266" s="208"/>
      <c r="L2266" s="214"/>
      <c r="M2266" s="215"/>
      <c r="N2266" s="216"/>
      <c r="O2266" s="216"/>
      <c r="P2266" s="216"/>
      <c r="Q2266" s="216"/>
      <c r="R2266" s="216"/>
      <c r="S2266" s="216"/>
      <c r="T2266" s="217"/>
      <c r="AT2266" s="218" t="s">
        <v>284</v>
      </c>
      <c r="AU2266" s="218" t="s">
        <v>85</v>
      </c>
      <c r="AV2266" s="13" t="s">
        <v>85</v>
      </c>
      <c r="AW2266" s="13" t="s">
        <v>32</v>
      </c>
      <c r="AX2266" s="13" t="s">
        <v>76</v>
      </c>
      <c r="AY2266" s="218" t="s">
        <v>275</v>
      </c>
    </row>
    <row r="2267" spans="1:65" s="14" customFormat="1" ht="10">
      <c r="B2267" s="219"/>
      <c r="C2267" s="220"/>
      <c r="D2267" s="209" t="s">
        <v>284</v>
      </c>
      <c r="E2267" s="221" t="s">
        <v>1</v>
      </c>
      <c r="F2267" s="222" t="s">
        <v>286</v>
      </c>
      <c r="G2267" s="220"/>
      <c r="H2267" s="223">
        <v>109.1</v>
      </c>
      <c r="I2267" s="224"/>
      <c r="J2267" s="220"/>
      <c r="K2267" s="220"/>
      <c r="L2267" s="225"/>
      <c r="M2267" s="226"/>
      <c r="N2267" s="227"/>
      <c r="O2267" s="227"/>
      <c r="P2267" s="227"/>
      <c r="Q2267" s="227"/>
      <c r="R2267" s="227"/>
      <c r="S2267" s="227"/>
      <c r="T2267" s="228"/>
      <c r="AT2267" s="229" t="s">
        <v>284</v>
      </c>
      <c r="AU2267" s="229" t="s">
        <v>85</v>
      </c>
      <c r="AV2267" s="14" t="s">
        <v>106</v>
      </c>
      <c r="AW2267" s="14" t="s">
        <v>32</v>
      </c>
      <c r="AX2267" s="14" t="s">
        <v>76</v>
      </c>
      <c r="AY2267" s="229" t="s">
        <v>275</v>
      </c>
    </row>
    <row r="2268" spans="1:65" s="15" customFormat="1" ht="10">
      <c r="B2268" s="230"/>
      <c r="C2268" s="231"/>
      <c r="D2268" s="209" t="s">
        <v>284</v>
      </c>
      <c r="E2268" s="232" t="s">
        <v>1</v>
      </c>
      <c r="F2268" s="233" t="s">
        <v>287</v>
      </c>
      <c r="G2268" s="231"/>
      <c r="H2268" s="234">
        <v>109.1</v>
      </c>
      <c r="I2268" s="235"/>
      <c r="J2268" s="231"/>
      <c r="K2268" s="231"/>
      <c r="L2268" s="236"/>
      <c r="M2268" s="237"/>
      <c r="N2268" s="238"/>
      <c r="O2268" s="238"/>
      <c r="P2268" s="238"/>
      <c r="Q2268" s="238"/>
      <c r="R2268" s="238"/>
      <c r="S2268" s="238"/>
      <c r="T2268" s="239"/>
      <c r="AT2268" s="240" t="s">
        <v>284</v>
      </c>
      <c r="AU2268" s="240" t="s">
        <v>85</v>
      </c>
      <c r="AV2268" s="15" t="s">
        <v>282</v>
      </c>
      <c r="AW2268" s="15" t="s">
        <v>32</v>
      </c>
      <c r="AX2268" s="15" t="s">
        <v>83</v>
      </c>
      <c r="AY2268" s="240" t="s">
        <v>275</v>
      </c>
    </row>
    <row r="2269" spans="1:65" s="2" customFormat="1" ht="16.5" customHeight="1">
      <c r="A2269" s="35"/>
      <c r="B2269" s="36"/>
      <c r="C2269" s="251" t="s">
        <v>2731</v>
      </c>
      <c r="D2269" s="251" t="s">
        <v>386</v>
      </c>
      <c r="E2269" s="252" t="s">
        <v>2675</v>
      </c>
      <c r="F2269" s="253" t="s">
        <v>2676</v>
      </c>
      <c r="G2269" s="254" t="s">
        <v>280</v>
      </c>
      <c r="H2269" s="255">
        <v>6.0010000000000003</v>
      </c>
      <c r="I2269" s="256"/>
      <c r="J2269" s="257">
        <f>ROUND(I2269*H2269,2)</f>
        <v>0</v>
      </c>
      <c r="K2269" s="253" t="s">
        <v>1</v>
      </c>
      <c r="L2269" s="258"/>
      <c r="M2269" s="259" t="s">
        <v>1</v>
      </c>
      <c r="N2269" s="260" t="s">
        <v>41</v>
      </c>
      <c r="O2269" s="72"/>
      <c r="P2269" s="203">
        <f>O2269*H2269</f>
        <v>0</v>
      </c>
      <c r="Q2269" s="203">
        <v>0</v>
      </c>
      <c r="R2269" s="203">
        <f>Q2269*H2269</f>
        <v>0</v>
      </c>
      <c r="S2269" s="203">
        <v>0</v>
      </c>
      <c r="T2269" s="204">
        <f>S2269*H2269</f>
        <v>0</v>
      </c>
      <c r="U2269" s="35"/>
      <c r="V2269" s="35"/>
      <c r="W2269" s="35"/>
      <c r="X2269" s="35"/>
      <c r="Y2269" s="35"/>
      <c r="Z2269" s="35"/>
      <c r="AA2269" s="35"/>
      <c r="AB2269" s="35"/>
      <c r="AC2269" s="35"/>
      <c r="AD2269" s="35"/>
      <c r="AE2269" s="35"/>
      <c r="AR2269" s="205" t="s">
        <v>517</v>
      </c>
      <c r="AT2269" s="205" t="s">
        <v>386</v>
      </c>
      <c r="AU2269" s="205" t="s">
        <v>85</v>
      </c>
      <c r="AY2269" s="18" t="s">
        <v>275</v>
      </c>
      <c r="BE2269" s="206">
        <f>IF(N2269="základní",J2269,0)</f>
        <v>0</v>
      </c>
      <c r="BF2269" s="206">
        <f>IF(N2269="snížená",J2269,0)</f>
        <v>0</v>
      </c>
      <c r="BG2269" s="206">
        <f>IF(N2269="zákl. přenesená",J2269,0)</f>
        <v>0</v>
      </c>
      <c r="BH2269" s="206">
        <f>IF(N2269="sníž. přenesená",J2269,0)</f>
        <v>0</v>
      </c>
      <c r="BI2269" s="206">
        <f>IF(N2269="nulová",J2269,0)</f>
        <v>0</v>
      </c>
      <c r="BJ2269" s="18" t="s">
        <v>83</v>
      </c>
      <c r="BK2269" s="206">
        <f>ROUND(I2269*H2269,2)</f>
        <v>0</v>
      </c>
      <c r="BL2269" s="18" t="s">
        <v>380</v>
      </c>
      <c r="BM2269" s="205" t="s">
        <v>2732</v>
      </c>
    </row>
    <row r="2270" spans="1:65" s="13" customFormat="1" ht="10">
      <c r="B2270" s="207"/>
      <c r="C2270" s="208"/>
      <c r="D2270" s="209" t="s">
        <v>284</v>
      </c>
      <c r="E2270" s="210" t="s">
        <v>1</v>
      </c>
      <c r="F2270" s="211" t="s">
        <v>2733</v>
      </c>
      <c r="G2270" s="208"/>
      <c r="H2270" s="212">
        <v>5.4550000000000001</v>
      </c>
      <c r="I2270" s="213"/>
      <c r="J2270" s="208"/>
      <c r="K2270" s="208"/>
      <c r="L2270" s="214"/>
      <c r="M2270" s="215"/>
      <c r="N2270" s="216"/>
      <c r="O2270" s="216"/>
      <c r="P2270" s="216"/>
      <c r="Q2270" s="216"/>
      <c r="R2270" s="216"/>
      <c r="S2270" s="216"/>
      <c r="T2270" s="217"/>
      <c r="AT2270" s="218" t="s">
        <v>284</v>
      </c>
      <c r="AU2270" s="218" t="s">
        <v>85</v>
      </c>
      <c r="AV2270" s="13" t="s">
        <v>85</v>
      </c>
      <c r="AW2270" s="13" t="s">
        <v>32</v>
      </c>
      <c r="AX2270" s="13" t="s">
        <v>76</v>
      </c>
      <c r="AY2270" s="218" t="s">
        <v>275</v>
      </c>
    </row>
    <row r="2271" spans="1:65" s="14" customFormat="1" ht="10">
      <c r="B2271" s="219"/>
      <c r="C2271" s="220"/>
      <c r="D2271" s="209" t="s">
        <v>284</v>
      </c>
      <c r="E2271" s="221" t="s">
        <v>1</v>
      </c>
      <c r="F2271" s="222" t="s">
        <v>286</v>
      </c>
      <c r="G2271" s="220"/>
      <c r="H2271" s="223">
        <v>5.4550000000000001</v>
      </c>
      <c r="I2271" s="224"/>
      <c r="J2271" s="220"/>
      <c r="K2271" s="220"/>
      <c r="L2271" s="225"/>
      <c r="M2271" s="226"/>
      <c r="N2271" s="227"/>
      <c r="O2271" s="227"/>
      <c r="P2271" s="227"/>
      <c r="Q2271" s="227"/>
      <c r="R2271" s="227"/>
      <c r="S2271" s="227"/>
      <c r="T2271" s="228"/>
      <c r="AT2271" s="229" t="s">
        <v>284</v>
      </c>
      <c r="AU2271" s="229" t="s">
        <v>85</v>
      </c>
      <c r="AV2271" s="14" t="s">
        <v>106</v>
      </c>
      <c r="AW2271" s="14" t="s">
        <v>32</v>
      </c>
      <c r="AX2271" s="14" t="s">
        <v>76</v>
      </c>
      <c r="AY2271" s="229" t="s">
        <v>275</v>
      </c>
    </row>
    <row r="2272" spans="1:65" s="15" customFormat="1" ht="10">
      <c r="B2272" s="230"/>
      <c r="C2272" s="231"/>
      <c r="D2272" s="209" t="s">
        <v>284</v>
      </c>
      <c r="E2272" s="232" t="s">
        <v>1</v>
      </c>
      <c r="F2272" s="233" t="s">
        <v>287</v>
      </c>
      <c r="G2272" s="231"/>
      <c r="H2272" s="234">
        <v>5.4550000000000001</v>
      </c>
      <c r="I2272" s="235"/>
      <c r="J2272" s="231"/>
      <c r="K2272" s="231"/>
      <c r="L2272" s="236"/>
      <c r="M2272" s="237"/>
      <c r="N2272" s="238"/>
      <c r="O2272" s="238"/>
      <c r="P2272" s="238"/>
      <c r="Q2272" s="238"/>
      <c r="R2272" s="238"/>
      <c r="S2272" s="238"/>
      <c r="T2272" s="239"/>
      <c r="AT2272" s="240" t="s">
        <v>284</v>
      </c>
      <c r="AU2272" s="240" t="s">
        <v>85</v>
      </c>
      <c r="AV2272" s="15" t="s">
        <v>282</v>
      </c>
      <c r="AW2272" s="15" t="s">
        <v>32</v>
      </c>
      <c r="AX2272" s="15" t="s">
        <v>83</v>
      </c>
      <c r="AY2272" s="240" t="s">
        <v>275</v>
      </c>
    </row>
    <row r="2273" spans="1:65" s="13" customFormat="1" ht="10">
      <c r="B2273" s="207"/>
      <c r="C2273" s="208"/>
      <c r="D2273" s="209" t="s">
        <v>284</v>
      </c>
      <c r="E2273" s="208"/>
      <c r="F2273" s="211" t="s">
        <v>2734</v>
      </c>
      <c r="G2273" s="208"/>
      <c r="H2273" s="212">
        <v>6.0010000000000003</v>
      </c>
      <c r="I2273" s="213"/>
      <c r="J2273" s="208"/>
      <c r="K2273" s="208"/>
      <c r="L2273" s="214"/>
      <c r="M2273" s="215"/>
      <c r="N2273" s="216"/>
      <c r="O2273" s="216"/>
      <c r="P2273" s="216"/>
      <c r="Q2273" s="216"/>
      <c r="R2273" s="216"/>
      <c r="S2273" s="216"/>
      <c r="T2273" s="217"/>
      <c r="AT2273" s="218" t="s">
        <v>284</v>
      </c>
      <c r="AU2273" s="218" t="s">
        <v>85</v>
      </c>
      <c r="AV2273" s="13" t="s">
        <v>85</v>
      </c>
      <c r="AW2273" s="13" t="s">
        <v>4</v>
      </c>
      <c r="AX2273" s="13" t="s">
        <v>83</v>
      </c>
      <c r="AY2273" s="218" t="s">
        <v>275</v>
      </c>
    </row>
    <row r="2274" spans="1:65" s="2" customFormat="1" ht="16.5" customHeight="1">
      <c r="A2274" s="35"/>
      <c r="B2274" s="36"/>
      <c r="C2274" s="194" t="s">
        <v>2735</v>
      </c>
      <c r="D2274" s="194" t="s">
        <v>277</v>
      </c>
      <c r="E2274" s="195" t="s">
        <v>2736</v>
      </c>
      <c r="F2274" s="196" t="s">
        <v>2737</v>
      </c>
      <c r="G2274" s="197" t="s">
        <v>399</v>
      </c>
      <c r="H2274" s="198">
        <v>24.15</v>
      </c>
      <c r="I2274" s="199"/>
      <c r="J2274" s="200">
        <f>ROUND(I2274*H2274,2)</f>
        <v>0</v>
      </c>
      <c r="K2274" s="196" t="s">
        <v>281</v>
      </c>
      <c r="L2274" s="40"/>
      <c r="M2274" s="201" t="s">
        <v>1</v>
      </c>
      <c r="N2274" s="202" t="s">
        <v>41</v>
      </c>
      <c r="O2274" s="72"/>
      <c r="P2274" s="203">
        <f>O2274*H2274</f>
        <v>0</v>
      </c>
      <c r="Q2274" s="203">
        <v>0</v>
      </c>
      <c r="R2274" s="203">
        <f>Q2274*H2274</f>
        <v>0</v>
      </c>
      <c r="S2274" s="203">
        <v>0</v>
      </c>
      <c r="T2274" s="204">
        <f>S2274*H2274</f>
        <v>0</v>
      </c>
      <c r="U2274" s="35"/>
      <c r="V2274" s="35"/>
      <c r="W2274" s="35"/>
      <c r="X2274" s="35"/>
      <c r="Y2274" s="35"/>
      <c r="Z2274" s="35"/>
      <c r="AA2274" s="35"/>
      <c r="AB2274" s="35"/>
      <c r="AC2274" s="35"/>
      <c r="AD2274" s="35"/>
      <c r="AE2274" s="35"/>
      <c r="AR2274" s="205" t="s">
        <v>380</v>
      </c>
      <c r="AT2274" s="205" t="s">
        <v>277</v>
      </c>
      <c r="AU2274" s="205" t="s">
        <v>85</v>
      </c>
      <c r="AY2274" s="18" t="s">
        <v>275</v>
      </c>
      <c r="BE2274" s="206">
        <f>IF(N2274="základní",J2274,0)</f>
        <v>0</v>
      </c>
      <c r="BF2274" s="206">
        <f>IF(N2274="snížená",J2274,0)</f>
        <v>0</v>
      </c>
      <c r="BG2274" s="206">
        <f>IF(N2274="zákl. přenesená",J2274,0)</f>
        <v>0</v>
      </c>
      <c r="BH2274" s="206">
        <f>IF(N2274="sníž. přenesená",J2274,0)</f>
        <v>0</v>
      </c>
      <c r="BI2274" s="206">
        <f>IF(N2274="nulová",J2274,0)</f>
        <v>0</v>
      </c>
      <c r="BJ2274" s="18" t="s">
        <v>83</v>
      </c>
      <c r="BK2274" s="206">
        <f>ROUND(I2274*H2274,2)</f>
        <v>0</v>
      </c>
      <c r="BL2274" s="18" t="s">
        <v>380</v>
      </c>
      <c r="BM2274" s="205" t="s">
        <v>2738</v>
      </c>
    </row>
    <row r="2275" spans="1:65" s="13" customFormat="1" ht="10">
      <c r="B2275" s="207"/>
      <c r="C2275" s="208"/>
      <c r="D2275" s="209" t="s">
        <v>284</v>
      </c>
      <c r="E2275" s="210" t="s">
        <v>1</v>
      </c>
      <c r="F2275" s="211" t="s">
        <v>2712</v>
      </c>
      <c r="G2275" s="208"/>
      <c r="H2275" s="212">
        <v>24.15</v>
      </c>
      <c r="I2275" s="213"/>
      <c r="J2275" s="208"/>
      <c r="K2275" s="208"/>
      <c r="L2275" s="214"/>
      <c r="M2275" s="215"/>
      <c r="N2275" s="216"/>
      <c r="O2275" s="216"/>
      <c r="P2275" s="216"/>
      <c r="Q2275" s="216"/>
      <c r="R2275" s="216"/>
      <c r="S2275" s="216"/>
      <c r="T2275" s="217"/>
      <c r="AT2275" s="218" t="s">
        <v>284</v>
      </c>
      <c r="AU2275" s="218" t="s">
        <v>85</v>
      </c>
      <c r="AV2275" s="13" t="s">
        <v>85</v>
      </c>
      <c r="AW2275" s="13" t="s">
        <v>32</v>
      </c>
      <c r="AX2275" s="13" t="s">
        <v>76</v>
      </c>
      <c r="AY2275" s="218" t="s">
        <v>275</v>
      </c>
    </row>
    <row r="2276" spans="1:65" s="14" customFormat="1" ht="10">
      <c r="B2276" s="219"/>
      <c r="C2276" s="220"/>
      <c r="D2276" s="209" t="s">
        <v>284</v>
      </c>
      <c r="E2276" s="221" t="s">
        <v>1</v>
      </c>
      <c r="F2276" s="222" t="s">
        <v>286</v>
      </c>
      <c r="G2276" s="220"/>
      <c r="H2276" s="223">
        <v>24.15</v>
      </c>
      <c r="I2276" s="224"/>
      <c r="J2276" s="220"/>
      <c r="K2276" s="220"/>
      <c r="L2276" s="225"/>
      <c r="M2276" s="226"/>
      <c r="N2276" s="227"/>
      <c r="O2276" s="227"/>
      <c r="P2276" s="227"/>
      <c r="Q2276" s="227"/>
      <c r="R2276" s="227"/>
      <c r="S2276" s="227"/>
      <c r="T2276" s="228"/>
      <c r="AT2276" s="229" t="s">
        <v>284</v>
      </c>
      <c r="AU2276" s="229" t="s">
        <v>85</v>
      </c>
      <c r="AV2276" s="14" t="s">
        <v>106</v>
      </c>
      <c r="AW2276" s="14" t="s">
        <v>32</v>
      </c>
      <c r="AX2276" s="14" t="s">
        <v>76</v>
      </c>
      <c r="AY2276" s="229" t="s">
        <v>275</v>
      </c>
    </row>
    <row r="2277" spans="1:65" s="15" customFormat="1" ht="10">
      <c r="B2277" s="230"/>
      <c r="C2277" s="231"/>
      <c r="D2277" s="209" t="s">
        <v>284</v>
      </c>
      <c r="E2277" s="232" t="s">
        <v>1</v>
      </c>
      <c r="F2277" s="233" t="s">
        <v>287</v>
      </c>
      <c r="G2277" s="231"/>
      <c r="H2277" s="234">
        <v>24.15</v>
      </c>
      <c r="I2277" s="235"/>
      <c r="J2277" s="231"/>
      <c r="K2277" s="231"/>
      <c r="L2277" s="236"/>
      <c r="M2277" s="237"/>
      <c r="N2277" s="238"/>
      <c r="O2277" s="238"/>
      <c r="P2277" s="238"/>
      <c r="Q2277" s="238"/>
      <c r="R2277" s="238"/>
      <c r="S2277" s="238"/>
      <c r="T2277" s="239"/>
      <c r="AT2277" s="240" t="s">
        <v>284</v>
      </c>
      <c r="AU2277" s="240" t="s">
        <v>85</v>
      </c>
      <c r="AV2277" s="15" t="s">
        <v>282</v>
      </c>
      <c r="AW2277" s="15" t="s">
        <v>32</v>
      </c>
      <c r="AX2277" s="15" t="s">
        <v>83</v>
      </c>
      <c r="AY2277" s="240" t="s">
        <v>275</v>
      </c>
    </row>
    <row r="2278" spans="1:65" s="2" customFormat="1" ht="24.15" customHeight="1">
      <c r="A2278" s="35"/>
      <c r="B2278" s="36"/>
      <c r="C2278" s="251" t="s">
        <v>2739</v>
      </c>
      <c r="D2278" s="251" t="s">
        <v>386</v>
      </c>
      <c r="E2278" s="252" t="s">
        <v>2740</v>
      </c>
      <c r="F2278" s="253" t="s">
        <v>2741</v>
      </c>
      <c r="G2278" s="254" t="s">
        <v>399</v>
      </c>
      <c r="H2278" s="255">
        <v>24.632999999999999</v>
      </c>
      <c r="I2278" s="256"/>
      <c r="J2278" s="257">
        <f>ROUND(I2278*H2278,2)</f>
        <v>0</v>
      </c>
      <c r="K2278" s="253" t="s">
        <v>281</v>
      </c>
      <c r="L2278" s="258"/>
      <c r="M2278" s="259" t="s">
        <v>1</v>
      </c>
      <c r="N2278" s="260" t="s">
        <v>41</v>
      </c>
      <c r="O2278" s="72"/>
      <c r="P2278" s="203">
        <f>O2278*H2278</f>
        <v>0</v>
      </c>
      <c r="Q2278" s="203">
        <v>2.7999999999999998E-4</v>
      </c>
      <c r="R2278" s="203">
        <f>Q2278*H2278</f>
        <v>6.8972399999999989E-3</v>
      </c>
      <c r="S2278" s="203">
        <v>0</v>
      </c>
      <c r="T2278" s="204">
        <f>S2278*H2278</f>
        <v>0</v>
      </c>
      <c r="U2278" s="35"/>
      <c r="V2278" s="35"/>
      <c r="W2278" s="35"/>
      <c r="X2278" s="35"/>
      <c r="Y2278" s="35"/>
      <c r="Z2278" s="35"/>
      <c r="AA2278" s="35"/>
      <c r="AB2278" s="35"/>
      <c r="AC2278" s="35"/>
      <c r="AD2278" s="35"/>
      <c r="AE2278" s="35"/>
      <c r="AR2278" s="205" t="s">
        <v>517</v>
      </c>
      <c r="AT2278" s="205" t="s">
        <v>386</v>
      </c>
      <c r="AU2278" s="205" t="s">
        <v>85</v>
      </c>
      <c r="AY2278" s="18" t="s">
        <v>275</v>
      </c>
      <c r="BE2278" s="206">
        <f>IF(N2278="základní",J2278,0)</f>
        <v>0</v>
      </c>
      <c r="BF2278" s="206">
        <f>IF(N2278="snížená",J2278,0)</f>
        <v>0</v>
      </c>
      <c r="BG2278" s="206">
        <f>IF(N2278="zákl. přenesená",J2278,0)</f>
        <v>0</v>
      </c>
      <c r="BH2278" s="206">
        <f>IF(N2278="sníž. přenesená",J2278,0)</f>
        <v>0</v>
      </c>
      <c r="BI2278" s="206">
        <f>IF(N2278="nulová",J2278,0)</f>
        <v>0</v>
      </c>
      <c r="BJ2278" s="18" t="s">
        <v>83</v>
      </c>
      <c r="BK2278" s="206">
        <f>ROUND(I2278*H2278,2)</f>
        <v>0</v>
      </c>
      <c r="BL2278" s="18" t="s">
        <v>380</v>
      </c>
      <c r="BM2278" s="205" t="s">
        <v>2742</v>
      </c>
    </row>
    <row r="2279" spans="1:65" s="13" customFormat="1" ht="10">
      <c r="B2279" s="207"/>
      <c r="C2279" s="208"/>
      <c r="D2279" s="209" t="s">
        <v>284</v>
      </c>
      <c r="E2279" s="208"/>
      <c r="F2279" s="211" t="s">
        <v>2743</v>
      </c>
      <c r="G2279" s="208"/>
      <c r="H2279" s="212">
        <v>24.632999999999999</v>
      </c>
      <c r="I2279" s="213"/>
      <c r="J2279" s="208"/>
      <c r="K2279" s="208"/>
      <c r="L2279" s="214"/>
      <c r="M2279" s="215"/>
      <c r="N2279" s="216"/>
      <c r="O2279" s="216"/>
      <c r="P2279" s="216"/>
      <c r="Q2279" s="216"/>
      <c r="R2279" s="216"/>
      <c r="S2279" s="216"/>
      <c r="T2279" s="217"/>
      <c r="AT2279" s="218" t="s">
        <v>284</v>
      </c>
      <c r="AU2279" s="218" t="s">
        <v>85</v>
      </c>
      <c r="AV2279" s="13" t="s">
        <v>85</v>
      </c>
      <c r="AW2279" s="13" t="s">
        <v>4</v>
      </c>
      <c r="AX2279" s="13" t="s">
        <v>83</v>
      </c>
      <c r="AY2279" s="218" t="s">
        <v>275</v>
      </c>
    </row>
    <row r="2280" spans="1:65" s="2" customFormat="1" ht="16.5" customHeight="1">
      <c r="A2280" s="35"/>
      <c r="B2280" s="36"/>
      <c r="C2280" s="194" t="s">
        <v>2744</v>
      </c>
      <c r="D2280" s="194" t="s">
        <v>277</v>
      </c>
      <c r="E2280" s="195" t="s">
        <v>2745</v>
      </c>
      <c r="F2280" s="196" t="s">
        <v>2746</v>
      </c>
      <c r="G2280" s="197" t="s">
        <v>280</v>
      </c>
      <c r="H2280" s="198">
        <v>928.87</v>
      </c>
      <c r="I2280" s="199"/>
      <c r="J2280" s="200">
        <f>ROUND(I2280*H2280,2)</f>
        <v>0</v>
      </c>
      <c r="K2280" s="196" t="s">
        <v>281</v>
      </c>
      <c r="L2280" s="40"/>
      <c r="M2280" s="201" t="s">
        <v>1</v>
      </c>
      <c r="N2280" s="202" t="s">
        <v>41</v>
      </c>
      <c r="O2280" s="72"/>
      <c r="P2280" s="203">
        <f>O2280*H2280</f>
        <v>0</v>
      </c>
      <c r="Q2280" s="203">
        <v>5.0000000000000001E-4</v>
      </c>
      <c r="R2280" s="203">
        <f>Q2280*H2280</f>
        <v>0.46443499999999999</v>
      </c>
      <c r="S2280" s="203">
        <v>0</v>
      </c>
      <c r="T2280" s="204">
        <f>S2280*H2280</f>
        <v>0</v>
      </c>
      <c r="U2280" s="35"/>
      <c r="V2280" s="35"/>
      <c r="W2280" s="35"/>
      <c r="X2280" s="35"/>
      <c r="Y2280" s="35"/>
      <c r="Z2280" s="35"/>
      <c r="AA2280" s="35"/>
      <c r="AB2280" s="35"/>
      <c r="AC2280" s="35"/>
      <c r="AD2280" s="35"/>
      <c r="AE2280" s="35"/>
      <c r="AR2280" s="205" t="s">
        <v>380</v>
      </c>
      <c r="AT2280" s="205" t="s">
        <v>277</v>
      </c>
      <c r="AU2280" s="205" t="s">
        <v>85</v>
      </c>
      <c r="AY2280" s="18" t="s">
        <v>275</v>
      </c>
      <c r="BE2280" s="206">
        <f>IF(N2280="základní",J2280,0)</f>
        <v>0</v>
      </c>
      <c r="BF2280" s="206">
        <f>IF(N2280="snížená",J2280,0)</f>
        <v>0</v>
      </c>
      <c r="BG2280" s="206">
        <f>IF(N2280="zákl. přenesená",J2280,0)</f>
        <v>0</v>
      </c>
      <c r="BH2280" s="206">
        <f>IF(N2280="sníž. přenesená",J2280,0)</f>
        <v>0</v>
      </c>
      <c r="BI2280" s="206">
        <f>IF(N2280="nulová",J2280,0)</f>
        <v>0</v>
      </c>
      <c r="BJ2280" s="18" t="s">
        <v>83</v>
      </c>
      <c r="BK2280" s="206">
        <f>ROUND(I2280*H2280,2)</f>
        <v>0</v>
      </c>
      <c r="BL2280" s="18" t="s">
        <v>380</v>
      </c>
      <c r="BM2280" s="205" t="s">
        <v>2747</v>
      </c>
    </row>
    <row r="2281" spans="1:65" s="13" customFormat="1" ht="10">
      <c r="B2281" s="207"/>
      <c r="C2281" s="208"/>
      <c r="D2281" s="209" t="s">
        <v>284</v>
      </c>
      <c r="E2281" s="210" t="s">
        <v>1</v>
      </c>
      <c r="F2281" s="211" t="s">
        <v>2748</v>
      </c>
      <c r="G2281" s="208"/>
      <c r="H2281" s="212">
        <v>27.04</v>
      </c>
      <c r="I2281" s="213"/>
      <c r="J2281" s="208"/>
      <c r="K2281" s="208"/>
      <c r="L2281" s="214"/>
      <c r="M2281" s="215"/>
      <c r="N2281" s="216"/>
      <c r="O2281" s="216"/>
      <c r="P2281" s="216"/>
      <c r="Q2281" s="216"/>
      <c r="R2281" s="216"/>
      <c r="S2281" s="216"/>
      <c r="T2281" s="217"/>
      <c r="AT2281" s="218" t="s">
        <v>284</v>
      </c>
      <c r="AU2281" s="218" t="s">
        <v>85</v>
      </c>
      <c r="AV2281" s="13" t="s">
        <v>85</v>
      </c>
      <c r="AW2281" s="13" t="s">
        <v>32</v>
      </c>
      <c r="AX2281" s="13" t="s">
        <v>76</v>
      </c>
      <c r="AY2281" s="218" t="s">
        <v>275</v>
      </c>
    </row>
    <row r="2282" spans="1:65" s="13" customFormat="1" ht="10">
      <c r="B2282" s="207"/>
      <c r="C2282" s="208"/>
      <c r="D2282" s="209" t="s">
        <v>284</v>
      </c>
      <c r="E2282" s="210" t="s">
        <v>1</v>
      </c>
      <c r="F2282" s="211" t="s">
        <v>2749</v>
      </c>
      <c r="G2282" s="208"/>
      <c r="H2282" s="212">
        <v>169.59</v>
      </c>
      <c r="I2282" s="213"/>
      <c r="J2282" s="208"/>
      <c r="K2282" s="208"/>
      <c r="L2282" s="214"/>
      <c r="M2282" s="215"/>
      <c r="N2282" s="216"/>
      <c r="O2282" s="216"/>
      <c r="P2282" s="216"/>
      <c r="Q2282" s="216"/>
      <c r="R2282" s="216"/>
      <c r="S2282" s="216"/>
      <c r="T2282" s="217"/>
      <c r="AT2282" s="218" t="s">
        <v>284</v>
      </c>
      <c r="AU2282" s="218" t="s">
        <v>85</v>
      </c>
      <c r="AV2282" s="13" t="s">
        <v>85</v>
      </c>
      <c r="AW2282" s="13" t="s">
        <v>32</v>
      </c>
      <c r="AX2282" s="13" t="s">
        <v>76</v>
      </c>
      <c r="AY2282" s="218" t="s">
        <v>275</v>
      </c>
    </row>
    <row r="2283" spans="1:65" s="13" customFormat="1" ht="10">
      <c r="B2283" s="207"/>
      <c r="C2283" s="208"/>
      <c r="D2283" s="209" t="s">
        <v>284</v>
      </c>
      <c r="E2283" s="210" t="s">
        <v>1</v>
      </c>
      <c r="F2283" s="211" t="s">
        <v>2750</v>
      </c>
      <c r="G2283" s="208"/>
      <c r="H2283" s="212">
        <v>5.18</v>
      </c>
      <c r="I2283" s="213"/>
      <c r="J2283" s="208"/>
      <c r="K2283" s="208"/>
      <c r="L2283" s="214"/>
      <c r="M2283" s="215"/>
      <c r="N2283" s="216"/>
      <c r="O2283" s="216"/>
      <c r="P2283" s="216"/>
      <c r="Q2283" s="216"/>
      <c r="R2283" s="216"/>
      <c r="S2283" s="216"/>
      <c r="T2283" s="217"/>
      <c r="AT2283" s="218" t="s">
        <v>284</v>
      </c>
      <c r="AU2283" s="218" t="s">
        <v>85</v>
      </c>
      <c r="AV2283" s="13" t="s">
        <v>85</v>
      </c>
      <c r="AW2283" s="13" t="s">
        <v>32</v>
      </c>
      <c r="AX2283" s="13" t="s">
        <v>76</v>
      </c>
      <c r="AY2283" s="218" t="s">
        <v>275</v>
      </c>
    </row>
    <row r="2284" spans="1:65" s="13" customFormat="1" ht="10">
      <c r="B2284" s="207"/>
      <c r="C2284" s="208"/>
      <c r="D2284" s="209" t="s">
        <v>284</v>
      </c>
      <c r="E2284" s="210" t="s">
        <v>1</v>
      </c>
      <c r="F2284" s="211" t="s">
        <v>2751</v>
      </c>
      <c r="G2284" s="208"/>
      <c r="H2284" s="212">
        <v>3.36</v>
      </c>
      <c r="I2284" s="213"/>
      <c r="J2284" s="208"/>
      <c r="K2284" s="208"/>
      <c r="L2284" s="214"/>
      <c r="M2284" s="215"/>
      <c r="N2284" s="216"/>
      <c r="O2284" s="216"/>
      <c r="P2284" s="216"/>
      <c r="Q2284" s="216"/>
      <c r="R2284" s="216"/>
      <c r="S2284" s="216"/>
      <c r="T2284" s="217"/>
      <c r="AT2284" s="218" t="s">
        <v>284</v>
      </c>
      <c r="AU2284" s="218" t="s">
        <v>85</v>
      </c>
      <c r="AV2284" s="13" t="s">
        <v>85</v>
      </c>
      <c r="AW2284" s="13" t="s">
        <v>32</v>
      </c>
      <c r="AX2284" s="13" t="s">
        <v>76</v>
      </c>
      <c r="AY2284" s="218" t="s">
        <v>275</v>
      </c>
    </row>
    <row r="2285" spans="1:65" s="13" customFormat="1" ht="10">
      <c r="B2285" s="207"/>
      <c r="C2285" s="208"/>
      <c r="D2285" s="209" t="s">
        <v>284</v>
      </c>
      <c r="E2285" s="210" t="s">
        <v>1</v>
      </c>
      <c r="F2285" s="211" t="s">
        <v>2752</v>
      </c>
      <c r="G2285" s="208"/>
      <c r="H2285" s="212">
        <v>723.7</v>
      </c>
      <c r="I2285" s="213"/>
      <c r="J2285" s="208"/>
      <c r="K2285" s="208"/>
      <c r="L2285" s="214"/>
      <c r="M2285" s="215"/>
      <c r="N2285" s="216"/>
      <c r="O2285" s="216"/>
      <c r="P2285" s="216"/>
      <c r="Q2285" s="216"/>
      <c r="R2285" s="216"/>
      <c r="S2285" s="216"/>
      <c r="T2285" s="217"/>
      <c r="AT2285" s="218" t="s">
        <v>284</v>
      </c>
      <c r="AU2285" s="218" t="s">
        <v>85</v>
      </c>
      <c r="AV2285" s="13" t="s">
        <v>85</v>
      </c>
      <c r="AW2285" s="13" t="s">
        <v>32</v>
      </c>
      <c r="AX2285" s="13" t="s">
        <v>76</v>
      </c>
      <c r="AY2285" s="218" t="s">
        <v>275</v>
      </c>
    </row>
    <row r="2286" spans="1:65" s="14" customFormat="1" ht="10">
      <c r="B2286" s="219"/>
      <c r="C2286" s="220"/>
      <c r="D2286" s="209" t="s">
        <v>284</v>
      </c>
      <c r="E2286" s="221" t="s">
        <v>210</v>
      </c>
      <c r="F2286" s="222" t="s">
        <v>286</v>
      </c>
      <c r="G2286" s="220"/>
      <c r="H2286" s="223">
        <v>928.87</v>
      </c>
      <c r="I2286" s="224"/>
      <c r="J2286" s="220"/>
      <c r="K2286" s="220"/>
      <c r="L2286" s="225"/>
      <c r="M2286" s="226"/>
      <c r="N2286" s="227"/>
      <c r="O2286" s="227"/>
      <c r="P2286" s="227"/>
      <c r="Q2286" s="227"/>
      <c r="R2286" s="227"/>
      <c r="S2286" s="227"/>
      <c r="T2286" s="228"/>
      <c r="AT2286" s="229" t="s">
        <v>284</v>
      </c>
      <c r="AU2286" s="229" t="s">
        <v>85</v>
      </c>
      <c r="AV2286" s="14" t="s">
        <v>106</v>
      </c>
      <c r="AW2286" s="14" t="s">
        <v>32</v>
      </c>
      <c r="AX2286" s="14" t="s">
        <v>83</v>
      </c>
      <c r="AY2286" s="229" t="s">
        <v>275</v>
      </c>
    </row>
    <row r="2287" spans="1:65" s="2" customFormat="1" ht="16.5" customHeight="1">
      <c r="A2287" s="35"/>
      <c r="B2287" s="36"/>
      <c r="C2287" s="251" t="s">
        <v>2753</v>
      </c>
      <c r="D2287" s="251" t="s">
        <v>386</v>
      </c>
      <c r="E2287" s="252" t="s">
        <v>2684</v>
      </c>
      <c r="F2287" s="253" t="s">
        <v>2685</v>
      </c>
      <c r="G2287" s="254" t="s">
        <v>280</v>
      </c>
      <c r="H2287" s="255">
        <v>216.29300000000001</v>
      </c>
      <c r="I2287" s="256"/>
      <c r="J2287" s="257">
        <f>ROUND(I2287*H2287,2)</f>
        <v>0</v>
      </c>
      <c r="K2287" s="253" t="s">
        <v>1</v>
      </c>
      <c r="L2287" s="258"/>
      <c r="M2287" s="259" t="s">
        <v>1</v>
      </c>
      <c r="N2287" s="260" t="s">
        <v>41</v>
      </c>
      <c r="O2287" s="72"/>
      <c r="P2287" s="203">
        <f>O2287*H2287</f>
        <v>0</v>
      </c>
      <c r="Q2287" s="203">
        <v>0</v>
      </c>
      <c r="R2287" s="203">
        <f>Q2287*H2287</f>
        <v>0</v>
      </c>
      <c r="S2287" s="203">
        <v>0</v>
      </c>
      <c r="T2287" s="204">
        <f>S2287*H2287</f>
        <v>0</v>
      </c>
      <c r="U2287" s="35"/>
      <c r="V2287" s="35"/>
      <c r="W2287" s="35"/>
      <c r="X2287" s="35"/>
      <c r="Y2287" s="35"/>
      <c r="Z2287" s="35"/>
      <c r="AA2287" s="35"/>
      <c r="AB2287" s="35"/>
      <c r="AC2287" s="35"/>
      <c r="AD2287" s="35"/>
      <c r="AE2287" s="35"/>
      <c r="AR2287" s="205" t="s">
        <v>517</v>
      </c>
      <c r="AT2287" s="205" t="s">
        <v>386</v>
      </c>
      <c r="AU2287" s="205" t="s">
        <v>85</v>
      </c>
      <c r="AY2287" s="18" t="s">
        <v>275</v>
      </c>
      <c r="BE2287" s="206">
        <f>IF(N2287="základní",J2287,0)</f>
        <v>0</v>
      </c>
      <c r="BF2287" s="206">
        <f>IF(N2287="snížená",J2287,0)</f>
        <v>0</v>
      </c>
      <c r="BG2287" s="206">
        <f>IF(N2287="zákl. přenesená",J2287,0)</f>
        <v>0</v>
      </c>
      <c r="BH2287" s="206">
        <f>IF(N2287="sníž. přenesená",J2287,0)</f>
        <v>0</v>
      </c>
      <c r="BI2287" s="206">
        <f>IF(N2287="nulová",J2287,0)</f>
        <v>0</v>
      </c>
      <c r="BJ2287" s="18" t="s">
        <v>83</v>
      </c>
      <c r="BK2287" s="206">
        <f>ROUND(I2287*H2287,2)</f>
        <v>0</v>
      </c>
      <c r="BL2287" s="18" t="s">
        <v>380</v>
      </c>
      <c r="BM2287" s="205" t="s">
        <v>2754</v>
      </c>
    </row>
    <row r="2288" spans="1:65" s="13" customFormat="1" ht="10">
      <c r="B2288" s="207"/>
      <c r="C2288" s="208"/>
      <c r="D2288" s="209" t="s">
        <v>284</v>
      </c>
      <c r="E2288" s="210" t="s">
        <v>1</v>
      </c>
      <c r="F2288" s="211" t="s">
        <v>2748</v>
      </c>
      <c r="G2288" s="208"/>
      <c r="H2288" s="212">
        <v>27.04</v>
      </c>
      <c r="I2288" s="213"/>
      <c r="J2288" s="208"/>
      <c r="K2288" s="208"/>
      <c r="L2288" s="214"/>
      <c r="M2288" s="215"/>
      <c r="N2288" s="216"/>
      <c r="O2288" s="216"/>
      <c r="P2288" s="216"/>
      <c r="Q2288" s="216"/>
      <c r="R2288" s="216"/>
      <c r="S2288" s="216"/>
      <c r="T2288" s="217"/>
      <c r="AT2288" s="218" t="s">
        <v>284</v>
      </c>
      <c r="AU2288" s="218" t="s">
        <v>85</v>
      </c>
      <c r="AV2288" s="13" t="s">
        <v>85</v>
      </c>
      <c r="AW2288" s="13" t="s">
        <v>32</v>
      </c>
      <c r="AX2288" s="13" t="s">
        <v>76</v>
      </c>
      <c r="AY2288" s="218" t="s">
        <v>275</v>
      </c>
    </row>
    <row r="2289" spans="1:65" s="13" customFormat="1" ht="10">
      <c r="B2289" s="207"/>
      <c r="C2289" s="208"/>
      <c r="D2289" s="209" t="s">
        <v>284</v>
      </c>
      <c r="E2289" s="210" t="s">
        <v>1</v>
      </c>
      <c r="F2289" s="211" t="s">
        <v>2749</v>
      </c>
      <c r="G2289" s="208"/>
      <c r="H2289" s="212">
        <v>169.59</v>
      </c>
      <c r="I2289" s="213"/>
      <c r="J2289" s="208"/>
      <c r="K2289" s="208"/>
      <c r="L2289" s="214"/>
      <c r="M2289" s="215"/>
      <c r="N2289" s="216"/>
      <c r="O2289" s="216"/>
      <c r="P2289" s="216"/>
      <c r="Q2289" s="216"/>
      <c r="R2289" s="216"/>
      <c r="S2289" s="216"/>
      <c r="T2289" s="217"/>
      <c r="AT2289" s="218" t="s">
        <v>284</v>
      </c>
      <c r="AU2289" s="218" t="s">
        <v>85</v>
      </c>
      <c r="AV2289" s="13" t="s">
        <v>85</v>
      </c>
      <c r="AW2289" s="13" t="s">
        <v>32</v>
      </c>
      <c r="AX2289" s="13" t="s">
        <v>76</v>
      </c>
      <c r="AY2289" s="218" t="s">
        <v>275</v>
      </c>
    </row>
    <row r="2290" spans="1:65" s="14" customFormat="1" ht="10">
      <c r="B2290" s="219"/>
      <c r="C2290" s="220"/>
      <c r="D2290" s="209" t="s">
        <v>284</v>
      </c>
      <c r="E2290" s="221" t="s">
        <v>1</v>
      </c>
      <c r="F2290" s="222" t="s">
        <v>286</v>
      </c>
      <c r="G2290" s="220"/>
      <c r="H2290" s="223">
        <v>196.63</v>
      </c>
      <c r="I2290" s="224"/>
      <c r="J2290" s="220"/>
      <c r="K2290" s="220"/>
      <c r="L2290" s="225"/>
      <c r="M2290" s="226"/>
      <c r="N2290" s="227"/>
      <c r="O2290" s="227"/>
      <c r="P2290" s="227"/>
      <c r="Q2290" s="227"/>
      <c r="R2290" s="227"/>
      <c r="S2290" s="227"/>
      <c r="T2290" s="228"/>
      <c r="AT2290" s="229" t="s">
        <v>284</v>
      </c>
      <c r="AU2290" s="229" t="s">
        <v>85</v>
      </c>
      <c r="AV2290" s="14" t="s">
        <v>106</v>
      </c>
      <c r="AW2290" s="14" t="s">
        <v>32</v>
      </c>
      <c r="AX2290" s="14" t="s">
        <v>83</v>
      </c>
      <c r="AY2290" s="229" t="s">
        <v>275</v>
      </c>
    </row>
    <row r="2291" spans="1:65" s="13" customFormat="1" ht="10">
      <c r="B2291" s="207"/>
      <c r="C2291" s="208"/>
      <c r="D2291" s="209" t="s">
        <v>284</v>
      </c>
      <c r="E2291" s="208"/>
      <c r="F2291" s="211" t="s">
        <v>2755</v>
      </c>
      <c r="G2291" s="208"/>
      <c r="H2291" s="212">
        <v>216.29300000000001</v>
      </c>
      <c r="I2291" s="213"/>
      <c r="J2291" s="208"/>
      <c r="K2291" s="208"/>
      <c r="L2291" s="214"/>
      <c r="M2291" s="215"/>
      <c r="N2291" s="216"/>
      <c r="O2291" s="216"/>
      <c r="P2291" s="216"/>
      <c r="Q2291" s="216"/>
      <c r="R2291" s="216"/>
      <c r="S2291" s="216"/>
      <c r="T2291" s="217"/>
      <c r="AT2291" s="218" t="s">
        <v>284</v>
      </c>
      <c r="AU2291" s="218" t="s">
        <v>85</v>
      </c>
      <c r="AV2291" s="13" t="s">
        <v>85</v>
      </c>
      <c r="AW2291" s="13" t="s">
        <v>4</v>
      </c>
      <c r="AX2291" s="13" t="s">
        <v>83</v>
      </c>
      <c r="AY2291" s="218" t="s">
        <v>275</v>
      </c>
    </row>
    <row r="2292" spans="1:65" s="2" customFormat="1" ht="16.5" customHeight="1">
      <c r="A2292" s="35"/>
      <c r="B2292" s="36"/>
      <c r="C2292" s="251" t="s">
        <v>2756</v>
      </c>
      <c r="D2292" s="251" t="s">
        <v>386</v>
      </c>
      <c r="E2292" s="252" t="s">
        <v>2694</v>
      </c>
      <c r="F2292" s="253" t="s">
        <v>2695</v>
      </c>
      <c r="G2292" s="254" t="s">
        <v>280</v>
      </c>
      <c r="H2292" s="255">
        <v>9.3940000000000001</v>
      </c>
      <c r="I2292" s="256"/>
      <c r="J2292" s="257">
        <f>ROUND(I2292*H2292,2)</f>
        <v>0</v>
      </c>
      <c r="K2292" s="253" t="s">
        <v>1</v>
      </c>
      <c r="L2292" s="258"/>
      <c r="M2292" s="259" t="s">
        <v>1</v>
      </c>
      <c r="N2292" s="260" t="s">
        <v>41</v>
      </c>
      <c r="O2292" s="72"/>
      <c r="P2292" s="203">
        <f>O2292*H2292</f>
        <v>0</v>
      </c>
      <c r="Q2292" s="203">
        <v>0</v>
      </c>
      <c r="R2292" s="203">
        <f>Q2292*H2292</f>
        <v>0</v>
      </c>
      <c r="S2292" s="203">
        <v>0</v>
      </c>
      <c r="T2292" s="204">
        <f>S2292*H2292</f>
        <v>0</v>
      </c>
      <c r="U2292" s="35"/>
      <c r="V2292" s="35"/>
      <c r="W2292" s="35"/>
      <c r="X2292" s="35"/>
      <c r="Y2292" s="35"/>
      <c r="Z2292" s="35"/>
      <c r="AA2292" s="35"/>
      <c r="AB2292" s="35"/>
      <c r="AC2292" s="35"/>
      <c r="AD2292" s="35"/>
      <c r="AE2292" s="35"/>
      <c r="AR2292" s="205" t="s">
        <v>517</v>
      </c>
      <c r="AT2292" s="205" t="s">
        <v>386</v>
      </c>
      <c r="AU2292" s="205" t="s">
        <v>85</v>
      </c>
      <c r="AY2292" s="18" t="s">
        <v>275</v>
      </c>
      <c r="BE2292" s="206">
        <f>IF(N2292="základní",J2292,0)</f>
        <v>0</v>
      </c>
      <c r="BF2292" s="206">
        <f>IF(N2292="snížená",J2292,0)</f>
        <v>0</v>
      </c>
      <c r="BG2292" s="206">
        <f>IF(N2292="zákl. přenesená",J2292,0)</f>
        <v>0</v>
      </c>
      <c r="BH2292" s="206">
        <f>IF(N2292="sníž. přenesená",J2292,0)</f>
        <v>0</v>
      </c>
      <c r="BI2292" s="206">
        <f>IF(N2292="nulová",J2292,0)</f>
        <v>0</v>
      </c>
      <c r="BJ2292" s="18" t="s">
        <v>83</v>
      </c>
      <c r="BK2292" s="206">
        <f>ROUND(I2292*H2292,2)</f>
        <v>0</v>
      </c>
      <c r="BL2292" s="18" t="s">
        <v>380</v>
      </c>
      <c r="BM2292" s="205" t="s">
        <v>2757</v>
      </c>
    </row>
    <row r="2293" spans="1:65" s="13" customFormat="1" ht="10">
      <c r="B2293" s="207"/>
      <c r="C2293" s="208"/>
      <c r="D2293" s="209" t="s">
        <v>284</v>
      </c>
      <c r="E2293" s="210" t="s">
        <v>1</v>
      </c>
      <c r="F2293" s="211" t="s">
        <v>2750</v>
      </c>
      <c r="G2293" s="208"/>
      <c r="H2293" s="212">
        <v>5.18</v>
      </c>
      <c r="I2293" s="213"/>
      <c r="J2293" s="208"/>
      <c r="K2293" s="208"/>
      <c r="L2293" s="214"/>
      <c r="M2293" s="215"/>
      <c r="N2293" s="216"/>
      <c r="O2293" s="216"/>
      <c r="P2293" s="216"/>
      <c r="Q2293" s="216"/>
      <c r="R2293" s="216"/>
      <c r="S2293" s="216"/>
      <c r="T2293" s="217"/>
      <c r="AT2293" s="218" t="s">
        <v>284</v>
      </c>
      <c r="AU2293" s="218" t="s">
        <v>85</v>
      </c>
      <c r="AV2293" s="13" t="s">
        <v>85</v>
      </c>
      <c r="AW2293" s="13" t="s">
        <v>32</v>
      </c>
      <c r="AX2293" s="13" t="s">
        <v>76</v>
      </c>
      <c r="AY2293" s="218" t="s">
        <v>275</v>
      </c>
    </row>
    <row r="2294" spans="1:65" s="13" customFormat="1" ht="10">
      <c r="B2294" s="207"/>
      <c r="C2294" s="208"/>
      <c r="D2294" s="209" t="s">
        <v>284</v>
      </c>
      <c r="E2294" s="210" t="s">
        <v>1</v>
      </c>
      <c r="F2294" s="211" t="s">
        <v>2751</v>
      </c>
      <c r="G2294" s="208"/>
      <c r="H2294" s="212">
        <v>3.36</v>
      </c>
      <c r="I2294" s="213"/>
      <c r="J2294" s="208"/>
      <c r="K2294" s="208"/>
      <c r="L2294" s="214"/>
      <c r="M2294" s="215"/>
      <c r="N2294" s="216"/>
      <c r="O2294" s="216"/>
      <c r="P2294" s="216"/>
      <c r="Q2294" s="216"/>
      <c r="R2294" s="216"/>
      <c r="S2294" s="216"/>
      <c r="T2294" s="217"/>
      <c r="AT2294" s="218" t="s">
        <v>284</v>
      </c>
      <c r="AU2294" s="218" t="s">
        <v>85</v>
      </c>
      <c r="AV2294" s="13" t="s">
        <v>85</v>
      </c>
      <c r="AW2294" s="13" t="s">
        <v>32</v>
      </c>
      <c r="AX2294" s="13" t="s">
        <v>76</v>
      </c>
      <c r="AY2294" s="218" t="s">
        <v>275</v>
      </c>
    </row>
    <row r="2295" spans="1:65" s="14" customFormat="1" ht="10">
      <c r="B2295" s="219"/>
      <c r="C2295" s="220"/>
      <c r="D2295" s="209" t="s">
        <v>284</v>
      </c>
      <c r="E2295" s="221" t="s">
        <v>1</v>
      </c>
      <c r="F2295" s="222" t="s">
        <v>286</v>
      </c>
      <c r="G2295" s="220"/>
      <c r="H2295" s="223">
        <v>8.5399999999999991</v>
      </c>
      <c r="I2295" s="224"/>
      <c r="J2295" s="220"/>
      <c r="K2295" s="220"/>
      <c r="L2295" s="225"/>
      <c r="M2295" s="226"/>
      <c r="N2295" s="227"/>
      <c r="O2295" s="227"/>
      <c r="P2295" s="227"/>
      <c r="Q2295" s="227"/>
      <c r="R2295" s="227"/>
      <c r="S2295" s="227"/>
      <c r="T2295" s="228"/>
      <c r="AT2295" s="229" t="s">
        <v>284</v>
      </c>
      <c r="AU2295" s="229" t="s">
        <v>85</v>
      </c>
      <c r="AV2295" s="14" t="s">
        <v>106</v>
      </c>
      <c r="AW2295" s="14" t="s">
        <v>32</v>
      </c>
      <c r="AX2295" s="14" t="s">
        <v>76</v>
      </c>
      <c r="AY2295" s="229" t="s">
        <v>275</v>
      </c>
    </row>
    <row r="2296" spans="1:65" s="15" customFormat="1" ht="10">
      <c r="B2296" s="230"/>
      <c r="C2296" s="231"/>
      <c r="D2296" s="209" t="s">
        <v>284</v>
      </c>
      <c r="E2296" s="232" t="s">
        <v>1</v>
      </c>
      <c r="F2296" s="233" t="s">
        <v>287</v>
      </c>
      <c r="G2296" s="231"/>
      <c r="H2296" s="234">
        <v>8.5399999999999991</v>
      </c>
      <c r="I2296" s="235"/>
      <c r="J2296" s="231"/>
      <c r="K2296" s="231"/>
      <c r="L2296" s="236"/>
      <c r="M2296" s="237"/>
      <c r="N2296" s="238"/>
      <c r="O2296" s="238"/>
      <c r="P2296" s="238"/>
      <c r="Q2296" s="238"/>
      <c r="R2296" s="238"/>
      <c r="S2296" s="238"/>
      <c r="T2296" s="239"/>
      <c r="AT2296" s="240" t="s">
        <v>284</v>
      </c>
      <c r="AU2296" s="240" t="s">
        <v>85</v>
      </c>
      <c r="AV2296" s="15" t="s">
        <v>282</v>
      </c>
      <c r="AW2296" s="15" t="s">
        <v>32</v>
      </c>
      <c r="AX2296" s="15" t="s">
        <v>83</v>
      </c>
      <c r="AY2296" s="240" t="s">
        <v>275</v>
      </c>
    </row>
    <row r="2297" spans="1:65" s="13" customFormat="1" ht="10">
      <c r="B2297" s="207"/>
      <c r="C2297" s="208"/>
      <c r="D2297" s="209" t="s">
        <v>284</v>
      </c>
      <c r="E2297" s="208"/>
      <c r="F2297" s="211" t="s">
        <v>2758</v>
      </c>
      <c r="G2297" s="208"/>
      <c r="H2297" s="212">
        <v>9.3940000000000001</v>
      </c>
      <c r="I2297" s="213"/>
      <c r="J2297" s="208"/>
      <c r="K2297" s="208"/>
      <c r="L2297" s="214"/>
      <c r="M2297" s="215"/>
      <c r="N2297" s="216"/>
      <c r="O2297" s="216"/>
      <c r="P2297" s="216"/>
      <c r="Q2297" s="216"/>
      <c r="R2297" s="216"/>
      <c r="S2297" s="216"/>
      <c r="T2297" s="217"/>
      <c r="AT2297" s="218" t="s">
        <v>284</v>
      </c>
      <c r="AU2297" s="218" t="s">
        <v>85</v>
      </c>
      <c r="AV2297" s="13" t="s">
        <v>85</v>
      </c>
      <c r="AW2297" s="13" t="s">
        <v>4</v>
      </c>
      <c r="AX2297" s="13" t="s">
        <v>83</v>
      </c>
      <c r="AY2297" s="218" t="s">
        <v>275</v>
      </c>
    </row>
    <row r="2298" spans="1:65" s="2" customFormat="1" ht="16.5" customHeight="1">
      <c r="A2298" s="35"/>
      <c r="B2298" s="36"/>
      <c r="C2298" s="251" t="s">
        <v>2759</v>
      </c>
      <c r="D2298" s="251" t="s">
        <v>386</v>
      </c>
      <c r="E2298" s="252" t="s">
        <v>2760</v>
      </c>
      <c r="F2298" s="253" t="s">
        <v>2761</v>
      </c>
      <c r="G2298" s="254" t="s">
        <v>280</v>
      </c>
      <c r="H2298" s="255">
        <v>796.07</v>
      </c>
      <c r="I2298" s="256"/>
      <c r="J2298" s="257">
        <f>ROUND(I2298*H2298,2)</f>
        <v>0</v>
      </c>
      <c r="K2298" s="253" t="s">
        <v>1</v>
      </c>
      <c r="L2298" s="258"/>
      <c r="M2298" s="259" t="s">
        <v>1</v>
      </c>
      <c r="N2298" s="260" t="s">
        <v>41</v>
      </c>
      <c r="O2298" s="72"/>
      <c r="P2298" s="203">
        <f>O2298*H2298</f>
        <v>0</v>
      </c>
      <c r="Q2298" s="203">
        <v>0</v>
      </c>
      <c r="R2298" s="203">
        <f>Q2298*H2298</f>
        <v>0</v>
      </c>
      <c r="S2298" s="203">
        <v>0</v>
      </c>
      <c r="T2298" s="204">
        <f>S2298*H2298</f>
        <v>0</v>
      </c>
      <c r="U2298" s="35"/>
      <c r="V2298" s="35"/>
      <c r="W2298" s="35"/>
      <c r="X2298" s="35"/>
      <c r="Y2298" s="35"/>
      <c r="Z2298" s="35"/>
      <c r="AA2298" s="35"/>
      <c r="AB2298" s="35"/>
      <c r="AC2298" s="35"/>
      <c r="AD2298" s="35"/>
      <c r="AE2298" s="35"/>
      <c r="AR2298" s="205" t="s">
        <v>517</v>
      </c>
      <c r="AT2298" s="205" t="s">
        <v>386</v>
      </c>
      <c r="AU2298" s="205" t="s">
        <v>85</v>
      </c>
      <c r="AY2298" s="18" t="s">
        <v>275</v>
      </c>
      <c r="BE2298" s="206">
        <f>IF(N2298="základní",J2298,0)</f>
        <v>0</v>
      </c>
      <c r="BF2298" s="206">
        <f>IF(N2298="snížená",J2298,0)</f>
        <v>0</v>
      </c>
      <c r="BG2298" s="206">
        <f>IF(N2298="zákl. přenesená",J2298,0)</f>
        <v>0</v>
      </c>
      <c r="BH2298" s="206">
        <f>IF(N2298="sníž. přenesená",J2298,0)</f>
        <v>0</v>
      </c>
      <c r="BI2298" s="206">
        <f>IF(N2298="nulová",J2298,0)</f>
        <v>0</v>
      </c>
      <c r="BJ2298" s="18" t="s">
        <v>83</v>
      </c>
      <c r="BK2298" s="206">
        <f>ROUND(I2298*H2298,2)</f>
        <v>0</v>
      </c>
      <c r="BL2298" s="18" t="s">
        <v>380</v>
      </c>
      <c r="BM2298" s="205" t="s">
        <v>2762</v>
      </c>
    </row>
    <row r="2299" spans="1:65" s="13" customFormat="1" ht="10">
      <c r="B2299" s="207"/>
      <c r="C2299" s="208"/>
      <c r="D2299" s="209" t="s">
        <v>284</v>
      </c>
      <c r="E2299" s="210" t="s">
        <v>1</v>
      </c>
      <c r="F2299" s="211" t="s">
        <v>2752</v>
      </c>
      <c r="G2299" s="208"/>
      <c r="H2299" s="212">
        <v>723.7</v>
      </c>
      <c r="I2299" s="213"/>
      <c r="J2299" s="208"/>
      <c r="K2299" s="208"/>
      <c r="L2299" s="214"/>
      <c r="M2299" s="215"/>
      <c r="N2299" s="216"/>
      <c r="O2299" s="216"/>
      <c r="P2299" s="216"/>
      <c r="Q2299" s="216"/>
      <c r="R2299" s="216"/>
      <c r="S2299" s="216"/>
      <c r="T2299" s="217"/>
      <c r="AT2299" s="218" t="s">
        <v>284</v>
      </c>
      <c r="AU2299" s="218" t="s">
        <v>85</v>
      </c>
      <c r="AV2299" s="13" t="s">
        <v>85</v>
      </c>
      <c r="AW2299" s="13" t="s">
        <v>32</v>
      </c>
      <c r="AX2299" s="13" t="s">
        <v>76</v>
      </c>
      <c r="AY2299" s="218" t="s">
        <v>275</v>
      </c>
    </row>
    <row r="2300" spans="1:65" s="14" customFormat="1" ht="10">
      <c r="B2300" s="219"/>
      <c r="C2300" s="220"/>
      <c r="D2300" s="209" t="s">
        <v>284</v>
      </c>
      <c r="E2300" s="221" t="s">
        <v>1</v>
      </c>
      <c r="F2300" s="222" t="s">
        <v>286</v>
      </c>
      <c r="G2300" s="220"/>
      <c r="H2300" s="223">
        <v>723.7</v>
      </c>
      <c r="I2300" s="224"/>
      <c r="J2300" s="220"/>
      <c r="K2300" s="220"/>
      <c r="L2300" s="225"/>
      <c r="M2300" s="226"/>
      <c r="N2300" s="227"/>
      <c r="O2300" s="227"/>
      <c r="P2300" s="227"/>
      <c r="Q2300" s="227"/>
      <c r="R2300" s="227"/>
      <c r="S2300" s="227"/>
      <c r="T2300" s="228"/>
      <c r="AT2300" s="229" t="s">
        <v>284</v>
      </c>
      <c r="AU2300" s="229" t="s">
        <v>85</v>
      </c>
      <c r="AV2300" s="14" t="s">
        <v>106</v>
      </c>
      <c r="AW2300" s="14" t="s">
        <v>32</v>
      </c>
      <c r="AX2300" s="14" t="s">
        <v>83</v>
      </c>
      <c r="AY2300" s="229" t="s">
        <v>275</v>
      </c>
    </row>
    <row r="2301" spans="1:65" s="13" customFormat="1" ht="10">
      <c r="B2301" s="207"/>
      <c r="C2301" s="208"/>
      <c r="D2301" s="209" t="s">
        <v>284</v>
      </c>
      <c r="E2301" s="208"/>
      <c r="F2301" s="211" t="s">
        <v>2763</v>
      </c>
      <c r="G2301" s="208"/>
      <c r="H2301" s="212">
        <v>796.07</v>
      </c>
      <c r="I2301" s="213"/>
      <c r="J2301" s="208"/>
      <c r="K2301" s="208"/>
      <c r="L2301" s="214"/>
      <c r="M2301" s="215"/>
      <c r="N2301" s="216"/>
      <c r="O2301" s="216"/>
      <c r="P2301" s="216"/>
      <c r="Q2301" s="216"/>
      <c r="R2301" s="216"/>
      <c r="S2301" s="216"/>
      <c r="T2301" s="217"/>
      <c r="AT2301" s="218" t="s">
        <v>284</v>
      </c>
      <c r="AU2301" s="218" t="s">
        <v>85</v>
      </c>
      <c r="AV2301" s="13" t="s">
        <v>85</v>
      </c>
      <c r="AW2301" s="13" t="s">
        <v>4</v>
      </c>
      <c r="AX2301" s="13" t="s">
        <v>83</v>
      </c>
      <c r="AY2301" s="218" t="s">
        <v>275</v>
      </c>
    </row>
    <row r="2302" spans="1:65" s="2" customFormat="1" ht="24.15" customHeight="1">
      <c r="A2302" s="35"/>
      <c r="B2302" s="36"/>
      <c r="C2302" s="194" t="s">
        <v>2764</v>
      </c>
      <c r="D2302" s="194" t="s">
        <v>277</v>
      </c>
      <c r="E2302" s="195" t="s">
        <v>2765</v>
      </c>
      <c r="F2302" s="196" t="s">
        <v>2766</v>
      </c>
      <c r="G2302" s="197" t="s">
        <v>280</v>
      </c>
      <c r="H2302" s="198">
        <v>2596.75</v>
      </c>
      <c r="I2302" s="199"/>
      <c r="J2302" s="200">
        <f>ROUND(I2302*H2302,2)</f>
        <v>0</v>
      </c>
      <c r="K2302" s="196" t="s">
        <v>281</v>
      </c>
      <c r="L2302" s="40"/>
      <c r="M2302" s="201" t="s">
        <v>1</v>
      </c>
      <c r="N2302" s="202" t="s">
        <v>41</v>
      </c>
      <c r="O2302" s="72"/>
      <c r="P2302" s="203">
        <f>O2302*H2302</f>
        <v>0</v>
      </c>
      <c r="Q2302" s="203">
        <v>0</v>
      </c>
      <c r="R2302" s="203">
        <f>Q2302*H2302</f>
        <v>0</v>
      </c>
      <c r="S2302" s="203">
        <v>0</v>
      </c>
      <c r="T2302" s="204">
        <f>S2302*H2302</f>
        <v>0</v>
      </c>
      <c r="U2302" s="35"/>
      <c r="V2302" s="35"/>
      <c r="W2302" s="35"/>
      <c r="X2302" s="35"/>
      <c r="Y2302" s="35"/>
      <c r="Z2302" s="35"/>
      <c r="AA2302" s="35"/>
      <c r="AB2302" s="35"/>
      <c r="AC2302" s="35"/>
      <c r="AD2302" s="35"/>
      <c r="AE2302" s="35"/>
      <c r="AR2302" s="205" t="s">
        <v>380</v>
      </c>
      <c r="AT2302" s="205" t="s">
        <v>277</v>
      </c>
      <c r="AU2302" s="205" t="s">
        <v>85</v>
      </c>
      <c r="AY2302" s="18" t="s">
        <v>275</v>
      </c>
      <c r="BE2302" s="206">
        <f>IF(N2302="základní",J2302,0)</f>
        <v>0</v>
      </c>
      <c r="BF2302" s="206">
        <f>IF(N2302="snížená",J2302,0)</f>
        <v>0</v>
      </c>
      <c r="BG2302" s="206">
        <f>IF(N2302="zákl. přenesená",J2302,0)</f>
        <v>0</v>
      </c>
      <c r="BH2302" s="206">
        <f>IF(N2302="sníž. přenesená",J2302,0)</f>
        <v>0</v>
      </c>
      <c r="BI2302" s="206">
        <f>IF(N2302="nulová",J2302,0)</f>
        <v>0</v>
      </c>
      <c r="BJ2302" s="18" t="s">
        <v>83</v>
      </c>
      <c r="BK2302" s="206">
        <f>ROUND(I2302*H2302,2)</f>
        <v>0</v>
      </c>
      <c r="BL2302" s="18" t="s">
        <v>380</v>
      </c>
      <c r="BM2302" s="205" t="s">
        <v>2767</v>
      </c>
    </row>
    <row r="2303" spans="1:65" s="13" customFormat="1" ht="10">
      <c r="B2303" s="207"/>
      <c r="C2303" s="208"/>
      <c r="D2303" s="209" t="s">
        <v>284</v>
      </c>
      <c r="E2303" s="210" t="s">
        <v>1</v>
      </c>
      <c r="F2303" s="211" t="s">
        <v>202</v>
      </c>
      <c r="G2303" s="208"/>
      <c r="H2303" s="212">
        <v>2587.125</v>
      </c>
      <c r="I2303" s="213"/>
      <c r="J2303" s="208"/>
      <c r="K2303" s="208"/>
      <c r="L2303" s="214"/>
      <c r="M2303" s="215"/>
      <c r="N2303" s="216"/>
      <c r="O2303" s="216"/>
      <c r="P2303" s="216"/>
      <c r="Q2303" s="216"/>
      <c r="R2303" s="216"/>
      <c r="S2303" s="216"/>
      <c r="T2303" s="217"/>
      <c r="AT2303" s="218" t="s">
        <v>284</v>
      </c>
      <c r="AU2303" s="218" t="s">
        <v>85</v>
      </c>
      <c r="AV2303" s="13" t="s">
        <v>85</v>
      </c>
      <c r="AW2303" s="13" t="s">
        <v>32</v>
      </c>
      <c r="AX2303" s="13" t="s">
        <v>76</v>
      </c>
      <c r="AY2303" s="218" t="s">
        <v>275</v>
      </c>
    </row>
    <row r="2304" spans="1:65" s="13" customFormat="1" ht="10">
      <c r="B2304" s="207"/>
      <c r="C2304" s="208"/>
      <c r="D2304" s="209" t="s">
        <v>284</v>
      </c>
      <c r="E2304" s="210" t="s">
        <v>1</v>
      </c>
      <c r="F2304" s="211" t="s">
        <v>2768</v>
      </c>
      <c r="G2304" s="208"/>
      <c r="H2304" s="212">
        <v>9.625</v>
      </c>
      <c r="I2304" s="213"/>
      <c r="J2304" s="208"/>
      <c r="K2304" s="208"/>
      <c r="L2304" s="214"/>
      <c r="M2304" s="215"/>
      <c r="N2304" s="216"/>
      <c r="O2304" s="216"/>
      <c r="P2304" s="216"/>
      <c r="Q2304" s="216"/>
      <c r="R2304" s="216"/>
      <c r="S2304" s="216"/>
      <c r="T2304" s="217"/>
      <c r="AT2304" s="218" t="s">
        <v>284</v>
      </c>
      <c r="AU2304" s="218" t="s">
        <v>85</v>
      </c>
      <c r="AV2304" s="13" t="s">
        <v>85</v>
      </c>
      <c r="AW2304" s="13" t="s">
        <v>32</v>
      </c>
      <c r="AX2304" s="13" t="s">
        <v>76</v>
      </c>
      <c r="AY2304" s="218" t="s">
        <v>275</v>
      </c>
    </row>
    <row r="2305" spans="1:65" s="14" customFormat="1" ht="10">
      <c r="B2305" s="219"/>
      <c r="C2305" s="220"/>
      <c r="D2305" s="209" t="s">
        <v>284</v>
      </c>
      <c r="E2305" s="221" t="s">
        <v>1</v>
      </c>
      <c r="F2305" s="222" t="s">
        <v>286</v>
      </c>
      <c r="G2305" s="220"/>
      <c r="H2305" s="223">
        <v>2596.75</v>
      </c>
      <c r="I2305" s="224"/>
      <c r="J2305" s="220"/>
      <c r="K2305" s="220"/>
      <c r="L2305" s="225"/>
      <c r="M2305" s="226"/>
      <c r="N2305" s="227"/>
      <c r="O2305" s="227"/>
      <c r="P2305" s="227"/>
      <c r="Q2305" s="227"/>
      <c r="R2305" s="227"/>
      <c r="S2305" s="227"/>
      <c r="T2305" s="228"/>
      <c r="AT2305" s="229" t="s">
        <v>284</v>
      </c>
      <c r="AU2305" s="229" t="s">
        <v>85</v>
      </c>
      <c r="AV2305" s="14" t="s">
        <v>106</v>
      </c>
      <c r="AW2305" s="14" t="s">
        <v>32</v>
      </c>
      <c r="AX2305" s="14" t="s">
        <v>76</v>
      </c>
      <c r="AY2305" s="229" t="s">
        <v>275</v>
      </c>
    </row>
    <row r="2306" spans="1:65" s="15" customFormat="1" ht="10">
      <c r="B2306" s="230"/>
      <c r="C2306" s="231"/>
      <c r="D2306" s="209" t="s">
        <v>284</v>
      </c>
      <c r="E2306" s="232" t="s">
        <v>1</v>
      </c>
      <c r="F2306" s="233" t="s">
        <v>287</v>
      </c>
      <c r="G2306" s="231"/>
      <c r="H2306" s="234">
        <v>2596.75</v>
      </c>
      <c r="I2306" s="235"/>
      <c r="J2306" s="231"/>
      <c r="K2306" s="231"/>
      <c r="L2306" s="236"/>
      <c r="M2306" s="237"/>
      <c r="N2306" s="238"/>
      <c r="O2306" s="238"/>
      <c r="P2306" s="238"/>
      <c r="Q2306" s="238"/>
      <c r="R2306" s="238"/>
      <c r="S2306" s="238"/>
      <c r="T2306" s="239"/>
      <c r="AT2306" s="240" t="s">
        <v>284</v>
      </c>
      <c r="AU2306" s="240" t="s">
        <v>85</v>
      </c>
      <c r="AV2306" s="15" t="s">
        <v>282</v>
      </c>
      <c r="AW2306" s="15" t="s">
        <v>32</v>
      </c>
      <c r="AX2306" s="15" t="s">
        <v>83</v>
      </c>
      <c r="AY2306" s="240" t="s">
        <v>275</v>
      </c>
    </row>
    <row r="2307" spans="1:65" s="2" customFormat="1" ht="16.5" customHeight="1">
      <c r="A2307" s="35"/>
      <c r="B2307" s="36"/>
      <c r="C2307" s="194" t="s">
        <v>2769</v>
      </c>
      <c r="D2307" s="194" t="s">
        <v>277</v>
      </c>
      <c r="E2307" s="195" t="s">
        <v>2770</v>
      </c>
      <c r="F2307" s="196" t="s">
        <v>2771</v>
      </c>
      <c r="G2307" s="197" t="s">
        <v>280</v>
      </c>
      <c r="H2307" s="198">
        <v>2596.75</v>
      </c>
      <c r="I2307" s="199"/>
      <c r="J2307" s="200">
        <f>ROUND(I2307*H2307,2)</f>
        <v>0</v>
      </c>
      <c r="K2307" s="196" t="s">
        <v>281</v>
      </c>
      <c r="L2307" s="40"/>
      <c r="M2307" s="201" t="s">
        <v>1</v>
      </c>
      <c r="N2307" s="202" t="s">
        <v>41</v>
      </c>
      <c r="O2307" s="72"/>
      <c r="P2307" s="203">
        <f>O2307*H2307</f>
        <v>0</v>
      </c>
      <c r="Q2307" s="203">
        <v>3.0000000000000001E-5</v>
      </c>
      <c r="R2307" s="203">
        <f>Q2307*H2307</f>
        <v>7.79025E-2</v>
      </c>
      <c r="S2307" s="203">
        <v>0</v>
      </c>
      <c r="T2307" s="204">
        <f>S2307*H2307</f>
        <v>0</v>
      </c>
      <c r="U2307" s="35"/>
      <c r="V2307" s="35"/>
      <c r="W2307" s="35"/>
      <c r="X2307" s="35"/>
      <c r="Y2307" s="35"/>
      <c r="Z2307" s="35"/>
      <c r="AA2307" s="35"/>
      <c r="AB2307" s="35"/>
      <c r="AC2307" s="35"/>
      <c r="AD2307" s="35"/>
      <c r="AE2307" s="35"/>
      <c r="AR2307" s="205" t="s">
        <v>380</v>
      </c>
      <c r="AT2307" s="205" t="s">
        <v>277</v>
      </c>
      <c r="AU2307" s="205" t="s">
        <v>85</v>
      </c>
      <c r="AY2307" s="18" t="s">
        <v>275</v>
      </c>
      <c r="BE2307" s="206">
        <f>IF(N2307="základní",J2307,0)</f>
        <v>0</v>
      </c>
      <c r="BF2307" s="206">
        <f>IF(N2307="snížená",J2307,0)</f>
        <v>0</v>
      </c>
      <c r="BG2307" s="206">
        <f>IF(N2307="zákl. přenesená",J2307,0)</f>
        <v>0</v>
      </c>
      <c r="BH2307" s="206">
        <f>IF(N2307="sníž. přenesená",J2307,0)</f>
        <v>0</v>
      </c>
      <c r="BI2307" s="206">
        <f>IF(N2307="nulová",J2307,0)</f>
        <v>0</v>
      </c>
      <c r="BJ2307" s="18" t="s">
        <v>83</v>
      </c>
      <c r="BK2307" s="206">
        <f>ROUND(I2307*H2307,2)</f>
        <v>0</v>
      </c>
      <c r="BL2307" s="18" t="s">
        <v>380</v>
      </c>
      <c r="BM2307" s="205" t="s">
        <v>2772</v>
      </c>
    </row>
    <row r="2308" spans="1:65" s="13" customFormat="1" ht="10">
      <c r="B2308" s="207"/>
      <c r="C2308" s="208"/>
      <c r="D2308" s="209" t="s">
        <v>284</v>
      </c>
      <c r="E2308" s="210" t="s">
        <v>1</v>
      </c>
      <c r="F2308" s="211" t="s">
        <v>202</v>
      </c>
      <c r="G2308" s="208"/>
      <c r="H2308" s="212">
        <v>2587.125</v>
      </c>
      <c r="I2308" s="213"/>
      <c r="J2308" s="208"/>
      <c r="K2308" s="208"/>
      <c r="L2308" s="214"/>
      <c r="M2308" s="215"/>
      <c r="N2308" s="216"/>
      <c r="O2308" s="216"/>
      <c r="P2308" s="216"/>
      <c r="Q2308" s="216"/>
      <c r="R2308" s="216"/>
      <c r="S2308" s="216"/>
      <c r="T2308" s="217"/>
      <c r="AT2308" s="218" t="s">
        <v>284</v>
      </c>
      <c r="AU2308" s="218" t="s">
        <v>85</v>
      </c>
      <c r="AV2308" s="13" t="s">
        <v>85</v>
      </c>
      <c r="AW2308" s="13" t="s">
        <v>32</v>
      </c>
      <c r="AX2308" s="13" t="s">
        <v>76</v>
      </c>
      <c r="AY2308" s="218" t="s">
        <v>275</v>
      </c>
    </row>
    <row r="2309" spans="1:65" s="13" customFormat="1" ht="10">
      <c r="B2309" s="207"/>
      <c r="C2309" s="208"/>
      <c r="D2309" s="209" t="s">
        <v>284</v>
      </c>
      <c r="E2309" s="210" t="s">
        <v>1</v>
      </c>
      <c r="F2309" s="211" t="s">
        <v>2768</v>
      </c>
      <c r="G2309" s="208"/>
      <c r="H2309" s="212">
        <v>9.625</v>
      </c>
      <c r="I2309" s="213"/>
      <c r="J2309" s="208"/>
      <c r="K2309" s="208"/>
      <c r="L2309" s="214"/>
      <c r="M2309" s="215"/>
      <c r="N2309" s="216"/>
      <c r="O2309" s="216"/>
      <c r="P2309" s="216"/>
      <c r="Q2309" s="216"/>
      <c r="R2309" s="216"/>
      <c r="S2309" s="216"/>
      <c r="T2309" s="217"/>
      <c r="AT2309" s="218" t="s">
        <v>284</v>
      </c>
      <c r="AU2309" s="218" t="s">
        <v>85</v>
      </c>
      <c r="AV2309" s="13" t="s">
        <v>85</v>
      </c>
      <c r="AW2309" s="13" t="s">
        <v>32</v>
      </c>
      <c r="AX2309" s="13" t="s">
        <v>76</v>
      </c>
      <c r="AY2309" s="218" t="s">
        <v>275</v>
      </c>
    </row>
    <row r="2310" spans="1:65" s="14" customFormat="1" ht="10">
      <c r="B2310" s="219"/>
      <c r="C2310" s="220"/>
      <c r="D2310" s="209" t="s">
        <v>284</v>
      </c>
      <c r="E2310" s="221" t="s">
        <v>1</v>
      </c>
      <c r="F2310" s="222" t="s">
        <v>286</v>
      </c>
      <c r="G2310" s="220"/>
      <c r="H2310" s="223">
        <v>2596.75</v>
      </c>
      <c r="I2310" s="224"/>
      <c r="J2310" s="220"/>
      <c r="K2310" s="220"/>
      <c r="L2310" s="225"/>
      <c r="M2310" s="226"/>
      <c r="N2310" s="227"/>
      <c r="O2310" s="227"/>
      <c r="P2310" s="227"/>
      <c r="Q2310" s="227"/>
      <c r="R2310" s="227"/>
      <c r="S2310" s="227"/>
      <c r="T2310" s="228"/>
      <c r="AT2310" s="229" t="s">
        <v>284</v>
      </c>
      <c r="AU2310" s="229" t="s">
        <v>85</v>
      </c>
      <c r="AV2310" s="14" t="s">
        <v>106</v>
      </c>
      <c r="AW2310" s="14" t="s">
        <v>32</v>
      </c>
      <c r="AX2310" s="14" t="s">
        <v>76</v>
      </c>
      <c r="AY2310" s="229" t="s">
        <v>275</v>
      </c>
    </row>
    <row r="2311" spans="1:65" s="15" customFormat="1" ht="10">
      <c r="B2311" s="230"/>
      <c r="C2311" s="231"/>
      <c r="D2311" s="209" t="s">
        <v>284</v>
      </c>
      <c r="E2311" s="232" t="s">
        <v>1</v>
      </c>
      <c r="F2311" s="233" t="s">
        <v>287</v>
      </c>
      <c r="G2311" s="231"/>
      <c r="H2311" s="234">
        <v>2596.75</v>
      </c>
      <c r="I2311" s="235"/>
      <c r="J2311" s="231"/>
      <c r="K2311" s="231"/>
      <c r="L2311" s="236"/>
      <c r="M2311" s="237"/>
      <c r="N2311" s="238"/>
      <c r="O2311" s="238"/>
      <c r="P2311" s="238"/>
      <c r="Q2311" s="238"/>
      <c r="R2311" s="238"/>
      <c r="S2311" s="238"/>
      <c r="T2311" s="239"/>
      <c r="AT2311" s="240" t="s">
        <v>284</v>
      </c>
      <c r="AU2311" s="240" t="s">
        <v>85</v>
      </c>
      <c r="AV2311" s="15" t="s">
        <v>282</v>
      </c>
      <c r="AW2311" s="15" t="s">
        <v>32</v>
      </c>
      <c r="AX2311" s="15" t="s">
        <v>83</v>
      </c>
      <c r="AY2311" s="240" t="s">
        <v>275</v>
      </c>
    </row>
    <row r="2312" spans="1:65" s="2" customFormat="1" ht="24.15" customHeight="1">
      <c r="A2312" s="35"/>
      <c r="B2312" s="36"/>
      <c r="C2312" s="194" t="s">
        <v>2773</v>
      </c>
      <c r="D2312" s="194" t="s">
        <v>277</v>
      </c>
      <c r="E2312" s="195" t="s">
        <v>2774</v>
      </c>
      <c r="F2312" s="196" t="s">
        <v>2775</v>
      </c>
      <c r="G2312" s="197" t="s">
        <v>1694</v>
      </c>
      <c r="H2312" s="261"/>
      <c r="I2312" s="199"/>
      <c r="J2312" s="200">
        <f>ROUND(I2312*H2312,2)</f>
        <v>0</v>
      </c>
      <c r="K2312" s="196" t="s">
        <v>281</v>
      </c>
      <c r="L2312" s="40"/>
      <c r="M2312" s="201" t="s">
        <v>1</v>
      </c>
      <c r="N2312" s="202" t="s">
        <v>41</v>
      </c>
      <c r="O2312" s="72"/>
      <c r="P2312" s="203">
        <f>O2312*H2312</f>
        <v>0</v>
      </c>
      <c r="Q2312" s="203">
        <v>0</v>
      </c>
      <c r="R2312" s="203">
        <f>Q2312*H2312</f>
        <v>0</v>
      </c>
      <c r="S2312" s="203">
        <v>0</v>
      </c>
      <c r="T2312" s="204">
        <f>S2312*H2312</f>
        <v>0</v>
      </c>
      <c r="U2312" s="35"/>
      <c r="V2312" s="35"/>
      <c r="W2312" s="35"/>
      <c r="X2312" s="35"/>
      <c r="Y2312" s="35"/>
      <c r="Z2312" s="35"/>
      <c r="AA2312" s="35"/>
      <c r="AB2312" s="35"/>
      <c r="AC2312" s="35"/>
      <c r="AD2312" s="35"/>
      <c r="AE2312" s="35"/>
      <c r="AR2312" s="205" t="s">
        <v>380</v>
      </c>
      <c r="AT2312" s="205" t="s">
        <v>277</v>
      </c>
      <c r="AU2312" s="205" t="s">
        <v>85</v>
      </c>
      <c r="AY2312" s="18" t="s">
        <v>275</v>
      </c>
      <c r="BE2312" s="206">
        <f>IF(N2312="základní",J2312,0)</f>
        <v>0</v>
      </c>
      <c r="BF2312" s="206">
        <f>IF(N2312="snížená",J2312,0)</f>
        <v>0</v>
      </c>
      <c r="BG2312" s="206">
        <f>IF(N2312="zákl. přenesená",J2312,0)</f>
        <v>0</v>
      </c>
      <c r="BH2312" s="206">
        <f>IF(N2312="sníž. přenesená",J2312,0)</f>
        <v>0</v>
      </c>
      <c r="BI2312" s="206">
        <f>IF(N2312="nulová",J2312,0)</f>
        <v>0</v>
      </c>
      <c r="BJ2312" s="18" t="s">
        <v>83</v>
      </c>
      <c r="BK2312" s="206">
        <f>ROUND(I2312*H2312,2)</f>
        <v>0</v>
      </c>
      <c r="BL2312" s="18" t="s">
        <v>380</v>
      </c>
      <c r="BM2312" s="205" t="s">
        <v>2776</v>
      </c>
    </row>
    <row r="2313" spans="1:65" s="12" customFormat="1" ht="22.75" customHeight="1">
      <c r="B2313" s="178"/>
      <c r="C2313" s="179"/>
      <c r="D2313" s="180" t="s">
        <v>75</v>
      </c>
      <c r="E2313" s="192" t="s">
        <v>2777</v>
      </c>
      <c r="F2313" s="192" t="s">
        <v>2778</v>
      </c>
      <c r="G2313" s="179"/>
      <c r="H2313" s="179"/>
      <c r="I2313" s="182"/>
      <c r="J2313" s="193">
        <f>BK2313</f>
        <v>0</v>
      </c>
      <c r="K2313" s="179"/>
      <c r="L2313" s="184"/>
      <c r="M2313" s="185"/>
      <c r="N2313" s="186"/>
      <c r="O2313" s="186"/>
      <c r="P2313" s="187">
        <f>SUM(P2314:P2336)</f>
        <v>0</v>
      </c>
      <c r="Q2313" s="186"/>
      <c r="R2313" s="187">
        <f>SUM(R2314:R2336)</f>
        <v>0.40709599999999996</v>
      </c>
      <c r="S2313" s="186"/>
      <c r="T2313" s="188">
        <f>SUM(T2314:T2336)</f>
        <v>0</v>
      </c>
      <c r="AR2313" s="189" t="s">
        <v>85</v>
      </c>
      <c r="AT2313" s="190" t="s">
        <v>75</v>
      </c>
      <c r="AU2313" s="190" t="s">
        <v>83</v>
      </c>
      <c r="AY2313" s="189" t="s">
        <v>275</v>
      </c>
      <c r="BK2313" s="191">
        <f>SUM(BK2314:BK2336)</f>
        <v>0</v>
      </c>
    </row>
    <row r="2314" spans="1:65" s="2" customFormat="1" ht="16.5" customHeight="1">
      <c r="A2314" s="35"/>
      <c r="B2314" s="36"/>
      <c r="C2314" s="194" t="s">
        <v>2779</v>
      </c>
      <c r="D2314" s="194" t="s">
        <v>277</v>
      </c>
      <c r="E2314" s="195" t="s">
        <v>2780</v>
      </c>
      <c r="F2314" s="196" t="s">
        <v>2781</v>
      </c>
      <c r="G2314" s="197" t="s">
        <v>280</v>
      </c>
      <c r="H2314" s="198">
        <v>50.8</v>
      </c>
      <c r="I2314" s="199"/>
      <c r="J2314" s="200">
        <f>ROUND(I2314*H2314,2)</f>
        <v>0</v>
      </c>
      <c r="K2314" s="196" t="s">
        <v>281</v>
      </c>
      <c r="L2314" s="40"/>
      <c r="M2314" s="201" t="s">
        <v>1</v>
      </c>
      <c r="N2314" s="202" t="s">
        <v>41</v>
      </c>
      <c r="O2314" s="72"/>
      <c r="P2314" s="203">
        <f>O2314*H2314</f>
        <v>0</v>
      </c>
      <c r="Q2314" s="203">
        <v>2.9999999999999997E-4</v>
      </c>
      <c r="R2314" s="203">
        <f>Q2314*H2314</f>
        <v>1.5239999999999998E-2</v>
      </c>
      <c r="S2314" s="203">
        <v>0</v>
      </c>
      <c r="T2314" s="204">
        <f>S2314*H2314</f>
        <v>0</v>
      </c>
      <c r="U2314" s="35"/>
      <c r="V2314" s="35"/>
      <c r="W2314" s="35"/>
      <c r="X2314" s="35"/>
      <c r="Y2314" s="35"/>
      <c r="Z2314" s="35"/>
      <c r="AA2314" s="35"/>
      <c r="AB2314" s="35"/>
      <c r="AC2314" s="35"/>
      <c r="AD2314" s="35"/>
      <c r="AE2314" s="35"/>
      <c r="AR2314" s="205" t="s">
        <v>380</v>
      </c>
      <c r="AT2314" s="205" t="s">
        <v>277</v>
      </c>
      <c r="AU2314" s="205" t="s">
        <v>85</v>
      </c>
      <c r="AY2314" s="18" t="s">
        <v>275</v>
      </c>
      <c r="BE2314" s="206">
        <f>IF(N2314="základní",J2314,0)</f>
        <v>0</v>
      </c>
      <c r="BF2314" s="206">
        <f>IF(N2314="snížená",J2314,0)</f>
        <v>0</v>
      </c>
      <c r="BG2314" s="206">
        <f>IF(N2314="zákl. přenesená",J2314,0)</f>
        <v>0</v>
      </c>
      <c r="BH2314" s="206">
        <f>IF(N2314="sníž. přenesená",J2314,0)</f>
        <v>0</v>
      </c>
      <c r="BI2314" s="206">
        <f>IF(N2314="nulová",J2314,0)</f>
        <v>0</v>
      </c>
      <c r="BJ2314" s="18" t="s">
        <v>83</v>
      </c>
      <c r="BK2314" s="206">
        <f>ROUND(I2314*H2314,2)</f>
        <v>0</v>
      </c>
      <c r="BL2314" s="18" t="s">
        <v>380</v>
      </c>
      <c r="BM2314" s="205" t="s">
        <v>2782</v>
      </c>
    </row>
    <row r="2315" spans="1:65" s="13" customFormat="1" ht="10">
      <c r="B2315" s="207"/>
      <c r="C2315" s="208"/>
      <c r="D2315" s="209" t="s">
        <v>284</v>
      </c>
      <c r="E2315" s="210" t="s">
        <v>1</v>
      </c>
      <c r="F2315" s="211" t="s">
        <v>195</v>
      </c>
      <c r="G2315" s="208"/>
      <c r="H2315" s="212">
        <v>50.8</v>
      </c>
      <c r="I2315" s="213"/>
      <c r="J2315" s="208"/>
      <c r="K2315" s="208"/>
      <c r="L2315" s="214"/>
      <c r="M2315" s="215"/>
      <c r="N2315" s="216"/>
      <c r="O2315" s="216"/>
      <c r="P2315" s="216"/>
      <c r="Q2315" s="216"/>
      <c r="R2315" s="216"/>
      <c r="S2315" s="216"/>
      <c r="T2315" s="217"/>
      <c r="AT2315" s="218" t="s">
        <v>284</v>
      </c>
      <c r="AU2315" s="218" t="s">
        <v>85</v>
      </c>
      <c r="AV2315" s="13" t="s">
        <v>85</v>
      </c>
      <c r="AW2315" s="13" t="s">
        <v>32</v>
      </c>
      <c r="AX2315" s="13" t="s">
        <v>76</v>
      </c>
      <c r="AY2315" s="218" t="s">
        <v>275</v>
      </c>
    </row>
    <row r="2316" spans="1:65" s="14" customFormat="1" ht="10">
      <c r="B2316" s="219"/>
      <c r="C2316" s="220"/>
      <c r="D2316" s="209" t="s">
        <v>284</v>
      </c>
      <c r="E2316" s="221" t="s">
        <v>1</v>
      </c>
      <c r="F2316" s="222" t="s">
        <v>286</v>
      </c>
      <c r="G2316" s="220"/>
      <c r="H2316" s="223">
        <v>50.8</v>
      </c>
      <c r="I2316" s="224"/>
      <c r="J2316" s="220"/>
      <c r="K2316" s="220"/>
      <c r="L2316" s="225"/>
      <c r="M2316" s="226"/>
      <c r="N2316" s="227"/>
      <c r="O2316" s="227"/>
      <c r="P2316" s="227"/>
      <c r="Q2316" s="227"/>
      <c r="R2316" s="227"/>
      <c r="S2316" s="227"/>
      <c r="T2316" s="228"/>
      <c r="AT2316" s="229" t="s">
        <v>284</v>
      </c>
      <c r="AU2316" s="229" t="s">
        <v>85</v>
      </c>
      <c r="AV2316" s="14" t="s">
        <v>106</v>
      </c>
      <c r="AW2316" s="14" t="s">
        <v>32</v>
      </c>
      <c r="AX2316" s="14" t="s">
        <v>76</v>
      </c>
      <c r="AY2316" s="229" t="s">
        <v>275</v>
      </c>
    </row>
    <row r="2317" spans="1:65" s="15" customFormat="1" ht="10">
      <c r="B2317" s="230"/>
      <c r="C2317" s="231"/>
      <c r="D2317" s="209" t="s">
        <v>284</v>
      </c>
      <c r="E2317" s="232" t="s">
        <v>194</v>
      </c>
      <c r="F2317" s="233" t="s">
        <v>287</v>
      </c>
      <c r="G2317" s="231"/>
      <c r="H2317" s="234">
        <v>50.8</v>
      </c>
      <c r="I2317" s="235"/>
      <c r="J2317" s="231"/>
      <c r="K2317" s="231"/>
      <c r="L2317" s="236"/>
      <c r="M2317" s="237"/>
      <c r="N2317" s="238"/>
      <c r="O2317" s="238"/>
      <c r="P2317" s="238"/>
      <c r="Q2317" s="238"/>
      <c r="R2317" s="238"/>
      <c r="S2317" s="238"/>
      <c r="T2317" s="239"/>
      <c r="AT2317" s="240" t="s">
        <v>284</v>
      </c>
      <c r="AU2317" s="240" t="s">
        <v>85</v>
      </c>
      <c r="AV2317" s="15" t="s">
        <v>282</v>
      </c>
      <c r="AW2317" s="15" t="s">
        <v>32</v>
      </c>
      <c r="AX2317" s="15" t="s">
        <v>83</v>
      </c>
      <c r="AY2317" s="240" t="s">
        <v>275</v>
      </c>
    </row>
    <row r="2318" spans="1:65" s="2" customFormat="1" ht="33" customHeight="1">
      <c r="A2318" s="35"/>
      <c r="B2318" s="36"/>
      <c r="C2318" s="194" t="s">
        <v>2783</v>
      </c>
      <c r="D2318" s="194" t="s">
        <v>277</v>
      </c>
      <c r="E2318" s="195" t="s">
        <v>2784</v>
      </c>
      <c r="F2318" s="196" t="s">
        <v>2785</v>
      </c>
      <c r="G2318" s="197" t="s">
        <v>280</v>
      </c>
      <c r="H2318" s="198">
        <v>50.8</v>
      </c>
      <c r="I2318" s="199"/>
      <c r="J2318" s="200">
        <f>ROUND(I2318*H2318,2)</f>
        <v>0</v>
      </c>
      <c r="K2318" s="196" t="s">
        <v>281</v>
      </c>
      <c r="L2318" s="40"/>
      <c r="M2318" s="201" t="s">
        <v>1</v>
      </c>
      <c r="N2318" s="202" t="s">
        <v>41</v>
      </c>
      <c r="O2318" s="72"/>
      <c r="P2318" s="203">
        <f>O2318*H2318</f>
        <v>0</v>
      </c>
      <c r="Q2318" s="203">
        <v>7.3000000000000001E-3</v>
      </c>
      <c r="R2318" s="203">
        <f>Q2318*H2318</f>
        <v>0.37084</v>
      </c>
      <c r="S2318" s="203">
        <v>0</v>
      </c>
      <c r="T2318" s="204">
        <f>S2318*H2318</f>
        <v>0</v>
      </c>
      <c r="U2318" s="35"/>
      <c r="V2318" s="35"/>
      <c r="W2318" s="35"/>
      <c r="X2318" s="35"/>
      <c r="Y2318" s="35"/>
      <c r="Z2318" s="35"/>
      <c r="AA2318" s="35"/>
      <c r="AB2318" s="35"/>
      <c r="AC2318" s="35"/>
      <c r="AD2318" s="35"/>
      <c r="AE2318" s="35"/>
      <c r="AR2318" s="205" t="s">
        <v>380</v>
      </c>
      <c r="AT2318" s="205" t="s">
        <v>277</v>
      </c>
      <c r="AU2318" s="205" t="s">
        <v>85</v>
      </c>
      <c r="AY2318" s="18" t="s">
        <v>275</v>
      </c>
      <c r="BE2318" s="206">
        <f>IF(N2318="základní",J2318,0)</f>
        <v>0</v>
      </c>
      <c r="BF2318" s="206">
        <f>IF(N2318="snížená",J2318,0)</f>
        <v>0</v>
      </c>
      <c r="BG2318" s="206">
        <f>IF(N2318="zákl. přenesená",J2318,0)</f>
        <v>0</v>
      </c>
      <c r="BH2318" s="206">
        <f>IF(N2318="sníž. přenesená",J2318,0)</f>
        <v>0</v>
      </c>
      <c r="BI2318" s="206">
        <f>IF(N2318="nulová",J2318,0)</f>
        <v>0</v>
      </c>
      <c r="BJ2318" s="18" t="s">
        <v>83</v>
      </c>
      <c r="BK2318" s="206">
        <f>ROUND(I2318*H2318,2)</f>
        <v>0</v>
      </c>
      <c r="BL2318" s="18" t="s">
        <v>380</v>
      </c>
      <c r="BM2318" s="205" t="s">
        <v>2786</v>
      </c>
    </row>
    <row r="2319" spans="1:65" s="2" customFormat="1" ht="16.5" customHeight="1">
      <c r="A2319" s="35"/>
      <c r="B2319" s="36"/>
      <c r="C2319" s="251" t="s">
        <v>2787</v>
      </c>
      <c r="D2319" s="251" t="s">
        <v>386</v>
      </c>
      <c r="E2319" s="252" t="s">
        <v>2788</v>
      </c>
      <c r="F2319" s="253" t="s">
        <v>2789</v>
      </c>
      <c r="G2319" s="254" t="s">
        <v>280</v>
      </c>
      <c r="H2319" s="255">
        <v>50.8</v>
      </c>
      <c r="I2319" s="256"/>
      <c r="J2319" s="257">
        <f>ROUND(I2319*H2319,2)</f>
        <v>0</v>
      </c>
      <c r="K2319" s="253" t="s">
        <v>1</v>
      </c>
      <c r="L2319" s="258"/>
      <c r="M2319" s="259" t="s">
        <v>1</v>
      </c>
      <c r="N2319" s="260" t="s">
        <v>41</v>
      </c>
      <c r="O2319" s="72"/>
      <c r="P2319" s="203">
        <f>O2319*H2319</f>
        <v>0</v>
      </c>
      <c r="Q2319" s="203">
        <v>0</v>
      </c>
      <c r="R2319" s="203">
        <f>Q2319*H2319</f>
        <v>0</v>
      </c>
      <c r="S2319" s="203">
        <v>0</v>
      </c>
      <c r="T2319" s="204">
        <f>S2319*H2319</f>
        <v>0</v>
      </c>
      <c r="U2319" s="35"/>
      <c r="V2319" s="35"/>
      <c r="W2319" s="35"/>
      <c r="X2319" s="35"/>
      <c r="Y2319" s="35"/>
      <c r="Z2319" s="35"/>
      <c r="AA2319" s="35"/>
      <c r="AB2319" s="35"/>
      <c r="AC2319" s="35"/>
      <c r="AD2319" s="35"/>
      <c r="AE2319" s="35"/>
      <c r="AR2319" s="205" t="s">
        <v>517</v>
      </c>
      <c r="AT2319" s="205" t="s">
        <v>386</v>
      </c>
      <c r="AU2319" s="205" t="s">
        <v>85</v>
      </c>
      <c r="AY2319" s="18" t="s">
        <v>275</v>
      </c>
      <c r="BE2319" s="206">
        <f>IF(N2319="základní",J2319,0)</f>
        <v>0</v>
      </c>
      <c r="BF2319" s="206">
        <f>IF(N2319="snížená",J2319,0)</f>
        <v>0</v>
      </c>
      <c r="BG2319" s="206">
        <f>IF(N2319="zákl. přenesená",J2319,0)</f>
        <v>0</v>
      </c>
      <c r="BH2319" s="206">
        <f>IF(N2319="sníž. přenesená",J2319,0)</f>
        <v>0</v>
      </c>
      <c r="BI2319" s="206">
        <f>IF(N2319="nulová",J2319,0)</f>
        <v>0</v>
      </c>
      <c r="BJ2319" s="18" t="s">
        <v>83</v>
      </c>
      <c r="BK2319" s="206">
        <f>ROUND(I2319*H2319,2)</f>
        <v>0</v>
      </c>
      <c r="BL2319" s="18" t="s">
        <v>380</v>
      </c>
      <c r="BM2319" s="205" t="s">
        <v>2790</v>
      </c>
    </row>
    <row r="2320" spans="1:65" s="2" customFormat="1" ht="21.75" customHeight="1">
      <c r="A2320" s="35"/>
      <c r="B2320" s="36"/>
      <c r="C2320" s="194" t="s">
        <v>2791</v>
      </c>
      <c r="D2320" s="194" t="s">
        <v>277</v>
      </c>
      <c r="E2320" s="195" t="s">
        <v>2792</v>
      </c>
      <c r="F2320" s="196" t="s">
        <v>2793</v>
      </c>
      <c r="G2320" s="197" t="s">
        <v>399</v>
      </c>
      <c r="H2320" s="198">
        <v>8.3000000000000007</v>
      </c>
      <c r="I2320" s="199"/>
      <c r="J2320" s="200">
        <f>ROUND(I2320*H2320,2)</f>
        <v>0</v>
      </c>
      <c r="K2320" s="196" t="s">
        <v>281</v>
      </c>
      <c r="L2320" s="40"/>
      <c r="M2320" s="201" t="s">
        <v>1</v>
      </c>
      <c r="N2320" s="202" t="s">
        <v>41</v>
      </c>
      <c r="O2320" s="72"/>
      <c r="P2320" s="203">
        <f>O2320*H2320</f>
        <v>0</v>
      </c>
      <c r="Q2320" s="203">
        <v>5.5000000000000003E-4</v>
      </c>
      <c r="R2320" s="203">
        <f>Q2320*H2320</f>
        <v>4.5650000000000005E-3</v>
      </c>
      <c r="S2320" s="203">
        <v>0</v>
      </c>
      <c r="T2320" s="204">
        <f>S2320*H2320</f>
        <v>0</v>
      </c>
      <c r="U2320" s="35"/>
      <c r="V2320" s="35"/>
      <c r="W2320" s="35"/>
      <c r="X2320" s="35"/>
      <c r="Y2320" s="35"/>
      <c r="Z2320" s="35"/>
      <c r="AA2320" s="35"/>
      <c r="AB2320" s="35"/>
      <c r="AC2320" s="35"/>
      <c r="AD2320" s="35"/>
      <c r="AE2320" s="35"/>
      <c r="AR2320" s="205" t="s">
        <v>380</v>
      </c>
      <c r="AT2320" s="205" t="s">
        <v>277</v>
      </c>
      <c r="AU2320" s="205" t="s">
        <v>85</v>
      </c>
      <c r="AY2320" s="18" t="s">
        <v>275</v>
      </c>
      <c r="BE2320" s="206">
        <f>IF(N2320="základní",J2320,0)</f>
        <v>0</v>
      </c>
      <c r="BF2320" s="206">
        <f>IF(N2320="snížená",J2320,0)</f>
        <v>0</v>
      </c>
      <c r="BG2320" s="206">
        <f>IF(N2320="zákl. přenesená",J2320,0)</f>
        <v>0</v>
      </c>
      <c r="BH2320" s="206">
        <f>IF(N2320="sníž. přenesená",J2320,0)</f>
        <v>0</v>
      </c>
      <c r="BI2320" s="206">
        <f>IF(N2320="nulová",J2320,0)</f>
        <v>0</v>
      </c>
      <c r="BJ2320" s="18" t="s">
        <v>83</v>
      </c>
      <c r="BK2320" s="206">
        <f>ROUND(I2320*H2320,2)</f>
        <v>0</v>
      </c>
      <c r="BL2320" s="18" t="s">
        <v>380</v>
      </c>
      <c r="BM2320" s="205" t="s">
        <v>2794</v>
      </c>
    </row>
    <row r="2321" spans="1:65" s="13" customFormat="1" ht="10">
      <c r="B2321" s="207"/>
      <c r="C2321" s="208"/>
      <c r="D2321" s="209" t="s">
        <v>284</v>
      </c>
      <c r="E2321" s="210" t="s">
        <v>1</v>
      </c>
      <c r="F2321" s="211" t="s">
        <v>2795</v>
      </c>
      <c r="G2321" s="208"/>
      <c r="H2321" s="212">
        <v>8.3000000000000007</v>
      </c>
      <c r="I2321" s="213"/>
      <c r="J2321" s="208"/>
      <c r="K2321" s="208"/>
      <c r="L2321" s="214"/>
      <c r="M2321" s="215"/>
      <c r="N2321" s="216"/>
      <c r="O2321" s="216"/>
      <c r="P2321" s="216"/>
      <c r="Q2321" s="216"/>
      <c r="R2321" s="216"/>
      <c r="S2321" s="216"/>
      <c r="T2321" s="217"/>
      <c r="AT2321" s="218" t="s">
        <v>284</v>
      </c>
      <c r="AU2321" s="218" t="s">
        <v>85</v>
      </c>
      <c r="AV2321" s="13" t="s">
        <v>85</v>
      </c>
      <c r="AW2321" s="13" t="s">
        <v>32</v>
      </c>
      <c r="AX2321" s="13" t="s">
        <v>76</v>
      </c>
      <c r="AY2321" s="218" t="s">
        <v>275</v>
      </c>
    </row>
    <row r="2322" spans="1:65" s="14" customFormat="1" ht="10">
      <c r="B2322" s="219"/>
      <c r="C2322" s="220"/>
      <c r="D2322" s="209" t="s">
        <v>284</v>
      </c>
      <c r="E2322" s="221" t="s">
        <v>1</v>
      </c>
      <c r="F2322" s="222" t="s">
        <v>286</v>
      </c>
      <c r="G2322" s="220"/>
      <c r="H2322" s="223">
        <v>8.3000000000000007</v>
      </c>
      <c r="I2322" s="224"/>
      <c r="J2322" s="220"/>
      <c r="K2322" s="220"/>
      <c r="L2322" s="225"/>
      <c r="M2322" s="226"/>
      <c r="N2322" s="227"/>
      <c r="O2322" s="227"/>
      <c r="P2322" s="227"/>
      <c r="Q2322" s="227"/>
      <c r="R2322" s="227"/>
      <c r="S2322" s="227"/>
      <c r="T2322" s="228"/>
      <c r="AT2322" s="229" t="s">
        <v>284</v>
      </c>
      <c r="AU2322" s="229" t="s">
        <v>85</v>
      </c>
      <c r="AV2322" s="14" t="s">
        <v>106</v>
      </c>
      <c r="AW2322" s="14" t="s">
        <v>32</v>
      </c>
      <c r="AX2322" s="14" t="s">
        <v>76</v>
      </c>
      <c r="AY2322" s="229" t="s">
        <v>275</v>
      </c>
    </row>
    <row r="2323" spans="1:65" s="15" customFormat="1" ht="10">
      <c r="B2323" s="230"/>
      <c r="C2323" s="231"/>
      <c r="D2323" s="209" t="s">
        <v>284</v>
      </c>
      <c r="E2323" s="232" t="s">
        <v>1</v>
      </c>
      <c r="F2323" s="233" t="s">
        <v>287</v>
      </c>
      <c r="G2323" s="231"/>
      <c r="H2323" s="234">
        <v>8.3000000000000007</v>
      </c>
      <c r="I2323" s="235"/>
      <c r="J2323" s="231"/>
      <c r="K2323" s="231"/>
      <c r="L2323" s="236"/>
      <c r="M2323" s="237"/>
      <c r="N2323" s="238"/>
      <c r="O2323" s="238"/>
      <c r="P2323" s="238"/>
      <c r="Q2323" s="238"/>
      <c r="R2323" s="238"/>
      <c r="S2323" s="238"/>
      <c r="T2323" s="239"/>
      <c r="AT2323" s="240" t="s">
        <v>284</v>
      </c>
      <c r="AU2323" s="240" t="s">
        <v>85</v>
      </c>
      <c r="AV2323" s="15" t="s">
        <v>282</v>
      </c>
      <c r="AW2323" s="15" t="s">
        <v>32</v>
      </c>
      <c r="AX2323" s="15" t="s">
        <v>83</v>
      </c>
      <c r="AY2323" s="240" t="s">
        <v>275</v>
      </c>
    </row>
    <row r="2324" spans="1:65" s="2" customFormat="1" ht="21.75" customHeight="1">
      <c r="A2324" s="35"/>
      <c r="B2324" s="36"/>
      <c r="C2324" s="194" t="s">
        <v>2796</v>
      </c>
      <c r="D2324" s="194" t="s">
        <v>277</v>
      </c>
      <c r="E2324" s="195" t="s">
        <v>2797</v>
      </c>
      <c r="F2324" s="196" t="s">
        <v>2798</v>
      </c>
      <c r="G2324" s="197" t="s">
        <v>399</v>
      </c>
      <c r="H2324" s="198">
        <v>27</v>
      </c>
      <c r="I2324" s="199"/>
      <c r="J2324" s="200">
        <f>ROUND(I2324*H2324,2)</f>
        <v>0</v>
      </c>
      <c r="K2324" s="196" t="s">
        <v>281</v>
      </c>
      <c r="L2324" s="40"/>
      <c r="M2324" s="201" t="s">
        <v>1</v>
      </c>
      <c r="N2324" s="202" t="s">
        <v>41</v>
      </c>
      <c r="O2324" s="72"/>
      <c r="P2324" s="203">
        <f>O2324*H2324</f>
        <v>0</v>
      </c>
      <c r="Q2324" s="203">
        <v>5.0000000000000001E-4</v>
      </c>
      <c r="R2324" s="203">
        <f>Q2324*H2324</f>
        <v>1.35E-2</v>
      </c>
      <c r="S2324" s="203">
        <v>0</v>
      </c>
      <c r="T2324" s="204">
        <f>S2324*H2324</f>
        <v>0</v>
      </c>
      <c r="U2324" s="35"/>
      <c r="V2324" s="35"/>
      <c r="W2324" s="35"/>
      <c r="X2324" s="35"/>
      <c r="Y2324" s="35"/>
      <c r="Z2324" s="35"/>
      <c r="AA2324" s="35"/>
      <c r="AB2324" s="35"/>
      <c r="AC2324" s="35"/>
      <c r="AD2324" s="35"/>
      <c r="AE2324" s="35"/>
      <c r="AR2324" s="205" t="s">
        <v>380</v>
      </c>
      <c r="AT2324" s="205" t="s">
        <v>277</v>
      </c>
      <c r="AU2324" s="205" t="s">
        <v>85</v>
      </c>
      <c r="AY2324" s="18" t="s">
        <v>275</v>
      </c>
      <c r="BE2324" s="206">
        <f>IF(N2324="základní",J2324,0)</f>
        <v>0</v>
      </c>
      <c r="BF2324" s="206">
        <f>IF(N2324="snížená",J2324,0)</f>
        <v>0</v>
      </c>
      <c r="BG2324" s="206">
        <f>IF(N2324="zákl. přenesená",J2324,0)</f>
        <v>0</v>
      </c>
      <c r="BH2324" s="206">
        <f>IF(N2324="sníž. přenesená",J2324,0)</f>
        <v>0</v>
      </c>
      <c r="BI2324" s="206">
        <f>IF(N2324="nulová",J2324,0)</f>
        <v>0</v>
      </c>
      <c r="BJ2324" s="18" t="s">
        <v>83</v>
      </c>
      <c r="BK2324" s="206">
        <f>ROUND(I2324*H2324,2)</f>
        <v>0</v>
      </c>
      <c r="BL2324" s="18" t="s">
        <v>380</v>
      </c>
      <c r="BM2324" s="205" t="s">
        <v>2799</v>
      </c>
    </row>
    <row r="2325" spans="1:65" s="13" customFormat="1" ht="10">
      <c r="B2325" s="207"/>
      <c r="C2325" s="208"/>
      <c r="D2325" s="209" t="s">
        <v>284</v>
      </c>
      <c r="E2325" s="210" t="s">
        <v>1</v>
      </c>
      <c r="F2325" s="211" t="s">
        <v>2800</v>
      </c>
      <c r="G2325" s="208"/>
      <c r="H2325" s="212">
        <v>1.2</v>
      </c>
      <c r="I2325" s="213"/>
      <c r="J2325" s="208"/>
      <c r="K2325" s="208"/>
      <c r="L2325" s="214"/>
      <c r="M2325" s="215"/>
      <c r="N2325" s="216"/>
      <c r="O2325" s="216"/>
      <c r="P2325" s="216"/>
      <c r="Q2325" s="216"/>
      <c r="R2325" s="216"/>
      <c r="S2325" s="216"/>
      <c r="T2325" s="217"/>
      <c r="AT2325" s="218" t="s">
        <v>284</v>
      </c>
      <c r="AU2325" s="218" t="s">
        <v>85</v>
      </c>
      <c r="AV2325" s="13" t="s">
        <v>85</v>
      </c>
      <c r="AW2325" s="13" t="s">
        <v>32</v>
      </c>
      <c r="AX2325" s="13" t="s">
        <v>76</v>
      </c>
      <c r="AY2325" s="218" t="s">
        <v>275</v>
      </c>
    </row>
    <row r="2326" spans="1:65" s="13" customFormat="1" ht="10">
      <c r="B2326" s="207"/>
      <c r="C2326" s="208"/>
      <c r="D2326" s="209" t="s">
        <v>284</v>
      </c>
      <c r="E2326" s="210" t="s">
        <v>1</v>
      </c>
      <c r="F2326" s="211" t="s">
        <v>2801</v>
      </c>
      <c r="G2326" s="208"/>
      <c r="H2326" s="212">
        <v>25.8</v>
      </c>
      <c r="I2326" s="213"/>
      <c r="J2326" s="208"/>
      <c r="K2326" s="208"/>
      <c r="L2326" s="214"/>
      <c r="M2326" s="215"/>
      <c r="N2326" s="216"/>
      <c r="O2326" s="216"/>
      <c r="P2326" s="216"/>
      <c r="Q2326" s="216"/>
      <c r="R2326" s="216"/>
      <c r="S2326" s="216"/>
      <c r="T2326" s="217"/>
      <c r="AT2326" s="218" t="s">
        <v>284</v>
      </c>
      <c r="AU2326" s="218" t="s">
        <v>85</v>
      </c>
      <c r="AV2326" s="13" t="s">
        <v>85</v>
      </c>
      <c r="AW2326" s="13" t="s">
        <v>32</v>
      </c>
      <c r="AX2326" s="13" t="s">
        <v>76</v>
      </c>
      <c r="AY2326" s="218" t="s">
        <v>275</v>
      </c>
    </row>
    <row r="2327" spans="1:65" s="14" customFormat="1" ht="10">
      <c r="B2327" s="219"/>
      <c r="C2327" s="220"/>
      <c r="D2327" s="209" t="s">
        <v>284</v>
      </c>
      <c r="E2327" s="221" t="s">
        <v>1</v>
      </c>
      <c r="F2327" s="222" t="s">
        <v>286</v>
      </c>
      <c r="G2327" s="220"/>
      <c r="H2327" s="223">
        <v>27</v>
      </c>
      <c r="I2327" s="224"/>
      <c r="J2327" s="220"/>
      <c r="K2327" s="220"/>
      <c r="L2327" s="225"/>
      <c r="M2327" s="226"/>
      <c r="N2327" s="227"/>
      <c r="O2327" s="227"/>
      <c r="P2327" s="227"/>
      <c r="Q2327" s="227"/>
      <c r="R2327" s="227"/>
      <c r="S2327" s="227"/>
      <c r="T2327" s="228"/>
      <c r="AT2327" s="229" t="s">
        <v>284</v>
      </c>
      <c r="AU2327" s="229" t="s">
        <v>85</v>
      </c>
      <c r="AV2327" s="14" t="s">
        <v>106</v>
      </c>
      <c r="AW2327" s="14" t="s">
        <v>32</v>
      </c>
      <c r="AX2327" s="14" t="s">
        <v>83</v>
      </c>
      <c r="AY2327" s="229" t="s">
        <v>275</v>
      </c>
    </row>
    <row r="2328" spans="1:65" s="2" customFormat="1" ht="16.5" customHeight="1">
      <c r="A2328" s="35"/>
      <c r="B2328" s="36"/>
      <c r="C2328" s="194" t="s">
        <v>2802</v>
      </c>
      <c r="D2328" s="194" t="s">
        <v>277</v>
      </c>
      <c r="E2328" s="195" t="s">
        <v>2803</v>
      </c>
      <c r="F2328" s="196" t="s">
        <v>2804</v>
      </c>
      <c r="G2328" s="197" t="s">
        <v>399</v>
      </c>
      <c r="H2328" s="198">
        <v>13.7</v>
      </c>
      <c r="I2328" s="199"/>
      <c r="J2328" s="200">
        <f>ROUND(I2328*H2328,2)</f>
        <v>0</v>
      </c>
      <c r="K2328" s="196" t="s">
        <v>281</v>
      </c>
      <c r="L2328" s="40"/>
      <c r="M2328" s="201" t="s">
        <v>1</v>
      </c>
      <c r="N2328" s="202" t="s">
        <v>41</v>
      </c>
      <c r="O2328" s="72"/>
      <c r="P2328" s="203">
        <f>O2328*H2328</f>
        <v>0</v>
      </c>
      <c r="Q2328" s="203">
        <v>3.0000000000000001E-5</v>
      </c>
      <c r="R2328" s="203">
        <f>Q2328*H2328</f>
        <v>4.1100000000000002E-4</v>
      </c>
      <c r="S2328" s="203">
        <v>0</v>
      </c>
      <c r="T2328" s="204">
        <f>S2328*H2328</f>
        <v>0</v>
      </c>
      <c r="U2328" s="35"/>
      <c r="V2328" s="35"/>
      <c r="W2328" s="35"/>
      <c r="X2328" s="35"/>
      <c r="Y2328" s="35"/>
      <c r="Z2328" s="35"/>
      <c r="AA2328" s="35"/>
      <c r="AB2328" s="35"/>
      <c r="AC2328" s="35"/>
      <c r="AD2328" s="35"/>
      <c r="AE2328" s="35"/>
      <c r="AR2328" s="205" t="s">
        <v>380</v>
      </c>
      <c r="AT2328" s="205" t="s">
        <v>277</v>
      </c>
      <c r="AU2328" s="205" t="s">
        <v>85</v>
      </c>
      <c r="AY2328" s="18" t="s">
        <v>275</v>
      </c>
      <c r="BE2328" s="206">
        <f>IF(N2328="základní",J2328,0)</f>
        <v>0</v>
      </c>
      <c r="BF2328" s="206">
        <f>IF(N2328="snížená",J2328,0)</f>
        <v>0</v>
      </c>
      <c r="BG2328" s="206">
        <f>IF(N2328="zákl. přenesená",J2328,0)</f>
        <v>0</v>
      </c>
      <c r="BH2328" s="206">
        <f>IF(N2328="sníž. přenesená",J2328,0)</f>
        <v>0</v>
      </c>
      <c r="BI2328" s="206">
        <f>IF(N2328="nulová",J2328,0)</f>
        <v>0</v>
      </c>
      <c r="BJ2328" s="18" t="s">
        <v>83</v>
      </c>
      <c r="BK2328" s="206">
        <f>ROUND(I2328*H2328,2)</f>
        <v>0</v>
      </c>
      <c r="BL2328" s="18" t="s">
        <v>380</v>
      </c>
      <c r="BM2328" s="205" t="s">
        <v>2805</v>
      </c>
    </row>
    <row r="2329" spans="1:65" s="13" customFormat="1" ht="10">
      <c r="B2329" s="207"/>
      <c r="C2329" s="208"/>
      <c r="D2329" s="209" t="s">
        <v>284</v>
      </c>
      <c r="E2329" s="210" t="s">
        <v>1</v>
      </c>
      <c r="F2329" s="211" t="s">
        <v>2800</v>
      </c>
      <c r="G2329" s="208"/>
      <c r="H2329" s="212">
        <v>1.2</v>
      </c>
      <c r="I2329" s="213"/>
      <c r="J2329" s="208"/>
      <c r="K2329" s="208"/>
      <c r="L2329" s="214"/>
      <c r="M2329" s="215"/>
      <c r="N2329" s="216"/>
      <c r="O2329" s="216"/>
      <c r="P2329" s="216"/>
      <c r="Q2329" s="216"/>
      <c r="R2329" s="216"/>
      <c r="S2329" s="216"/>
      <c r="T2329" s="217"/>
      <c r="AT2329" s="218" t="s">
        <v>284</v>
      </c>
      <c r="AU2329" s="218" t="s">
        <v>85</v>
      </c>
      <c r="AV2329" s="13" t="s">
        <v>85</v>
      </c>
      <c r="AW2329" s="13" t="s">
        <v>32</v>
      </c>
      <c r="AX2329" s="13" t="s">
        <v>76</v>
      </c>
      <c r="AY2329" s="218" t="s">
        <v>275</v>
      </c>
    </row>
    <row r="2330" spans="1:65" s="13" customFormat="1" ht="10">
      <c r="B2330" s="207"/>
      <c r="C2330" s="208"/>
      <c r="D2330" s="209" t="s">
        <v>284</v>
      </c>
      <c r="E2330" s="210" t="s">
        <v>1</v>
      </c>
      <c r="F2330" s="211" t="s">
        <v>2806</v>
      </c>
      <c r="G2330" s="208"/>
      <c r="H2330" s="212">
        <v>12.5</v>
      </c>
      <c r="I2330" s="213"/>
      <c r="J2330" s="208"/>
      <c r="K2330" s="208"/>
      <c r="L2330" s="214"/>
      <c r="M2330" s="215"/>
      <c r="N2330" s="216"/>
      <c r="O2330" s="216"/>
      <c r="P2330" s="216"/>
      <c r="Q2330" s="216"/>
      <c r="R2330" s="216"/>
      <c r="S2330" s="216"/>
      <c r="T2330" s="217"/>
      <c r="AT2330" s="218" t="s">
        <v>284</v>
      </c>
      <c r="AU2330" s="218" t="s">
        <v>85</v>
      </c>
      <c r="AV2330" s="13" t="s">
        <v>85</v>
      </c>
      <c r="AW2330" s="13" t="s">
        <v>32</v>
      </c>
      <c r="AX2330" s="13" t="s">
        <v>76</v>
      </c>
      <c r="AY2330" s="218" t="s">
        <v>275</v>
      </c>
    </row>
    <row r="2331" spans="1:65" s="14" customFormat="1" ht="10">
      <c r="B2331" s="219"/>
      <c r="C2331" s="220"/>
      <c r="D2331" s="209" t="s">
        <v>284</v>
      </c>
      <c r="E2331" s="221" t="s">
        <v>1</v>
      </c>
      <c r="F2331" s="222" t="s">
        <v>286</v>
      </c>
      <c r="G2331" s="220"/>
      <c r="H2331" s="223">
        <v>13.7</v>
      </c>
      <c r="I2331" s="224"/>
      <c r="J2331" s="220"/>
      <c r="K2331" s="220"/>
      <c r="L2331" s="225"/>
      <c r="M2331" s="226"/>
      <c r="N2331" s="227"/>
      <c r="O2331" s="227"/>
      <c r="P2331" s="227"/>
      <c r="Q2331" s="227"/>
      <c r="R2331" s="227"/>
      <c r="S2331" s="227"/>
      <c r="T2331" s="228"/>
      <c r="AT2331" s="229" t="s">
        <v>284</v>
      </c>
      <c r="AU2331" s="229" t="s">
        <v>85</v>
      </c>
      <c r="AV2331" s="14" t="s">
        <v>106</v>
      </c>
      <c r="AW2331" s="14" t="s">
        <v>32</v>
      </c>
      <c r="AX2331" s="14" t="s">
        <v>83</v>
      </c>
      <c r="AY2331" s="229" t="s">
        <v>275</v>
      </c>
    </row>
    <row r="2332" spans="1:65" s="2" customFormat="1" ht="24.15" customHeight="1">
      <c r="A2332" s="35"/>
      <c r="B2332" s="36"/>
      <c r="C2332" s="194" t="s">
        <v>2807</v>
      </c>
      <c r="D2332" s="194" t="s">
        <v>277</v>
      </c>
      <c r="E2332" s="195" t="s">
        <v>2808</v>
      </c>
      <c r="F2332" s="196" t="s">
        <v>2809</v>
      </c>
      <c r="G2332" s="197" t="s">
        <v>280</v>
      </c>
      <c r="H2332" s="198">
        <v>50.8</v>
      </c>
      <c r="I2332" s="199"/>
      <c r="J2332" s="200">
        <f>ROUND(I2332*H2332,2)</f>
        <v>0</v>
      </c>
      <c r="K2332" s="196" t="s">
        <v>281</v>
      </c>
      <c r="L2332" s="40"/>
      <c r="M2332" s="201" t="s">
        <v>1</v>
      </c>
      <c r="N2332" s="202" t="s">
        <v>41</v>
      </c>
      <c r="O2332" s="72"/>
      <c r="P2332" s="203">
        <f>O2332*H2332</f>
        <v>0</v>
      </c>
      <c r="Q2332" s="203">
        <v>5.0000000000000002E-5</v>
      </c>
      <c r="R2332" s="203">
        <f>Q2332*H2332</f>
        <v>2.5400000000000002E-3</v>
      </c>
      <c r="S2332" s="203">
        <v>0</v>
      </c>
      <c r="T2332" s="204">
        <f>S2332*H2332</f>
        <v>0</v>
      </c>
      <c r="U2332" s="35"/>
      <c r="V2332" s="35"/>
      <c r="W2332" s="35"/>
      <c r="X2332" s="35"/>
      <c r="Y2332" s="35"/>
      <c r="Z2332" s="35"/>
      <c r="AA2332" s="35"/>
      <c r="AB2332" s="35"/>
      <c r="AC2332" s="35"/>
      <c r="AD2332" s="35"/>
      <c r="AE2332" s="35"/>
      <c r="AR2332" s="205" t="s">
        <v>380</v>
      </c>
      <c r="AT2332" s="205" t="s">
        <v>277</v>
      </c>
      <c r="AU2332" s="205" t="s">
        <v>85</v>
      </c>
      <c r="AY2332" s="18" t="s">
        <v>275</v>
      </c>
      <c r="BE2332" s="206">
        <f>IF(N2332="základní",J2332,0)</f>
        <v>0</v>
      </c>
      <c r="BF2332" s="206">
        <f>IF(N2332="snížená",J2332,0)</f>
        <v>0</v>
      </c>
      <c r="BG2332" s="206">
        <f>IF(N2332="zákl. přenesená",J2332,0)</f>
        <v>0</v>
      </c>
      <c r="BH2332" s="206">
        <f>IF(N2332="sníž. přenesená",J2332,0)</f>
        <v>0</v>
      </c>
      <c r="BI2332" s="206">
        <f>IF(N2332="nulová",J2332,0)</f>
        <v>0</v>
      </c>
      <c r="BJ2332" s="18" t="s">
        <v>83</v>
      </c>
      <c r="BK2332" s="206">
        <f>ROUND(I2332*H2332,2)</f>
        <v>0</v>
      </c>
      <c r="BL2332" s="18" t="s">
        <v>380</v>
      </c>
      <c r="BM2332" s="205" t="s">
        <v>2810</v>
      </c>
    </row>
    <row r="2333" spans="1:65" s="13" customFormat="1" ht="10">
      <c r="B2333" s="207"/>
      <c r="C2333" s="208"/>
      <c r="D2333" s="209" t="s">
        <v>284</v>
      </c>
      <c r="E2333" s="210" t="s">
        <v>1</v>
      </c>
      <c r="F2333" s="211" t="s">
        <v>194</v>
      </c>
      <c r="G2333" s="208"/>
      <c r="H2333" s="212">
        <v>50.8</v>
      </c>
      <c r="I2333" s="213"/>
      <c r="J2333" s="208"/>
      <c r="K2333" s="208"/>
      <c r="L2333" s="214"/>
      <c r="M2333" s="215"/>
      <c r="N2333" s="216"/>
      <c r="O2333" s="216"/>
      <c r="P2333" s="216"/>
      <c r="Q2333" s="216"/>
      <c r="R2333" s="216"/>
      <c r="S2333" s="216"/>
      <c r="T2333" s="217"/>
      <c r="AT2333" s="218" t="s">
        <v>284</v>
      </c>
      <c r="AU2333" s="218" t="s">
        <v>85</v>
      </c>
      <c r="AV2333" s="13" t="s">
        <v>85</v>
      </c>
      <c r="AW2333" s="13" t="s">
        <v>32</v>
      </c>
      <c r="AX2333" s="13" t="s">
        <v>76</v>
      </c>
      <c r="AY2333" s="218" t="s">
        <v>275</v>
      </c>
    </row>
    <row r="2334" spans="1:65" s="14" customFormat="1" ht="10">
      <c r="B2334" s="219"/>
      <c r="C2334" s="220"/>
      <c r="D2334" s="209" t="s">
        <v>284</v>
      </c>
      <c r="E2334" s="221" t="s">
        <v>1</v>
      </c>
      <c r="F2334" s="222" t="s">
        <v>286</v>
      </c>
      <c r="G2334" s="220"/>
      <c r="H2334" s="223">
        <v>50.8</v>
      </c>
      <c r="I2334" s="224"/>
      <c r="J2334" s="220"/>
      <c r="K2334" s="220"/>
      <c r="L2334" s="225"/>
      <c r="M2334" s="226"/>
      <c r="N2334" s="227"/>
      <c r="O2334" s="227"/>
      <c r="P2334" s="227"/>
      <c r="Q2334" s="227"/>
      <c r="R2334" s="227"/>
      <c r="S2334" s="227"/>
      <c r="T2334" s="228"/>
      <c r="AT2334" s="229" t="s">
        <v>284</v>
      </c>
      <c r="AU2334" s="229" t="s">
        <v>85</v>
      </c>
      <c r="AV2334" s="14" t="s">
        <v>106</v>
      </c>
      <c r="AW2334" s="14" t="s">
        <v>32</v>
      </c>
      <c r="AX2334" s="14" t="s">
        <v>76</v>
      </c>
      <c r="AY2334" s="229" t="s">
        <v>275</v>
      </c>
    </row>
    <row r="2335" spans="1:65" s="15" customFormat="1" ht="10">
      <c r="B2335" s="230"/>
      <c r="C2335" s="231"/>
      <c r="D2335" s="209" t="s">
        <v>284</v>
      </c>
      <c r="E2335" s="232" t="s">
        <v>1</v>
      </c>
      <c r="F2335" s="233" t="s">
        <v>287</v>
      </c>
      <c r="G2335" s="231"/>
      <c r="H2335" s="234">
        <v>50.8</v>
      </c>
      <c r="I2335" s="235"/>
      <c r="J2335" s="231"/>
      <c r="K2335" s="231"/>
      <c r="L2335" s="236"/>
      <c r="M2335" s="237"/>
      <c r="N2335" s="238"/>
      <c r="O2335" s="238"/>
      <c r="P2335" s="238"/>
      <c r="Q2335" s="238"/>
      <c r="R2335" s="238"/>
      <c r="S2335" s="238"/>
      <c r="T2335" s="239"/>
      <c r="AT2335" s="240" t="s">
        <v>284</v>
      </c>
      <c r="AU2335" s="240" t="s">
        <v>85</v>
      </c>
      <c r="AV2335" s="15" t="s">
        <v>282</v>
      </c>
      <c r="AW2335" s="15" t="s">
        <v>32</v>
      </c>
      <c r="AX2335" s="15" t="s">
        <v>83</v>
      </c>
      <c r="AY2335" s="240" t="s">
        <v>275</v>
      </c>
    </row>
    <row r="2336" spans="1:65" s="2" customFormat="1" ht="24.15" customHeight="1">
      <c r="A2336" s="35"/>
      <c r="B2336" s="36"/>
      <c r="C2336" s="194" t="s">
        <v>2811</v>
      </c>
      <c r="D2336" s="194" t="s">
        <v>277</v>
      </c>
      <c r="E2336" s="195" t="s">
        <v>2812</v>
      </c>
      <c r="F2336" s="196" t="s">
        <v>2813</v>
      </c>
      <c r="G2336" s="197" t="s">
        <v>1694</v>
      </c>
      <c r="H2336" s="261"/>
      <c r="I2336" s="199"/>
      <c r="J2336" s="200">
        <f>ROUND(I2336*H2336,2)</f>
        <v>0</v>
      </c>
      <c r="K2336" s="196" t="s">
        <v>281</v>
      </c>
      <c r="L2336" s="40"/>
      <c r="M2336" s="201" t="s">
        <v>1</v>
      </c>
      <c r="N2336" s="202" t="s">
        <v>41</v>
      </c>
      <c r="O2336" s="72"/>
      <c r="P2336" s="203">
        <f>O2336*H2336</f>
        <v>0</v>
      </c>
      <c r="Q2336" s="203">
        <v>0</v>
      </c>
      <c r="R2336" s="203">
        <f>Q2336*H2336</f>
        <v>0</v>
      </c>
      <c r="S2336" s="203">
        <v>0</v>
      </c>
      <c r="T2336" s="204">
        <f>S2336*H2336</f>
        <v>0</v>
      </c>
      <c r="U2336" s="35"/>
      <c r="V2336" s="35"/>
      <c r="W2336" s="35"/>
      <c r="X2336" s="35"/>
      <c r="Y2336" s="35"/>
      <c r="Z2336" s="35"/>
      <c r="AA2336" s="35"/>
      <c r="AB2336" s="35"/>
      <c r="AC2336" s="35"/>
      <c r="AD2336" s="35"/>
      <c r="AE2336" s="35"/>
      <c r="AR2336" s="205" t="s">
        <v>380</v>
      </c>
      <c r="AT2336" s="205" t="s">
        <v>277</v>
      </c>
      <c r="AU2336" s="205" t="s">
        <v>85</v>
      </c>
      <c r="AY2336" s="18" t="s">
        <v>275</v>
      </c>
      <c r="BE2336" s="206">
        <f>IF(N2336="základní",J2336,0)</f>
        <v>0</v>
      </c>
      <c r="BF2336" s="206">
        <f>IF(N2336="snížená",J2336,0)</f>
        <v>0</v>
      </c>
      <c r="BG2336" s="206">
        <f>IF(N2336="zákl. přenesená",J2336,0)</f>
        <v>0</v>
      </c>
      <c r="BH2336" s="206">
        <f>IF(N2336="sníž. přenesená",J2336,0)</f>
        <v>0</v>
      </c>
      <c r="BI2336" s="206">
        <f>IF(N2336="nulová",J2336,0)</f>
        <v>0</v>
      </c>
      <c r="BJ2336" s="18" t="s">
        <v>83</v>
      </c>
      <c r="BK2336" s="206">
        <f>ROUND(I2336*H2336,2)</f>
        <v>0</v>
      </c>
      <c r="BL2336" s="18" t="s">
        <v>380</v>
      </c>
      <c r="BM2336" s="205" t="s">
        <v>2814</v>
      </c>
    </row>
    <row r="2337" spans="1:65" s="12" customFormat="1" ht="22.75" customHeight="1">
      <c r="B2337" s="178"/>
      <c r="C2337" s="179"/>
      <c r="D2337" s="180" t="s">
        <v>75</v>
      </c>
      <c r="E2337" s="192" t="s">
        <v>2815</v>
      </c>
      <c r="F2337" s="192" t="s">
        <v>2816</v>
      </c>
      <c r="G2337" s="179"/>
      <c r="H2337" s="179"/>
      <c r="I2337" s="182"/>
      <c r="J2337" s="193">
        <f>BK2337</f>
        <v>0</v>
      </c>
      <c r="K2337" s="179"/>
      <c r="L2337" s="184"/>
      <c r="M2337" s="185"/>
      <c r="N2337" s="186"/>
      <c r="O2337" s="186"/>
      <c r="P2337" s="187">
        <f>SUM(P2338:P2357)</f>
        <v>0</v>
      </c>
      <c r="Q2337" s="186"/>
      <c r="R2337" s="187">
        <f>SUM(R2338:R2357)</f>
        <v>7.9177317199999999</v>
      </c>
      <c r="S2337" s="186"/>
      <c r="T2337" s="188">
        <f>SUM(T2338:T2357)</f>
        <v>0</v>
      </c>
      <c r="AR2337" s="189" t="s">
        <v>85</v>
      </c>
      <c r="AT2337" s="190" t="s">
        <v>75</v>
      </c>
      <c r="AU2337" s="190" t="s">
        <v>83</v>
      </c>
      <c r="AY2337" s="189" t="s">
        <v>275</v>
      </c>
      <c r="BK2337" s="191">
        <f>SUM(BK2338:BK2357)</f>
        <v>0</v>
      </c>
    </row>
    <row r="2338" spans="1:65" s="2" customFormat="1" ht="33" customHeight="1">
      <c r="A2338" s="35"/>
      <c r="B2338" s="36"/>
      <c r="C2338" s="194" t="s">
        <v>2817</v>
      </c>
      <c r="D2338" s="194" t="s">
        <v>277</v>
      </c>
      <c r="E2338" s="195" t="s">
        <v>2818</v>
      </c>
      <c r="F2338" s="196" t="s">
        <v>2819</v>
      </c>
      <c r="G2338" s="197" t="s">
        <v>280</v>
      </c>
      <c r="H2338" s="198">
        <v>232.39599999999999</v>
      </c>
      <c r="I2338" s="199"/>
      <c r="J2338" s="200">
        <f>ROUND(I2338*H2338,2)</f>
        <v>0</v>
      </c>
      <c r="K2338" s="196" t="s">
        <v>498</v>
      </c>
      <c r="L2338" s="40"/>
      <c r="M2338" s="201" t="s">
        <v>1</v>
      </c>
      <c r="N2338" s="202" t="s">
        <v>41</v>
      </c>
      <c r="O2338" s="72"/>
      <c r="P2338" s="203">
        <f>O2338*H2338</f>
        <v>0</v>
      </c>
      <c r="Q2338" s="203">
        <v>3.3500000000000002E-2</v>
      </c>
      <c r="R2338" s="203">
        <f>Q2338*H2338</f>
        <v>7.785266</v>
      </c>
      <c r="S2338" s="203">
        <v>0</v>
      </c>
      <c r="T2338" s="204">
        <f>S2338*H2338</f>
        <v>0</v>
      </c>
      <c r="U2338" s="35"/>
      <c r="V2338" s="35"/>
      <c r="W2338" s="35"/>
      <c r="X2338" s="35"/>
      <c r="Y2338" s="35"/>
      <c r="Z2338" s="35"/>
      <c r="AA2338" s="35"/>
      <c r="AB2338" s="35"/>
      <c r="AC2338" s="35"/>
      <c r="AD2338" s="35"/>
      <c r="AE2338" s="35"/>
      <c r="AR2338" s="205" t="s">
        <v>380</v>
      </c>
      <c r="AT2338" s="205" t="s">
        <v>277</v>
      </c>
      <c r="AU2338" s="205" t="s">
        <v>85</v>
      </c>
      <c r="AY2338" s="18" t="s">
        <v>275</v>
      </c>
      <c r="BE2338" s="206">
        <f>IF(N2338="základní",J2338,0)</f>
        <v>0</v>
      </c>
      <c r="BF2338" s="206">
        <f>IF(N2338="snížená",J2338,0)</f>
        <v>0</v>
      </c>
      <c r="BG2338" s="206">
        <f>IF(N2338="zákl. přenesená",J2338,0)</f>
        <v>0</v>
      </c>
      <c r="BH2338" s="206">
        <f>IF(N2338="sníž. přenesená",J2338,0)</f>
        <v>0</v>
      </c>
      <c r="BI2338" s="206">
        <f>IF(N2338="nulová",J2338,0)</f>
        <v>0</v>
      </c>
      <c r="BJ2338" s="18" t="s">
        <v>83</v>
      </c>
      <c r="BK2338" s="206">
        <f>ROUND(I2338*H2338,2)</f>
        <v>0</v>
      </c>
      <c r="BL2338" s="18" t="s">
        <v>380</v>
      </c>
      <c r="BM2338" s="205" t="s">
        <v>2820</v>
      </c>
    </row>
    <row r="2339" spans="1:65" s="13" customFormat="1" ht="40">
      <c r="B2339" s="207"/>
      <c r="C2339" s="208"/>
      <c r="D2339" s="209" t="s">
        <v>284</v>
      </c>
      <c r="E2339" s="210" t="s">
        <v>1</v>
      </c>
      <c r="F2339" s="211" t="s">
        <v>1323</v>
      </c>
      <c r="G2339" s="208"/>
      <c r="H2339" s="212">
        <v>39.738</v>
      </c>
      <c r="I2339" s="213"/>
      <c r="J2339" s="208"/>
      <c r="K2339" s="208"/>
      <c r="L2339" s="214"/>
      <c r="M2339" s="215"/>
      <c r="N2339" s="216"/>
      <c r="O2339" s="216"/>
      <c r="P2339" s="216"/>
      <c r="Q2339" s="216"/>
      <c r="R2339" s="216"/>
      <c r="S2339" s="216"/>
      <c r="T2339" s="217"/>
      <c r="AT2339" s="218" t="s">
        <v>284</v>
      </c>
      <c r="AU2339" s="218" t="s">
        <v>85</v>
      </c>
      <c r="AV2339" s="13" t="s">
        <v>85</v>
      </c>
      <c r="AW2339" s="13" t="s">
        <v>32</v>
      </c>
      <c r="AX2339" s="13" t="s">
        <v>76</v>
      </c>
      <c r="AY2339" s="218" t="s">
        <v>275</v>
      </c>
    </row>
    <row r="2340" spans="1:65" s="13" customFormat="1" ht="20">
      <c r="B2340" s="207"/>
      <c r="C2340" s="208"/>
      <c r="D2340" s="209" t="s">
        <v>284</v>
      </c>
      <c r="E2340" s="210" t="s">
        <v>1</v>
      </c>
      <c r="F2340" s="211" t="s">
        <v>1324</v>
      </c>
      <c r="G2340" s="208"/>
      <c r="H2340" s="212">
        <v>17.22</v>
      </c>
      <c r="I2340" s="213"/>
      <c r="J2340" s="208"/>
      <c r="K2340" s="208"/>
      <c r="L2340" s="214"/>
      <c r="M2340" s="215"/>
      <c r="N2340" s="216"/>
      <c r="O2340" s="216"/>
      <c r="P2340" s="216"/>
      <c r="Q2340" s="216"/>
      <c r="R2340" s="216"/>
      <c r="S2340" s="216"/>
      <c r="T2340" s="217"/>
      <c r="AT2340" s="218" t="s">
        <v>284</v>
      </c>
      <c r="AU2340" s="218" t="s">
        <v>85</v>
      </c>
      <c r="AV2340" s="13" t="s">
        <v>85</v>
      </c>
      <c r="AW2340" s="13" t="s">
        <v>32</v>
      </c>
      <c r="AX2340" s="13" t="s">
        <v>76</v>
      </c>
      <c r="AY2340" s="218" t="s">
        <v>275</v>
      </c>
    </row>
    <row r="2341" spans="1:65" s="13" customFormat="1" ht="30">
      <c r="B2341" s="207"/>
      <c r="C2341" s="208"/>
      <c r="D2341" s="209" t="s">
        <v>284</v>
      </c>
      <c r="E2341" s="210" t="s">
        <v>1</v>
      </c>
      <c r="F2341" s="211" t="s">
        <v>1325</v>
      </c>
      <c r="G2341" s="208"/>
      <c r="H2341" s="212">
        <v>163.04</v>
      </c>
      <c r="I2341" s="213"/>
      <c r="J2341" s="208"/>
      <c r="K2341" s="208"/>
      <c r="L2341" s="214"/>
      <c r="M2341" s="215"/>
      <c r="N2341" s="216"/>
      <c r="O2341" s="216"/>
      <c r="P2341" s="216"/>
      <c r="Q2341" s="216"/>
      <c r="R2341" s="216"/>
      <c r="S2341" s="216"/>
      <c r="T2341" s="217"/>
      <c r="AT2341" s="218" t="s">
        <v>284</v>
      </c>
      <c r="AU2341" s="218" t="s">
        <v>85</v>
      </c>
      <c r="AV2341" s="13" t="s">
        <v>85</v>
      </c>
      <c r="AW2341" s="13" t="s">
        <v>32</v>
      </c>
      <c r="AX2341" s="13" t="s">
        <v>76</v>
      </c>
      <c r="AY2341" s="218" t="s">
        <v>275</v>
      </c>
    </row>
    <row r="2342" spans="1:65" s="13" customFormat="1" ht="10">
      <c r="B2342" s="207"/>
      <c r="C2342" s="208"/>
      <c r="D2342" s="209" t="s">
        <v>284</v>
      </c>
      <c r="E2342" s="210" t="s">
        <v>1</v>
      </c>
      <c r="F2342" s="211" t="s">
        <v>1329</v>
      </c>
      <c r="G2342" s="208"/>
      <c r="H2342" s="212">
        <v>1.956</v>
      </c>
      <c r="I2342" s="213"/>
      <c r="J2342" s="208"/>
      <c r="K2342" s="208"/>
      <c r="L2342" s="214"/>
      <c r="M2342" s="215"/>
      <c r="N2342" s="216"/>
      <c r="O2342" s="216"/>
      <c r="P2342" s="216"/>
      <c r="Q2342" s="216"/>
      <c r="R2342" s="216"/>
      <c r="S2342" s="216"/>
      <c r="T2342" s="217"/>
      <c r="AT2342" s="218" t="s">
        <v>284</v>
      </c>
      <c r="AU2342" s="218" t="s">
        <v>85</v>
      </c>
      <c r="AV2342" s="13" t="s">
        <v>85</v>
      </c>
      <c r="AW2342" s="13" t="s">
        <v>32</v>
      </c>
      <c r="AX2342" s="13" t="s">
        <v>76</v>
      </c>
      <c r="AY2342" s="218" t="s">
        <v>275</v>
      </c>
    </row>
    <row r="2343" spans="1:65" s="13" customFormat="1" ht="30">
      <c r="B2343" s="207"/>
      <c r="C2343" s="208"/>
      <c r="D2343" s="209" t="s">
        <v>284</v>
      </c>
      <c r="E2343" s="210" t="s">
        <v>1</v>
      </c>
      <c r="F2343" s="211" t="s">
        <v>1330</v>
      </c>
      <c r="G2343" s="208"/>
      <c r="H2343" s="212">
        <v>10.442</v>
      </c>
      <c r="I2343" s="213"/>
      <c r="J2343" s="208"/>
      <c r="K2343" s="208"/>
      <c r="L2343" s="214"/>
      <c r="M2343" s="215"/>
      <c r="N2343" s="216"/>
      <c r="O2343" s="216"/>
      <c r="P2343" s="216"/>
      <c r="Q2343" s="216"/>
      <c r="R2343" s="216"/>
      <c r="S2343" s="216"/>
      <c r="T2343" s="217"/>
      <c r="AT2343" s="218" t="s">
        <v>284</v>
      </c>
      <c r="AU2343" s="218" t="s">
        <v>85</v>
      </c>
      <c r="AV2343" s="13" t="s">
        <v>85</v>
      </c>
      <c r="AW2343" s="13" t="s">
        <v>32</v>
      </c>
      <c r="AX2343" s="13" t="s">
        <v>76</v>
      </c>
      <c r="AY2343" s="218" t="s">
        <v>275</v>
      </c>
    </row>
    <row r="2344" spans="1:65" s="14" customFormat="1" ht="10">
      <c r="B2344" s="219"/>
      <c r="C2344" s="220"/>
      <c r="D2344" s="209" t="s">
        <v>284</v>
      </c>
      <c r="E2344" s="221" t="s">
        <v>1</v>
      </c>
      <c r="F2344" s="222" t="s">
        <v>286</v>
      </c>
      <c r="G2344" s="220"/>
      <c r="H2344" s="223">
        <v>232.39599999999999</v>
      </c>
      <c r="I2344" s="224"/>
      <c r="J2344" s="220"/>
      <c r="K2344" s="220"/>
      <c r="L2344" s="225"/>
      <c r="M2344" s="226"/>
      <c r="N2344" s="227"/>
      <c r="O2344" s="227"/>
      <c r="P2344" s="227"/>
      <c r="Q2344" s="227"/>
      <c r="R2344" s="227"/>
      <c r="S2344" s="227"/>
      <c r="T2344" s="228"/>
      <c r="AT2344" s="229" t="s">
        <v>284</v>
      </c>
      <c r="AU2344" s="229" t="s">
        <v>85</v>
      </c>
      <c r="AV2344" s="14" t="s">
        <v>106</v>
      </c>
      <c r="AW2344" s="14" t="s">
        <v>32</v>
      </c>
      <c r="AX2344" s="14" t="s">
        <v>76</v>
      </c>
      <c r="AY2344" s="229" t="s">
        <v>275</v>
      </c>
    </row>
    <row r="2345" spans="1:65" s="15" customFormat="1" ht="10">
      <c r="B2345" s="230"/>
      <c r="C2345" s="231"/>
      <c r="D2345" s="209" t="s">
        <v>284</v>
      </c>
      <c r="E2345" s="232" t="s">
        <v>1</v>
      </c>
      <c r="F2345" s="233" t="s">
        <v>287</v>
      </c>
      <c r="G2345" s="231"/>
      <c r="H2345" s="234">
        <v>232.39599999999999</v>
      </c>
      <c r="I2345" s="235"/>
      <c r="J2345" s="231"/>
      <c r="K2345" s="231"/>
      <c r="L2345" s="236"/>
      <c r="M2345" s="237"/>
      <c r="N2345" s="238"/>
      <c r="O2345" s="238"/>
      <c r="P2345" s="238"/>
      <c r="Q2345" s="238"/>
      <c r="R2345" s="238"/>
      <c r="S2345" s="238"/>
      <c r="T2345" s="239"/>
      <c r="AT2345" s="240" t="s">
        <v>284</v>
      </c>
      <c r="AU2345" s="240" t="s">
        <v>85</v>
      </c>
      <c r="AV2345" s="15" t="s">
        <v>282</v>
      </c>
      <c r="AW2345" s="15" t="s">
        <v>32</v>
      </c>
      <c r="AX2345" s="15" t="s">
        <v>83</v>
      </c>
      <c r="AY2345" s="240" t="s">
        <v>275</v>
      </c>
    </row>
    <row r="2346" spans="1:65" s="2" customFormat="1" ht="16.5" customHeight="1">
      <c r="A2346" s="35"/>
      <c r="B2346" s="36"/>
      <c r="C2346" s="251" t="s">
        <v>2821</v>
      </c>
      <c r="D2346" s="251" t="s">
        <v>386</v>
      </c>
      <c r="E2346" s="252" t="s">
        <v>2822</v>
      </c>
      <c r="F2346" s="253" t="s">
        <v>2823</v>
      </c>
      <c r="G2346" s="254" t="s">
        <v>280</v>
      </c>
      <c r="H2346" s="255">
        <v>232.39599999999999</v>
      </c>
      <c r="I2346" s="256"/>
      <c r="J2346" s="257">
        <f>ROUND(I2346*H2346,2)</f>
        <v>0</v>
      </c>
      <c r="K2346" s="253" t="s">
        <v>1</v>
      </c>
      <c r="L2346" s="258"/>
      <c r="M2346" s="259" t="s">
        <v>1</v>
      </c>
      <c r="N2346" s="260" t="s">
        <v>41</v>
      </c>
      <c r="O2346" s="72"/>
      <c r="P2346" s="203">
        <f>O2346*H2346</f>
        <v>0</v>
      </c>
      <c r="Q2346" s="203">
        <v>0</v>
      </c>
      <c r="R2346" s="203">
        <f>Q2346*H2346</f>
        <v>0</v>
      </c>
      <c r="S2346" s="203">
        <v>0</v>
      </c>
      <c r="T2346" s="204">
        <f>S2346*H2346</f>
        <v>0</v>
      </c>
      <c r="U2346" s="35"/>
      <c r="V2346" s="35"/>
      <c r="W2346" s="35"/>
      <c r="X2346" s="35"/>
      <c r="Y2346" s="35"/>
      <c r="Z2346" s="35"/>
      <c r="AA2346" s="35"/>
      <c r="AB2346" s="35"/>
      <c r="AC2346" s="35"/>
      <c r="AD2346" s="35"/>
      <c r="AE2346" s="35"/>
      <c r="AR2346" s="205" t="s">
        <v>517</v>
      </c>
      <c r="AT2346" s="205" t="s">
        <v>386</v>
      </c>
      <c r="AU2346" s="205" t="s">
        <v>85</v>
      </c>
      <c r="AY2346" s="18" t="s">
        <v>275</v>
      </c>
      <c r="BE2346" s="206">
        <f>IF(N2346="základní",J2346,0)</f>
        <v>0</v>
      </c>
      <c r="BF2346" s="206">
        <f>IF(N2346="snížená",J2346,0)</f>
        <v>0</v>
      </c>
      <c r="BG2346" s="206">
        <f>IF(N2346="zákl. přenesená",J2346,0)</f>
        <v>0</v>
      </c>
      <c r="BH2346" s="206">
        <f>IF(N2346="sníž. přenesená",J2346,0)</f>
        <v>0</v>
      </c>
      <c r="BI2346" s="206">
        <f>IF(N2346="nulová",J2346,0)</f>
        <v>0</v>
      </c>
      <c r="BJ2346" s="18" t="s">
        <v>83</v>
      </c>
      <c r="BK2346" s="206">
        <f>ROUND(I2346*H2346,2)</f>
        <v>0</v>
      </c>
      <c r="BL2346" s="18" t="s">
        <v>380</v>
      </c>
      <c r="BM2346" s="205" t="s">
        <v>2824</v>
      </c>
    </row>
    <row r="2347" spans="1:65" s="2" customFormat="1" ht="16.5" customHeight="1">
      <c r="A2347" s="35"/>
      <c r="B2347" s="36"/>
      <c r="C2347" s="194" t="s">
        <v>2825</v>
      </c>
      <c r="D2347" s="194" t="s">
        <v>277</v>
      </c>
      <c r="E2347" s="195" t="s">
        <v>2826</v>
      </c>
      <c r="F2347" s="196" t="s">
        <v>2827</v>
      </c>
      <c r="G2347" s="197" t="s">
        <v>280</v>
      </c>
      <c r="H2347" s="198">
        <v>232.39599999999999</v>
      </c>
      <c r="I2347" s="199"/>
      <c r="J2347" s="200">
        <f>ROUND(I2347*H2347,2)</f>
        <v>0</v>
      </c>
      <c r="K2347" s="196" t="s">
        <v>498</v>
      </c>
      <c r="L2347" s="40"/>
      <c r="M2347" s="201" t="s">
        <v>1</v>
      </c>
      <c r="N2347" s="202" t="s">
        <v>41</v>
      </c>
      <c r="O2347" s="72"/>
      <c r="P2347" s="203">
        <f>O2347*H2347</f>
        <v>0</v>
      </c>
      <c r="Q2347" s="203">
        <v>4.0000000000000002E-4</v>
      </c>
      <c r="R2347" s="203">
        <f>Q2347*H2347</f>
        <v>9.2958399999999997E-2</v>
      </c>
      <c r="S2347" s="203">
        <v>0</v>
      </c>
      <c r="T2347" s="204">
        <f>S2347*H2347</f>
        <v>0</v>
      </c>
      <c r="U2347" s="35"/>
      <c r="V2347" s="35"/>
      <c r="W2347" s="35"/>
      <c r="X2347" s="35"/>
      <c r="Y2347" s="35"/>
      <c r="Z2347" s="35"/>
      <c r="AA2347" s="35"/>
      <c r="AB2347" s="35"/>
      <c r="AC2347" s="35"/>
      <c r="AD2347" s="35"/>
      <c r="AE2347" s="35"/>
      <c r="AR2347" s="205" t="s">
        <v>380</v>
      </c>
      <c r="AT2347" s="205" t="s">
        <v>277</v>
      </c>
      <c r="AU2347" s="205" t="s">
        <v>85</v>
      </c>
      <c r="AY2347" s="18" t="s">
        <v>275</v>
      </c>
      <c r="BE2347" s="206">
        <f>IF(N2347="základní",J2347,0)</f>
        <v>0</v>
      </c>
      <c r="BF2347" s="206">
        <f>IF(N2347="snížená",J2347,0)</f>
        <v>0</v>
      </c>
      <c r="BG2347" s="206">
        <f>IF(N2347="zákl. přenesená",J2347,0)</f>
        <v>0</v>
      </c>
      <c r="BH2347" s="206">
        <f>IF(N2347="sníž. přenesená",J2347,0)</f>
        <v>0</v>
      </c>
      <c r="BI2347" s="206">
        <f>IF(N2347="nulová",J2347,0)</f>
        <v>0</v>
      </c>
      <c r="BJ2347" s="18" t="s">
        <v>83</v>
      </c>
      <c r="BK2347" s="206">
        <f>ROUND(I2347*H2347,2)</f>
        <v>0</v>
      </c>
      <c r="BL2347" s="18" t="s">
        <v>380</v>
      </c>
      <c r="BM2347" s="205" t="s">
        <v>2828</v>
      </c>
    </row>
    <row r="2348" spans="1:65" s="13" customFormat="1" ht="40">
      <c r="B2348" s="207"/>
      <c r="C2348" s="208"/>
      <c r="D2348" s="209" t="s">
        <v>284</v>
      </c>
      <c r="E2348" s="210" t="s">
        <v>1</v>
      </c>
      <c r="F2348" s="211" t="s">
        <v>1323</v>
      </c>
      <c r="G2348" s="208"/>
      <c r="H2348" s="212">
        <v>39.738</v>
      </c>
      <c r="I2348" s="213"/>
      <c r="J2348" s="208"/>
      <c r="K2348" s="208"/>
      <c r="L2348" s="214"/>
      <c r="M2348" s="215"/>
      <c r="N2348" s="216"/>
      <c r="O2348" s="216"/>
      <c r="P2348" s="216"/>
      <c r="Q2348" s="216"/>
      <c r="R2348" s="216"/>
      <c r="S2348" s="216"/>
      <c r="T2348" s="217"/>
      <c r="AT2348" s="218" t="s">
        <v>284</v>
      </c>
      <c r="AU2348" s="218" t="s">
        <v>85</v>
      </c>
      <c r="AV2348" s="13" t="s">
        <v>85</v>
      </c>
      <c r="AW2348" s="13" t="s">
        <v>32</v>
      </c>
      <c r="AX2348" s="13" t="s">
        <v>76</v>
      </c>
      <c r="AY2348" s="218" t="s">
        <v>275</v>
      </c>
    </row>
    <row r="2349" spans="1:65" s="13" customFormat="1" ht="20">
      <c r="B2349" s="207"/>
      <c r="C2349" s="208"/>
      <c r="D2349" s="209" t="s">
        <v>284</v>
      </c>
      <c r="E2349" s="210" t="s">
        <v>1</v>
      </c>
      <c r="F2349" s="211" t="s">
        <v>1324</v>
      </c>
      <c r="G2349" s="208"/>
      <c r="H2349" s="212">
        <v>17.22</v>
      </c>
      <c r="I2349" s="213"/>
      <c r="J2349" s="208"/>
      <c r="K2349" s="208"/>
      <c r="L2349" s="214"/>
      <c r="M2349" s="215"/>
      <c r="N2349" s="216"/>
      <c r="O2349" s="216"/>
      <c r="P2349" s="216"/>
      <c r="Q2349" s="216"/>
      <c r="R2349" s="216"/>
      <c r="S2349" s="216"/>
      <c r="T2349" s="217"/>
      <c r="AT2349" s="218" t="s">
        <v>284</v>
      </c>
      <c r="AU2349" s="218" t="s">
        <v>85</v>
      </c>
      <c r="AV2349" s="13" t="s">
        <v>85</v>
      </c>
      <c r="AW2349" s="13" t="s">
        <v>32</v>
      </c>
      <c r="AX2349" s="13" t="s">
        <v>76</v>
      </c>
      <c r="AY2349" s="218" t="s">
        <v>275</v>
      </c>
    </row>
    <row r="2350" spans="1:65" s="13" customFormat="1" ht="30">
      <c r="B2350" s="207"/>
      <c r="C2350" s="208"/>
      <c r="D2350" s="209" t="s">
        <v>284</v>
      </c>
      <c r="E2350" s="210" t="s">
        <v>1</v>
      </c>
      <c r="F2350" s="211" t="s">
        <v>1325</v>
      </c>
      <c r="G2350" s="208"/>
      <c r="H2350" s="212">
        <v>163.04</v>
      </c>
      <c r="I2350" s="213"/>
      <c r="J2350" s="208"/>
      <c r="K2350" s="208"/>
      <c r="L2350" s="214"/>
      <c r="M2350" s="215"/>
      <c r="N2350" s="216"/>
      <c r="O2350" s="216"/>
      <c r="P2350" s="216"/>
      <c r="Q2350" s="216"/>
      <c r="R2350" s="216"/>
      <c r="S2350" s="216"/>
      <c r="T2350" s="217"/>
      <c r="AT2350" s="218" t="s">
        <v>284</v>
      </c>
      <c r="AU2350" s="218" t="s">
        <v>85</v>
      </c>
      <c r="AV2350" s="13" t="s">
        <v>85</v>
      </c>
      <c r="AW2350" s="13" t="s">
        <v>32</v>
      </c>
      <c r="AX2350" s="13" t="s">
        <v>76</v>
      </c>
      <c r="AY2350" s="218" t="s">
        <v>275</v>
      </c>
    </row>
    <row r="2351" spans="1:65" s="13" customFormat="1" ht="10">
      <c r="B2351" s="207"/>
      <c r="C2351" s="208"/>
      <c r="D2351" s="209" t="s">
        <v>284</v>
      </c>
      <c r="E2351" s="210" t="s">
        <v>1</v>
      </c>
      <c r="F2351" s="211" t="s">
        <v>1329</v>
      </c>
      <c r="G2351" s="208"/>
      <c r="H2351" s="212">
        <v>1.956</v>
      </c>
      <c r="I2351" s="213"/>
      <c r="J2351" s="208"/>
      <c r="K2351" s="208"/>
      <c r="L2351" s="214"/>
      <c r="M2351" s="215"/>
      <c r="N2351" s="216"/>
      <c r="O2351" s="216"/>
      <c r="P2351" s="216"/>
      <c r="Q2351" s="216"/>
      <c r="R2351" s="216"/>
      <c r="S2351" s="216"/>
      <c r="T2351" s="217"/>
      <c r="AT2351" s="218" t="s">
        <v>284</v>
      </c>
      <c r="AU2351" s="218" t="s">
        <v>85</v>
      </c>
      <c r="AV2351" s="13" t="s">
        <v>85</v>
      </c>
      <c r="AW2351" s="13" t="s">
        <v>32</v>
      </c>
      <c r="AX2351" s="13" t="s">
        <v>76</v>
      </c>
      <c r="AY2351" s="218" t="s">
        <v>275</v>
      </c>
    </row>
    <row r="2352" spans="1:65" s="13" customFormat="1" ht="30">
      <c r="B2352" s="207"/>
      <c r="C2352" s="208"/>
      <c r="D2352" s="209" t="s">
        <v>284</v>
      </c>
      <c r="E2352" s="210" t="s">
        <v>1</v>
      </c>
      <c r="F2352" s="211" t="s">
        <v>1330</v>
      </c>
      <c r="G2352" s="208"/>
      <c r="H2352" s="212">
        <v>10.442</v>
      </c>
      <c r="I2352" s="213"/>
      <c r="J2352" s="208"/>
      <c r="K2352" s="208"/>
      <c r="L2352" s="214"/>
      <c r="M2352" s="215"/>
      <c r="N2352" s="216"/>
      <c r="O2352" s="216"/>
      <c r="P2352" s="216"/>
      <c r="Q2352" s="216"/>
      <c r="R2352" s="216"/>
      <c r="S2352" s="216"/>
      <c r="T2352" s="217"/>
      <c r="AT2352" s="218" t="s">
        <v>284</v>
      </c>
      <c r="AU2352" s="218" t="s">
        <v>85</v>
      </c>
      <c r="AV2352" s="13" t="s">
        <v>85</v>
      </c>
      <c r="AW2352" s="13" t="s">
        <v>32</v>
      </c>
      <c r="AX2352" s="13" t="s">
        <v>76</v>
      </c>
      <c r="AY2352" s="218" t="s">
        <v>275</v>
      </c>
    </row>
    <row r="2353" spans="1:65" s="14" customFormat="1" ht="10">
      <c r="B2353" s="219"/>
      <c r="C2353" s="220"/>
      <c r="D2353" s="209" t="s">
        <v>284</v>
      </c>
      <c r="E2353" s="221" t="s">
        <v>1</v>
      </c>
      <c r="F2353" s="222" t="s">
        <v>286</v>
      </c>
      <c r="G2353" s="220"/>
      <c r="H2353" s="223">
        <v>232.39599999999999</v>
      </c>
      <c r="I2353" s="224"/>
      <c r="J2353" s="220"/>
      <c r="K2353" s="220"/>
      <c r="L2353" s="225"/>
      <c r="M2353" s="226"/>
      <c r="N2353" s="227"/>
      <c r="O2353" s="227"/>
      <c r="P2353" s="227"/>
      <c r="Q2353" s="227"/>
      <c r="R2353" s="227"/>
      <c r="S2353" s="227"/>
      <c r="T2353" s="228"/>
      <c r="AT2353" s="229" t="s">
        <v>284</v>
      </c>
      <c r="AU2353" s="229" t="s">
        <v>85</v>
      </c>
      <c r="AV2353" s="14" t="s">
        <v>106</v>
      </c>
      <c r="AW2353" s="14" t="s">
        <v>32</v>
      </c>
      <c r="AX2353" s="14" t="s">
        <v>76</v>
      </c>
      <c r="AY2353" s="229" t="s">
        <v>275</v>
      </c>
    </row>
    <row r="2354" spans="1:65" s="15" customFormat="1" ht="10">
      <c r="B2354" s="230"/>
      <c r="C2354" s="231"/>
      <c r="D2354" s="209" t="s">
        <v>284</v>
      </c>
      <c r="E2354" s="232" t="s">
        <v>1</v>
      </c>
      <c r="F2354" s="233" t="s">
        <v>287</v>
      </c>
      <c r="G2354" s="231"/>
      <c r="H2354" s="234">
        <v>232.39599999999999</v>
      </c>
      <c r="I2354" s="235"/>
      <c r="J2354" s="231"/>
      <c r="K2354" s="231"/>
      <c r="L2354" s="236"/>
      <c r="M2354" s="237"/>
      <c r="N2354" s="238"/>
      <c r="O2354" s="238"/>
      <c r="P2354" s="238"/>
      <c r="Q2354" s="238"/>
      <c r="R2354" s="238"/>
      <c r="S2354" s="238"/>
      <c r="T2354" s="239"/>
      <c r="AT2354" s="240" t="s">
        <v>284</v>
      </c>
      <c r="AU2354" s="240" t="s">
        <v>85</v>
      </c>
      <c r="AV2354" s="15" t="s">
        <v>282</v>
      </c>
      <c r="AW2354" s="15" t="s">
        <v>32</v>
      </c>
      <c r="AX2354" s="15" t="s">
        <v>83</v>
      </c>
      <c r="AY2354" s="240" t="s">
        <v>275</v>
      </c>
    </row>
    <row r="2355" spans="1:65" s="2" customFormat="1" ht="24.15" customHeight="1">
      <c r="A2355" s="35"/>
      <c r="B2355" s="36"/>
      <c r="C2355" s="194" t="s">
        <v>2829</v>
      </c>
      <c r="D2355" s="194" t="s">
        <v>277</v>
      </c>
      <c r="E2355" s="195" t="s">
        <v>2830</v>
      </c>
      <c r="F2355" s="196" t="s">
        <v>2831</v>
      </c>
      <c r="G2355" s="197" t="s">
        <v>280</v>
      </c>
      <c r="H2355" s="198">
        <v>232.39599999999999</v>
      </c>
      <c r="I2355" s="199"/>
      <c r="J2355" s="200">
        <f>ROUND(I2355*H2355,2)</f>
        <v>0</v>
      </c>
      <c r="K2355" s="196" t="s">
        <v>498</v>
      </c>
      <c r="L2355" s="40"/>
      <c r="M2355" s="201" t="s">
        <v>1</v>
      </c>
      <c r="N2355" s="202" t="s">
        <v>41</v>
      </c>
      <c r="O2355" s="72"/>
      <c r="P2355" s="203">
        <f>O2355*H2355</f>
        <v>0</v>
      </c>
      <c r="Q2355" s="203">
        <v>1.0000000000000001E-5</v>
      </c>
      <c r="R2355" s="203">
        <f>Q2355*H2355</f>
        <v>2.3239599999999999E-3</v>
      </c>
      <c r="S2355" s="203">
        <v>0</v>
      </c>
      <c r="T2355" s="204">
        <f>S2355*H2355</f>
        <v>0</v>
      </c>
      <c r="U2355" s="35"/>
      <c r="V2355" s="35"/>
      <c r="W2355" s="35"/>
      <c r="X2355" s="35"/>
      <c r="Y2355" s="35"/>
      <c r="Z2355" s="35"/>
      <c r="AA2355" s="35"/>
      <c r="AB2355" s="35"/>
      <c r="AC2355" s="35"/>
      <c r="AD2355" s="35"/>
      <c r="AE2355" s="35"/>
      <c r="AR2355" s="205" t="s">
        <v>380</v>
      </c>
      <c r="AT2355" s="205" t="s">
        <v>277</v>
      </c>
      <c r="AU2355" s="205" t="s">
        <v>85</v>
      </c>
      <c r="AY2355" s="18" t="s">
        <v>275</v>
      </c>
      <c r="BE2355" s="206">
        <f>IF(N2355="základní",J2355,0)</f>
        <v>0</v>
      </c>
      <c r="BF2355" s="206">
        <f>IF(N2355="snížená",J2355,0)</f>
        <v>0</v>
      </c>
      <c r="BG2355" s="206">
        <f>IF(N2355="zákl. přenesená",J2355,0)</f>
        <v>0</v>
      </c>
      <c r="BH2355" s="206">
        <f>IF(N2355="sníž. přenesená",J2355,0)</f>
        <v>0</v>
      </c>
      <c r="BI2355" s="206">
        <f>IF(N2355="nulová",J2355,0)</f>
        <v>0</v>
      </c>
      <c r="BJ2355" s="18" t="s">
        <v>83</v>
      </c>
      <c r="BK2355" s="206">
        <f>ROUND(I2355*H2355,2)</f>
        <v>0</v>
      </c>
      <c r="BL2355" s="18" t="s">
        <v>380</v>
      </c>
      <c r="BM2355" s="205" t="s">
        <v>2832</v>
      </c>
    </row>
    <row r="2356" spans="1:65" s="2" customFormat="1" ht="24.15" customHeight="1">
      <c r="A2356" s="35"/>
      <c r="B2356" s="36"/>
      <c r="C2356" s="194" t="s">
        <v>2833</v>
      </c>
      <c r="D2356" s="194" t="s">
        <v>277</v>
      </c>
      <c r="E2356" s="195" t="s">
        <v>2834</v>
      </c>
      <c r="F2356" s="196" t="s">
        <v>2835</v>
      </c>
      <c r="G2356" s="197" t="s">
        <v>280</v>
      </c>
      <c r="H2356" s="198">
        <v>232.39599999999999</v>
      </c>
      <c r="I2356" s="199"/>
      <c r="J2356" s="200">
        <f>ROUND(I2356*H2356,2)</f>
        <v>0</v>
      </c>
      <c r="K2356" s="196" t="s">
        <v>498</v>
      </c>
      <c r="L2356" s="40"/>
      <c r="M2356" s="201" t="s">
        <v>1</v>
      </c>
      <c r="N2356" s="202" t="s">
        <v>41</v>
      </c>
      <c r="O2356" s="72"/>
      <c r="P2356" s="203">
        <f>O2356*H2356</f>
        <v>0</v>
      </c>
      <c r="Q2356" s="203">
        <v>1.6000000000000001E-4</v>
      </c>
      <c r="R2356" s="203">
        <f>Q2356*H2356</f>
        <v>3.7183359999999999E-2</v>
      </c>
      <c r="S2356" s="203">
        <v>0</v>
      </c>
      <c r="T2356" s="204">
        <f>S2356*H2356</f>
        <v>0</v>
      </c>
      <c r="U2356" s="35"/>
      <c r="V2356" s="35"/>
      <c r="W2356" s="35"/>
      <c r="X2356" s="35"/>
      <c r="Y2356" s="35"/>
      <c r="Z2356" s="35"/>
      <c r="AA2356" s="35"/>
      <c r="AB2356" s="35"/>
      <c r="AC2356" s="35"/>
      <c r="AD2356" s="35"/>
      <c r="AE2356" s="35"/>
      <c r="AR2356" s="205" t="s">
        <v>380</v>
      </c>
      <c r="AT2356" s="205" t="s">
        <v>277</v>
      </c>
      <c r="AU2356" s="205" t="s">
        <v>85</v>
      </c>
      <c r="AY2356" s="18" t="s">
        <v>275</v>
      </c>
      <c r="BE2356" s="206">
        <f>IF(N2356="základní",J2356,0)</f>
        <v>0</v>
      </c>
      <c r="BF2356" s="206">
        <f>IF(N2356="snížená",J2356,0)</f>
        <v>0</v>
      </c>
      <c r="BG2356" s="206">
        <f>IF(N2356="zákl. přenesená",J2356,0)</f>
        <v>0</v>
      </c>
      <c r="BH2356" s="206">
        <f>IF(N2356="sníž. přenesená",J2356,0)</f>
        <v>0</v>
      </c>
      <c r="BI2356" s="206">
        <f>IF(N2356="nulová",J2356,0)</f>
        <v>0</v>
      </c>
      <c r="BJ2356" s="18" t="s">
        <v>83</v>
      </c>
      <c r="BK2356" s="206">
        <f>ROUND(I2356*H2356,2)</f>
        <v>0</v>
      </c>
      <c r="BL2356" s="18" t="s">
        <v>380</v>
      </c>
      <c r="BM2356" s="205" t="s">
        <v>2836</v>
      </c>
    </row>
    <row r="2357" spans="1:65" s="2" customFormat="1" ht="24.15" customHeight="1">
      <c r="A2357" s="35"/>
      <c r="B2357" s="36"/>
      <c r="C2357" s="194" t="s">
        <v>2837</v>
      </c>
      <c r="D2357" s="194" t="s">
        <v>277</v>
      </c>
      <c r="E2357" s="195" t="s">
        <v>2838</v>
      </c>
      <c r="F2357" s="196" t="s">
        <v>2839</v>
      </c>
      <c r="G2357" s="197" t="s">
        <v>1694</v>
      </c>
      <c r="H2357" s="261"/>
      <c r="I2357" s="199"/>
      <c r="J2357" s="200">
        <f>ROUND(I2357*H2357,2)</f>
        <v>0</v>
      </c>
      <c r="K2357" s="196" t="s">
        <v>498</v>
      </c>
      <c r="L2357" s="40"/>
      <c r="M2357" s="201" t="s">
        <v>1</v>
      </c>
      <c r="N2357" s="202" t="s">
        <v>41</v>
      </c>
      <c r="O2357" s="72"/>
      <c r="P2357" s="203">
        <f>O2357*H2357</f>
        <v>0</v>
      </c>
      <c r="Q2357" s="203">
        <v>0</v>
      </c>
      <c r="R2357" s="203">
        <f>Q2357*H2357</f>
        <v>0</v>
      </c>
      <c r="S2357" s="203">
        <v>0</v>
      </c>
      <c r="T2357" s="204">
        <f>S2357*H2357</f>
        <v>0</v>
      </c>
      <c r="U2357" s="35"/>
      <c r="V2357" s="35"/>
      <c r="W2357" s="35"/>
      <c r="X2357" s="35"/>
      <c r="Y2357" s="35"/>
      <c r="Z2357" s="35"/>
      <c r="AA2357" s="35"/>
      <c r="AB2357" s="35"/>
      <c r="AC2357" s="35"/>
      <c r="AD2357" s="35"/>
      <c r="AE2357" s="35"/>
      <c r="AR2357" s="205" t="s">
        <v>380</v>
      </c>
      <c r="AT2357" s="205" t="s">
        <v>277</v>
      </c>
      <c r="AU2357" s="205" t="s">
        <v>85</v>
      </c>
      <c r="AY2357" s="18" t="s">
        <v>275</v>
      </c>
      <c r="BE2357" s="206">
        <f>IF(N2357="základní",J2357,0)</f>
        <v>0</v>
      </c>
      <c r="BF2357" s="206">
        <f>IF(N2357="snížená",J2357,0)</f>
        <v>0</v>
      </c>
      <c r="BG2357" s="206">
        <f>IF(N2357="zákl. přenesená",J2357,0)</f>
        <v>0</v>
      </c>
      <c r="BH2357" s="206">
        <f>IF(N2357="sníž. přenesená",J2357,0)</f>
        <v>0</v>
      </c>
      <c r="BI2357" s="206">
        <f>IF(N2357="nulová",J2357,0)</f>
        <v>0</v>
      </c>
      <c r="BJ2357" s="18" t="s">
        <v>83</v>
      </c>
      <c r="BK2357" s="206">
        <f>ROUND(I2357*H2357,2)</f>
        <v>0</v>
      </c>
      <c r="BL2357" s="18" t="s">
        <v>380</v>
      </c>
      <c r="BM2357" s="205" t="s">
        <v>2840</v>
      </c>
    </row>
    <row r="2358" spans="1:65" s="12" customFormat="1" ht="22.75" customHeight="1">
      <c r="B2358" s="178"/>
      <c r="C2358" s="179"/>
      <c r="D2358" s="180" t="s">
        <v>75</v>
      </c>
      <c r="E2358" s="192" t="s">
        <v>2841</v>
      </c>
      <c r="F2358" s="192" t="s">
        <v>2842</v>
      </c>
      <c r="G2358" s="179"/>
      <c r="H2358" s="179"/>
      <c r="I2358" s="182"/>
      <c r="J2358" s="193">
        <f>BK2358</f>
        <v>0</v>
      </c>
      <c r="K2358" s="179"/>
      <c r="L2358" s="184"/>
      <c r="M2358" s="185"/>
      <c r="N2358" s="186"/>
      <c r="O2358" s="186"/>
      <c r="P2358" s="187">
        <f>SUM(P2359:P2384)</f>
        <v>0</v>
      </c>
      <c r="Q2358" s="186"/>
      <c r="R2358" s="187">
        <f>SUM(R2359:R2384)</f>
        <v>6.6896810000000001E-2</v>
      </c>
      <c r="S2358" s="186"/>
      <c r="T2358" s="188">
        <f>SUM(T2359:T2384)</f>
        <v>0</v>
      </c>
      <c r="AR2358" s="189" t="s">
        <v>85</v>
      </c>
      <c r="AT2358" s="190" t="s">
        <v>75</v>
      </c>
      <c r="AU2358" s="190" t="s">
        <v>83</v>
      </c>
      <c r="AY2358" s="189" t="s">
        <v>275</v>
      </c>
      <c r="BK2358" s="191">
        <f>SUM(BK2359:BK2384)</f>
        <v>0</v>
      </c>
    </row>
    <row r="2359" spans="1:65" s="2" customFormat="1" ht="24.15" customHeight="1">
      <c r="A2359" s="35"/>
      <c r="B2359" s="36"/>
      <c r="C2359" s="194" t="s">
        <v>2843</v>
      </c>
      <c r="D2359" s="194" t="s">
        <v>277</v>
      </c>
      <c r="E2359" s="195" t="s">
        <v>2844</v>
      </c>
      <c r="F2359" s="196" t="s">
        <v>2845</v>
      </c>
      <c r="G2359" s="197" t="s">
        <v>280</v>
      </c>
      <c r="H2359" s="198">
        <v>141.30699999999999</v>
      </c>
      <c r="I2359" s="199"/>
      <c r="J2359" s="200">
        <f>ROUND(I2359*H2359,2)</f>
        <v>0</v>
      </c>
      <c r="K2359" s="196" t="s">
        <v>281</v>
      </c>
      <c r="L2359" s="40"/>
      <c r="M2359" s="201" t="s">
        <v>1</v>
      </c>
      <c r="N2359" s="202" t="s">
        <v>41</v>
      </c>
      <c r="O2359" s="72"/>
      <c r="P2359" s="203">
        <f>O2359*H2359</f>
        <v>0</v>
      </c>
      <c r="Q2359" s="203">
        <v>8.0000000000000007E-5</v>
      </c>
      <c r="R2359" s="203">
        <f>Q2359*H2359</f>
        <v>1.130456E-2</v>
      </c>
      <c r="S2359" s="203">
        <v>0</v>
      </c>
      <c r="T2359" s="204">
        <f>S2359*H2359</f>
        <v>0</v>
      </c>
      <c r="U2359" s="35"/>
      <c r="V2359" s="35"/>
      <c r="W2359" s="35"/>
      <c r="X2359" s="35"/>
      <c r="Y2359" s="35"/>
      <c r="Z2359" s="35"/>
      <c r="AA2359" s="35"/>
      <c r="AB2359" s="35"/>
      <c r="AC2359" s="35"/>
      <c r="AD2359" s="35"/>
      <c r="AE2359" s="35"/>
      <c r="AR2359" s="205" t="s">
        <v>380</v>
      </c>
      <c r="AT2359" s="205" t="s">
        <v>277</v>
      </c>
      <c r="AU2359" s="205" t="s">
        <v>85</v>
      </c>
      <c r="AY2359" s="18" t="s">
        <v>275</v>
      </c>
      <c r="BE2359" s="206">
        <f>IF(N2359="základní",J2359,0)</f>
        <v>0</v>
      </c>
      <c r="BF2359" s="206">
        <f>IF(N2359="snížená",J2359,0)</f>
        <v>0</v>
      </c>
      <c r="BG2359" s="206">
        <f>IF(N2359="zákl. přenesená",J2359,0)</f>
        <v>0</v>
      </c>
      <c r="BH2359" s="206">
        <f>IF(N2359="sníž. přenesená",J2359,0)</f>
        <v>0</v>
      </c>
      <c r="BI2359" s="206">
        <f>IF(N2359="nulová",J2359,0)</f>
        <v>0</v>
      </c>
      <c r="BJ2359" s="18" t="s">
        <v>83</v>
      </c>
      <c r="BK2359" s="206">
        <f>ROUND(I2359*H2359,2)</f>
        <v>0</v>
      </c>
      <c r="BL2359" s="18" t="s">
        <v>380</v>
      </c>
      <c r="BM2359" s="205" t="s">
        <v>2846</v>
      </c>
    </row>
    <row r="2360" spans="1:65" s="16" customFormat="1" ht="10">
      <c r="B2360" s="241"/>
      <c r="C2360" s="242"/>
      <c r="D2360" s="209" t="s">
        <v>284</v>
      </c>
      <c r="E2360" s="243" t="s">
        <v>1</v>
      </c>
      <c r="F2360" s="244" t="s">
        <v>2847</v>
      </c>
      <c r="G2360" s="242"/>
      <c r="H2360" s="243" t="s">
        <v>1</v>
      </c>
      <c r="I2360" s="245"/>
      <c r="J2360" s="242"/>
      <c r="K2360" s="242"/>
      <c r="L2360" s="246"/>
      <c r="M2360" s="247"/>
      <c r="N2360" s="248"/>
      <c r="O2360" s="248"/>
      <c r="P2360" s="248"/>
      <c r="Q2360" s="248"/>
      <c r="R2360" s="248"/>
      <c r="S2360" s="248"/>
      <c r="T2360" s="249"/>
      <c r="AT2360" s="250" t="s">
        <v>284</v>
      </c>
      <c r="AU2360" s="250" t="s">
        <v>85</v>
      </c>
      <c r="AV2360" s="16" t="s">
        <v>83</v>
      </c>
      <c r="AW2360" s="16" t="s">
        <v>32</v>
      </c>
      <c r="AX2360" s="16" t="s">
        <v>76</v>
      </c>
      <c r="AY2360" s="250" t="s">
        <v>275</v>
      </c>
    </row>
    <row r="2361" spans="1:65" s="13" customFormat="1" ht="30">
      <c r="B2361" s="207"/>
      <c r="C2361" s="208"/>
      <c r="D2361" s="209" t="s">
        <v>284</v>
      </c>
      <c r="E2361" s="210" t="s">
        <v>1</v>
      </c>
      <c r="F2361" s="211" t="s">
        <v>2848</v>
      </c>
      <c r="G2361" s="208"/>
      <c r="H2361" s="212">
        <v>44.77</v>
      </c>
      <c r="I2361" s="213"/>
      <c r="J2361" s="208"/>
      <c r="K2361" s="208"/>
      <c r="L2361" s="214"/>
      <c r="M2361" s="215"/>
      <c r="N2361" s="216"/>
      <c r="O2361" s="216"/>
      <c r="P2361" s="216"/>
      <c r="Q2361" s="216"/>
      <c r="R2361" s="216"/>
      <c r="S2361" s="216"/>
      <c r="T2361" s="217"/>
      <c r="AT2361" s="218" t="s">
        <v>284</v>
      </c>
      <c r="AU2361" s="218" t="s">
        <v>85</v>
      </c>
      <c r="AV2361" s="13" t="s">
        <v>85</v>
      </c>
      <c r="AW2361" s="13" t="s">
        <v>32</v>
      </c>
      <c r="AX2361" s="13" t="s">
        <v>76</v>
      </c>
      <c r="AY2361" s="218" t="s">
        <v>275</v>
      </c>
    </row>
    <row r="2362" spans="1:65" s="13" customFormat="1" ht="20">
      <c r="B2362" s="207"/>
      <c r="C2362" s="208"/>
      <c r="D2362" s="209" t="s">
        <v>284</v>
      </c>
      <c r="E2362" s="210" t="s">
        <v>1</v>
      </c>
      <c r="F2362" s="211" t="s">
        <v>2849</v>
      </c>
      <c r="G2362" s="208"/>
      <c r="H2362" s="212">
        <v>21.111999999999998</v>
      </c>
      <c r="I2362" s="213"/>
      <c r="J2362" s="208"/>
      <c r="K2362" s="208"/>
      <c r="L2362" s="214"/>
      <c r="M2362" s="215"/>
      <c r="N2362" s="216"/>
      <c r="O2362" s="216"/>
      <c r="P2362" s="216"/>
      <c r="Q2362" s="216"/>
      <c r="R2362" s="216"/>
      <c r="S2362" s="216"/>
      <c r="T2362" s="217"/>
      <c r="AT2362" s="218" t="s">
        <v>284</v>
      </c>
      <c r="AU2362" s="218" t="s">
        <v>85</v>
      </c>
      <c r="AV2362" s="13" t="s">
        <v>85</v>
      </c>
      <c r="AW2362" s="13" t="s">
        <v>32</v>
      </c>
      <c r="AX2362" s="13" t="s">
        <v>76</v>
      </c>
      <c r="AY2362" s="218" t="s">
        <v>275</v>
      </c>
    </row>
    <row r="2363" spans="1:65" s="13" customFormat="1" ht="10">
      <c r="B2363" s="207"/>
      <c r="C2363" s="208"/>
      <c r="D2363" s="209" t="s">
        <v>284</v>
      </c>
      <c r="E2363" s="210" t="s">
        <v>1</v>
      </c>
      <c r="F2363" s="211" t="s">
        <v>2850</v>
      </c>
      <c r="G2363" s="208"/>
      <c r="H2363" s="212">
        <v>1.694</v>
      </c>
      <c r="I2363" s="213"/>
      <c r="J2363" s="208"/>
      <c r="K2363" s="208"/>
      <c r="L2363" s="214"/>
      <c r="M2363" s="215"/>
      <c r="N2363" s="216"/>
      <c r="O2363" s="216"/>
      <c r="P2363" s="216"/>
      <c r="Q2363" s="216"/>
      <c r="R2363" s="216"/>
      <c r="S2363" s="216"/>
      <c r="T2363" s="217"/>
      <c r="AT2363" s="218" t="s">
        <v>284</v>
      </c>
      <c r="AU2363" s="218" t="s">
        <v>85</v>
      </c>
      <c r="AV2363" s="13" t="s">
        <v>85</v>
      </c>
      <c r="AW2363" s="13" t="s">
        <v>32</v>
      </c>
      <c r="AX2363" s="13" t="s">
        <v>76</v>
      </c>
      <c r="AY2363" s="218" t="s">
        <v>275</v>
      </c>
    </row>
    <row r="2364" spans="1:65" s="13" customFormat="1" ht="20">
      <c r="B2364" s="207"/>
      <c r="C2364" s="208"/>
      <c r="D2364" s="209" t="s">
        <v>284</v>
      </c>
      <c r="E2364" s="210" t="s">
        <v>1</v>
      </c>
      <c r="F2364" s="211" t="s">
        <v>2851</v>
      </c>
      <c r="G2364" s="208"/>
      <c r="H2364" s="212">
        <v>27.018000000000001</v>
      </c>
      <c r="I2364" s="213"/>
      <c r="J2364" s="208"/>
      <c r="K2364" s="208"/>
      <c r="L2364" s="214"/>
      <c r="M2364" s="215"/>
      <c r="N2364" s="216"/>
      <c r="O2364" s="216"/>
      <c r="P2364" s="216"/>
      <c r="Q2364" s="216"/>
      <c r="R2364" s="216"/>
      <c r="S2364" s="216"/>
      <c r="T2364" s="217"/>
      <c r="AT2364" s="218" t="s">
        <v>284</v>
      </c>
      <c r="AU2364" s="218" t="s">
        <v>85</v>
      </c>
      <c r="AV2364" s="13" t="s">
        <v>85</v>
      </c>
      <c r="AW2364" s="13" t="s">
        <v>32</v>
      </c>
      <c r="AX2364" s="13" t="s">
        <v>76</v>
      </c>
      <c r="AY2364" s="218" t="s">
        <v>275</v>
      </c>
    </row>
    <row r="2365" spans="1:65" s="13" customFormat="1" ht="20">
      <c r="B2365" s="207"/>
      <c r="C2365" s="208"/>
      <c r="D2365" s="209" t="s">
        <v>284</v>
      </c>
      <c r="E2365" s="210" t="s">
        <v>1</v>
      </c>
      <c r="F2365" s="211" t="s">
        <v>2852</v>
      </c>
      <c r="G2365" s="208"/>
      <c r="H2365" s="212">
        <v>28.728000000000002</v>
      </c>
      <c r="I2365" s="213"/>
      <c r="J2365" s="208"/>
      <c r="K2365" s="208"/>
      <c r="L2365" s="214"/>
      <c r="M2365" s="215"/>
      <c r="N2365" s="216"/>
      <c r="O2365" s="216"/>
      <c r="P2365" s="216"/>
      <c r="Q2365" s="216"/>
      <c r="R2365" s="216"/>
      <c r="S2365" s="216"/>
      <c r="T2365" s="217"/>
      <c r="AT2365" s="218" t="s">
        <v>284</v>
      </c>
      <c r="AU2365" s="218" t="s">
        <v>85</v>
      </c>
      <c r="AV2365" s="13" t="s">
        <v>85</v>
      </c>
      <c r="AW2365" s="13" t="s">
        <v>32</v>
      </c>
      <c r="AX2365" s="13" t="s">
        <v>76</v>
      </c>
      <c r="AY2365" s="218" t="s">
        <v>275</v>
      </c>
    </row>
    <row r="2366" spans="1:65" s="13" customFormat="1" ht="10">
      <c r="B2366" s="207"/>
      <c r="C2366" s="208"/>
      <c r="D2366" s="209" t="s">
        <v>284</v>
      </c>
      <c r="E2366" s="210" t="s">
        <v>1</v>
      </c>
      <c r="F2366" s="211" t="s">
        <v>2853</v>
      </c>
      <c r="G2366" s="208"/>
      <c r="H2366" s="212">
        <v>9.9540000000000006</v>
      </c>
      <c r="I2366" s="213"/>
      <c r="J2366" s="208"/>
      <c r="K2366" s="208"/>
      <c r="L2366" s="214"/>
      <c r="M2366" s="215"/>
      <c r="N2366" s="216"/>
      <c r="O2366" s="216"/>
      <c r="P2366" s="216"/>
      <c r="Q2366" s="216"/>
      <c r="R2366" s="216"/>
      <c r="S2366" s="216"/>
      <c r="T2366" s="217"/>
      <c r="AT2366" s="218" t="s">
        <v>284</v>
      </c>
      <c r="AU2366" s="218" t="s">
        <v>85</v>
      </c>
      <c r="AV2366" s="13" t="s">
        <v>85</v>
      </c>
      <c r="AW2366" s="13" t="s">
        <v>32</v>
      </c>
      <c r="AX2366" s="13" t="s">
        <v>76</v>
      </c>
      <c r="AY2366" s="218" t="s">
        <v>275</v>
      </c>
    </row>
    <row r="2367" spans="1:65" s="13" customFormat="1" ht="10">
      <c r="B2367" s="207"/>
      <c r="C2367" s="208"/>
      <c r="D2367" s="209" t="s">
        <v>284</v>
      </c>
      <c r="E2367" s="210" t="s">
        <v>1</v>
      </c>
      <c r="F2367" s="211" t="s">
        <v>2854</v>
      </c>
      <c r="G2367" s="208"/>
      <c r="H2367" s="212">
        <v>1.3620000000000001</v>
      </c>
      <c r="I2367" s="213"/>
      <c r="J2367" s="208"/>
      <c r="K2367" s="208"/>
      <c r="L2367" s="214"/>
      <c r="M2367" s="215"/>
      <c r="N2367" s="216"/>
      <c r="O2367" s="216"/>
      <c r="P2367" s="216"/>
      <c r="Q2367" s="216"/>
      <c r="R2367" s="216"/>
      <c r="S2367" s="216"/>
      <c r="T2367" s="217"/>
      <c r="AT2367" s="218" t="s">
        <v>284</v>
      </c>
      <c r="AU2367" s="218" t="s">
        <v>85</v>
      </c>
      <c r="AV2367" s="13" t="s">
        <v>85</v>
      </c>
      <c r="AW2367" s="13" t="s">
        <v>32</v>
      </c>
      <c r="AX2367" s="13" t="s">
        <v>76</v>
      </c>
      <c r="AY2367" s="218" t="s">
        <v>275</v>
      </c>
    </row>
    <row r="2368" spans="1:65" s="13" customFormat="1" ht="10">
      <c r="B2368" s="207"/>
      <c r="C2368" s="208"/>
      <c r="D2368" s="209" t="s">
        <v>284</v>
      </c>
      <c r="E2368" s="210" t="s">
        <v>1</v>
      </c>
      <c r="F2368" s="211" t="s">
        <v>2855</v>
      </c>
      <c r="G2368" s="208"/>
      <c r="H2368" s="212">
        <v>6.6689999999999996</v>
      </c>
      <c r="I2368" s="213"/>
      <c r="J2368" s="208"/>
      <c r="K2368" s="208"/>
      <c r="L2368" s="214"/>
      <c r="M2368" s="215"/>
      <c r="N2368" s="216"/>
      <c r="O2368" s="216"/>
      <c r="P2368" s="216"/>
      <c r="Q2368" s="216"/>
      <c r="R2368" s="216"/>
      <c r="S2368" s="216"/>
      <c r="T2368" s="217"/>
      <c r="AT2368" s="218" t="s">
        <v>284</v>
      </c>
      <c r="AU2368" s="218" t="s">
        <v>85</v>
      </c>
      <c r="AV2368" s="13" t="s">
        <v>85</v>
      </c>
      <c r="AW2368" s="13" t="s">
        <v>32</v>
      </c>
      <c r="AX2368" s="13" t="s">
        <v>76</v>
      </c>
      <c r="AY2368" s="218" t="s">
        <v>275</v>
      </c>
    </row>
    <row r="2369" spans="1:65" s="14" customFormat="1" ht="10">
      <c r="B2369" s="219"/>
      <c r="C2369" s="220"/>
      <c r="D2369" s="209" t="s">
        <v>284</v>
      </c>
      <c r="E2369" s="221" t="s">
        <v>1</v>
      </c>
      <c r="F2369" s="222" t="s">
        <v>286</v>
      </c>
      <c r="G2369" s="220"/>
      <c r="H2369" s="223">
        <v>141.30699999999999</v>
      </c>
      <c r="I2369" s="224"/>
      <c r="J2369" s="220"/>
      <c r="K2369" s="220"/>
      <c r="L2369" s="225"/>
      <c r="M2369" s="226"/>
      <c r="N2369" s="227"/>
      <c r="O2369" s="227"/>
      <c r="P2369" s="227"/>
      <c r="Q2369" s="227"/>
      <c r="R2369" s="227"/>
      <c r="S2369" s="227"/>
      <c r="T2369" s="228"/>
      <c r="AT2369" s="229" t="s">
        <v>284</v>
      </c>
      <c r="AU2369" s="229" t="s">
        <v>85</v>
      </c>
      <c r="AV2369" s="14" t="s">
        <v>106</v>
      </c>
      <c r="AW2369" s="14" t="s">
        <v>32</v>
      </c>
      <c r="AX2369" s="14" t="s">
        <v>76</v>
      </c>
      <c r="AY2369" s="229" t="s">
        <v>275</v>
      </c>
    </row>
    <row r="2370" spans="1:65" s="15" customFormat="1" ht="10">
      <c r="B2370" s="230"/>
      <c r="C2370" s="231"/>
      <c r="D2370" s="209" t="s">
        <v>284</v>
      </c>
      <c r="E2370" s="232" t="s">
        <v>2856</v>
      </c>
      <c r="F2370" s="233" t="s">
        <v>287</v>
      </c>
      <c r="G2370" s="231"/>
      <c r="H2370" s="234">
        <v>141.30699999999999</v>
      </c>
      <c r="I2370" s="235"/>
      <c r="J2370" s="231"/>
      <c r="K2370" s="231"/>
      <c r="L2370" s="236"/>
      <c r="M2370" s="237"/>
      <c r="N2370" s="238"/>
      <c r="O2370" s="238"/>
      <c r="P2370" s="238"/>
      <c r="Q2370" s="238"/>
      <c r="R2370" s="238"/>
      <c r="S2370" s="238"/>
      <c r="T2370" s="239"/>
      <c r="AT2370" s="240" t="s">
        <v>284</v>
      </c>
      <c r="AU2370" s="240" t="s">
        <v>85</v>
      </c>
      <c r="AV2370" s="15" t="s">
        <v>282</v>
      </c>
      <c r="AW2370" s="15" t="s">
        <v>32</v>
      </c>
      <c r="AX2370" s="15" t="s">
        <v>83</v>
      </c>
      <c r="AY2370" s="240" t="s">
        <v>275</v>
      </c>
    </row>
    <row r="2371" spans="1:65" s="2" customFormat="1" ht="24.15" customHeight="1">
      <c r="A2371" s="35"/>
      <c r="B2371" s="36"/>
      <c r="C2371" s="194" t="s">
        <v>2857</v>
      </c>
      <c r="D2371" s="194" t="s">
        <v>277</v>
      </c>
      <c r="E2371" s="195" t="s">
        <v>2858</v>
      </c>
      <c r="F2371" s="196" t="s">
        <v>2859</v>
      </c>
      <c r="G2371" s="197" t="s">
        <v>280</v>
      </c>
      <c r="H2371" s="198">
        <v>141.30699999999999</v>
      </c>
      <c r="I2371" s="199"/>
      <c r="J2371" s="200">
        <f>ROUND(I2371*H2371,2)</f>
        <v>0</v>
      </c>
      <c r="K2371" s="196" t="s">
        <v>281</v>
      </c>
      <c r="L2371" s="40"/>
      <c r="M2371" s="201" t="s">
        <v>1</v>
      </c>
      <c r="N2371" s="202" t="s">
        <v>41</v>
      </c>
      <c r="O2371" s="72"/>
      <c r="P2371" s="203">
        <f>O2371*H2371</f>
        <v>0</v>
      </c>
      <c r="Q2371" s="203">
        <v>1.2E-4</v>
      </c>
      <c r="R2371" s="203">
        <f>Q2371*H2371</f>
        <v>1.6956839999999997E-2</v>
      </c>
      <c r="S2371" s="203">
        <v>0</v>
      </c>
      <c r="T2371" s="204">
        <f>S2371*H2371</f>
        <v>0</v>
      </c>
      <c r="U2371" s="35"/>
      <c r="V2371" s="35"/>
      <c r="W2371" s="35"/>
      <c r="X2371" s="35"/>
      <c r="Y2371" s="35"/>
      <c r="Z2371" s="35"/>
      <c r="AA2371" s="35"/>
      <c r="AB2371" s="35"/>
      <c r="AC2371" s="35"/>
      <c r="AD2371" s="35"/>
      <c r="AE2371" s="35"/>
      <c r="AR2371" s="205" t="s">
        <v>380</v>
      </c>
      <c r="AT2371" s="205" t="s">
        <v>277</v>
      </c>
      <c r="AU2371" s="205" t="s">
        <v>85</v>
      </c>
      <c r="AY2371" s="18" t="s">
        <v>275</v>
      </c>
      <c r="BE2371" s="206">
        <f>IF(N2371="základní",J2371,0)</f>
        <v>0</v>
      </c>
      <c r="BF2371" s="206">
        <f>IF(N2371="snížená",J2371,0)</f>
        <v>0</v>
      </c>
      <c r="BG2371" s="206">
        <f>IF(N2371="zákl. přenesená",J2371,0)</f>
        <v>0</v>
      </c>
      <c r="BH2371" s="206">
        <f>IF(N2371="sníž. přenesená",J2371,0)</f>
        <v>0</v>
      </c>
      <c r="BI2371" s="206">
        <f>IF(N2371="nulová",J2371,0)</f>
        <v>0</v>
      </c>
      <c r="BJ2371" s="18" t="s">
        <v>83</v>
      </c>
      <c r="BK2371" s="206">
        <f>ROUND(I2371*H2371,2)</f>
        <v>0</v>
      </c>
      <c r="BL2371" s="18" t="s">
        <v>380</v>
      </c>
      <c r="BM2371" s="205" t="s">
        <v>2860</v>
      </c>
    </row>
    <row r="2372" spans="1:65" s="2" customFormat="1" ht="24.15" customHeight="1">
      <c r="A2372" s="35"/>
      <c r="B2372" s="36"/>
      <c r="C2372" s="194" t="s">
        <v>2861</v>
      </c>
      <c r="D2372" s="194" t="s">
        <v>277</v>
      </c>
      <c r="E2372" s="195" t="s">
        <v>2862</v>
      </c>
      <c r="F2372" s="196" t="s">
        <v>2863</v>
      </c>
      <c r="G2372" s="197" t="s">
        <v>280</v>
      </c>
      <c r="H2372" s="198">
        <v>141.30699999999999</v>
      </c>
      <c r="I2372" s="199"/>
      <c r="J2372" s="200">
        <f>ROUND(I2372*H2372,2)</f>
        <v>0</v>
      </c>
      <c r="K2372" s="196" t="s">
        <v>281</v>
      </c>
      <c r="L2372" s="40"/>
      <c r="M2372" s="201" t="s">
        <v>1</v>
      </c>
      <c r="N2372" s="202" t="s">
        <v>41</v>
      </c>
      <c r="O2372" s="72"/>
      <c r="P2372" s="203">
        <f>O2372*H2372</f>
        <v>0</v>
      </c>
      <c r="Q2372" s="203">
        <v>2.3000000000000001E-4</v>
      </c>
      <c r="R2372" s="203">
        <f>Q2372*H2372</f>
        <v>3.2500609999999999E-2</v>
      </c>
      <c r="S2372" s="203">
        <v>0</v>
      </c>
      <c r="T2372" s="204">
        <f>S2372*H2372</f>
        <v>0</v>
      </c>
      <c r="U2372" s="35"/>
      <c r="V2372" s="35"/>
      <c r="W2372" s="35"/>
      <c r="X2372" s="35"/>
      <c r="Y2372" s="35"/>
      <c r="Z2372" s="35"/>
      <c r="AA2372" s="35"/>
      <c r="AB2372" s="35"/>
      <c r="AC2372" s="35"/>
      <c r="AD2372" s="35"/>
      <c r="AE2372" s="35"/>
      <c r="AR2372" s="205" t="s">
        <v>380</v>
      </c>
      <c r="AT2372" s="205" t="s">
        <v>277</v>
      </c>
      <c r="AU2372" s="205" t="s">
        <v>85</v>
      </c>
      <c r="AY2372" s="18" t="s">
        <v>275</v>
      </c>
      <c r="BE2372" s="206">
        <f>IF(N2372="základní",J2372,0)</f>
        <v>0</v>
      </c>
      <c r="BF2372" s="206">
        <f>IF(N2372="snížená",J2372,0)</f>
        <v>0</v>
      </c>
      <c r="BG2372" s="206">
        <f>IF(N2372="zákl. přenesená",J2372,0)</f>
        <v>0</v>
      </c>
      <c r="BH2372" s="206">
        <f>IF(N2372="sníž. přenesená",J2372,0)</f>
        <v>0</v>
      </c>
      <c r="BI2372" s="206">
        <f>IF(N2372="nulová",J2372,0)</f>
        <v>0</v>
      </c>
      <c r="BJ2372" s="18" t="s">
        <v>83</v>
      </c>
      <c r="BK2372" s="206">
        <f>ROUND(I2372*H2372,2)</f>
        <v>0</v>
      </c>
      <c r="BL2372" s="18" t="s">
        <v>380</v>
      </c>
      <c r="BM2372" s="205" t="s">
        <v>2864</v>
      </c>
    </row>
    <row r="2373" spans="1:65" s="2" customFormat="1" ht="16.5" customHeight="1">
      <c r="A2373" s="35"/>
      <c r="B2373" s="36"/>
      <c r="C2373" s="194" t="s">
        <v>2865</v>
      </c>
      <c r="D2373" s="194" t="s">
        <v>277</v>
      </c>
      <c r="E2373" s="195" t="s">
        <v>2866</v>
      </c>
      <c r="F2373" s="196" t="s">
        <v>2867</v>
      </c>
      <c r="G2373" s="197" t="s">
        <v>280</v>
      </c>
      <c r="H2373" s="198">
        <v>9.8000000000000007</v>
      </c>
      <c r="I2373" s="199"/>
      <c r="J2373" s="200">
        <f>ROUND(I2373*H2373,2)</f>
        <v>0</v>
      </c>
      <c r="K2373" s="196" t="s">
        <v>281</v>
      </c>
      <c r="L2373" s="40"/>
      <c r="M2373" s="201" t="s">
        <v>1</v>
      </c>
      <c r="N2373" s="202" t="s">
        <v>41</v>
      </c>
      <c r="O2373" s="72"/>
      <c r="P2373" s="203">
        <f>O2373*H2373</f>
        <v>0</v>
      </c>
      <c r="Q2373" s="203">
        <v>0</v>
      </c>
      <c r="R2373" s="203">
        <f>Q2373*H2373</f>
        <v>0</v>
      </c>
      <c r="S2373" s="203">
        <v>0</v>
      </c>
      <c r="T2373" s="204">
        <f>S2373*H2373</f>
        <v>0</v>
      </c>
      <c r="U2373" s="35"/>
      <c r="V2373" s="35"/>
      <c r="W2373" s="35"/>
      <c r="X2373" s="35"/>
      <c r="Y2373" s="35"/>
      <c r="Z2373" s="35"/>
      <c r="AA2373" s="35"/>
      <c r="AB2373" s="35"/>
      <c r="AC2373" s="35"/>
      <c r="AD2373" s="35"/>
      <c r="AE2373" s="35"/>
      <c r="AR2373" s="205" t="s">
        <v>380</v>
      </c>
      <c r="AT2373" s="205" t="s">
        <v>277</v>
      </c>
      <c r="AU2373" s="205" t="s">
        <v>85</v>
      </c>
      <c r="AY2373" s="18" t="s">
        <v>275</v>
      </c>
      <c r="BE2373" s="206">
        <f>IF(N2373="základní",J2373,0)</f>
        <v>0</v>
      </c>
      <c r="BF2373" s="206">
        <f>IF(N2373="snížená",J2373,0)</f>
        <v>0</v>
      </c>
      <c r="BG2373" s="206">
        <f>IF(N2373="zákl. přenesená",J2373,0)</f>
        <v>0</v>
      </c>
      <c r="BH2373" s="206">
        <f>IF(N2373="sníž. přenesená",J2373,0)</f>
        <v>0</v>
      </c>
      <c r="BI2373" s="206">
        <f>IF(N2373="nulová",J2373,0)</f>
        <v>0</v>
      </c>
      <c r="BJ2373" s="18" t="s">
        <v>83</v>
      </c>
      <c r="BK2373" s="206">
        <f>ROUND(I2373*H2373,2)</f>
        <v>0</v>
      </c>
      <c r="BL2373" s="18" t="s">
        <v>380</v>
      </c>
      <c r="BM2373" s="205" t="s">
        <v>2868</v>
      </c>
    </row>
    <row r="2374" spans="1:65" s="13" customFormat="1" ht="10">
      <c r="B2374" s="207"/>
      <c r="C2374" s="208"/>
      <c r="D2374" s="209" t="s">
        <v>284</v>
      </c>
      <c r="E2374" s="210" t="s">
        <v>1</v>
      </c>
      <c r="F2374" s="211" t="s">
        <v>2869</v>
      </c>
      <c r="G2374" s="208"/>
      <c r="H2374" s="212">
        <v>9.8000000000000007</v>
      </c>
      <c r="I2374" s="213"/>
      <c r="J2374" s="208"/>
      <c r="K2374" s="208"/>
      <c r="L2374" s="214"/>
      <c r="M2374" s="215"/>
      <c r="N2374" s="216"/>
      <c r="O2374" s="216"/>
      <c r="P2374" s="216"/>
      <c r="Q2374" s="216"/>
      <c r="R2374" s="216"/>
      <c r="S2374" s="216"/>
      <c r="T2374" s="217"/>
      <c r="AT2374" s="218" t="s">
        <v>284</v>
      </c>
      <c r="AU2374" s="218" t="s">
        <v>85</v>
      </c>
      <c r="AV2374" s="13" t="s">
        <v>85</v>
      </c>
      <c r="AW2374" s="13" t="s">
        <v>32</v>
      </c>
      <c r="AX2374" s="13" t="s">
        <v>76</v>
      </c>
      <c r="AY2374" s="218" t="s">
        <v>275</v>
      </c>
    </row>
    <row r="2375" spans="1:65" s="14" customFormat="1" ht="10">
      <c r="B2375" s="219"/>
      <c r="C2375" s="220"/>
      <c r="D2375" s="209" t="s">
        <v>284</v>
      </c>
      <c r="E2375" s="221" t="s">
        <v>1</v>
      </c>
      <c r="F2375" s="222" t="s">
        <v>286</v>
      </c>
      <c r="G2375" s="220"/>
      <c r="H2375" s="223">
        <v>9.8000000000000007</v>
      </c>
      <c r="I2375" s="224"/>
      <c r="J2375" s="220"/>
      <c r="K2375" s="220"/>
      <c r="L2375" s="225"/>
      <c r="M2375" s="226"/>
      <c r="N2375" s="227"/>
      <c r="O2375" s="227"/>
      <c r="P2375" s="227"/>
      <c r="Q2375" s="227"/>
      <c r="R2375" s="227"/>
      <c r="S2375" s="227"/>
      <c r="T2375" s="228"/>
      <c r="AT2375" s="229" t="s">
        <v>284</v>
      </c>
      <c r="AU2375" s="229" t="s">
        <v>85</v>
      </c>
      <c r="AV2375" s="14" t="s">
        <v>106</v>
      </c>
      <c r="AW2375" s="14" t="s">
        <v>32</v>
      </c>
      <c r="AX2375" s="14" t="s">
        <v>76</v>
      </c>
      <c r="AY2375" s="229" t="s">
        <v>275</v>
      </c>
    </row>
    <row r="2376" spans="1:65" s="15" customFormat="1" ht="10">
      <c r="B2376" s="230"/>
      <c r="C2376" s="231"/>
      <c r="D2376" s="209" t="s">
        <v>284</v>
      </c>
      <c r="E2376" s="232" t="s">
        <v>1</v>
      </c>
      <c r="F2376" s="233" t="s">
        <v>287</v>
      </c>
      <c r="G2376" s="231"/>
      <c r="H2376" s="234">
        <v>9.8000000000000007</v>
      </c>
      <c r="I2376" s="235"/>
      <c r="J2376" s="231"/>
      <c r="K2376" s="231"/>
      <c r="L2376" s="236"/>
      <c r="M2376" s="237"/>
      <c r="N2376" s="238"/>
      <c r="O2376" s="238"/>
      <c r="P2376" s="238"/>
      <c r="Q2376" s="238"/>
      <c r="R2376" s="238"/>
      <c r="S2376" s="238"/>
      <c r="T2376" s="239"/>
      <c r="AT2376" s="240" t="s">
        <v>284</v>
      </c>
      <c r="AU2376" s="240" t="s">
        <v>85</v>
      </c>
      <c r="AV2376" s="15" t="s">
        <v>282</v>
      </c>
      <c r="AW2376" s="15" t="s">
        <v>32</v>
      </c>
      <c r="AX2376" s="15" t="s">
        <v>83</v>
      </c>
      <c r="AY2376" s="240" t="s">
        <v>275</v>
      </c>
    </row>
    <row r="2377" spans="1:65" s="2" customFormat="1" ht="24.15" customHeight="1">
      <c r="A2377" s="35"/>
      <c r="B2377" s="36"/>
      <c r="C2377" s="194" t="s">
        <v>2870</v>
      </c>
      <c r="D2377" s="194" t="s">
        <v>277</v>
      </c>
      <c r="E2377" s="195" t="s">
        <v>2871</v>
      </c>
      <c r="F2377" s="196" t="s">
        <v>2872</v>
      </c>
      <c r="G2377" s="197" t="s">
        <v>280</v>
      </c>
      <c r="H2377" s="198">
        <v>9.8000000000000007</v>
      </c>
      <c r="I2377" s="199"/>
      <c r="J2377" s="200">
        <f>ROUND(I2377*H2377,2)</f>
        <v>0</v>
      </c>
      <c r="K2377" s="196" t="s">
        <v>281</v>
      </c>
      <c r="L2377" s="40"/>
      <c r="M2377" s="201" t="s">
        <v>1</v>
      </c>
      <c r="N2377" s="202" t="s">
        <v>41</v>
      </c>
      <c r="O2377" s="72"/>
      <c r="P2377" s="203">
        <f>O2377*H2377</f>
        <v>0</v>
      </c>
      <c r="Q2377" s="203">
        <v>2.0000000000000001E-4</v>
      </c>
      <c r="R2377" s="203">
        <f>Q2377*H2377</f>
        <v>1.9600000000000004E-3</v>
      </c>
      <c r="S2377" s="203">
        <v>0</v>
      </c>
      <c r="T2377" s="204">
        <f>S2377*H2377</f>
        <v>0</v>
      </c>
      <c r="U2377" s="35"/>
      <c r="V2377" s="35"/>
      <c r="W2377" s="35"/>
      <c r="X2377" s="35"/>
      <c r="Y2377" s="35"/>
      <c r="Z2377" s="35"/>
      <c r="AA2377" s="35"/>
      <c r="AB2377" s="35"/>
      <c r="AC2377" s="35"/>
      <c r="AD2377" s="35"/>
      <c r="AE2377" s="35"/>
      <c r="AR2377" s="205" t="s">
        <v>380</v>
      </c>
      <c r="AT2377" s="205" t="s">
        <v>277</v>
      </c>
      <c r="AU2377" s="205" t="s">
        <v>85</v>
      </c>
      <c r="AY2377" s="18" t="s">
        <v>275</v>
      </c>
      <c r="BE2377" s="206">
        <f>IF(N2377="základní",J2377,0)</f>
        <v>0</v>
      </c>
      <c r="BF2377" s="206">
        <f>IF(N2377="snížená",J2377,0)</f>
        <v>0</v>
      </c>
      <c r="BG2377" s="206">
        <f>IF(N2377="zákl. přenesená",J2377,0)</f>
        <v>0</v>
      </c>
      <c r="BH2377" s="206">
        <f>IF(N2377="sníž. přenesená",J2377,0)</f>
        <v>0</v>
      </c>
      <c r="BI2377" s="206">
        <f>IF(N2377="nulová",J2377,0)</f>
        <v>0</v>
      </c>
      <c r="BJ2377" s="18" t="s">
        <v>83</v>
      </c>
      <c r="BK2377" s="206">
        <f>ROUND(I2377*H2377,2)</f>
        <v>0</v>
      </c>
      <c r="BL2377" s="18" t="s">
        <v>380</v>
      </c>
      <c r="BM2377" s="205" t="s">
        <v>2873</v>
      </c>
    </row>
    <row r="2378" spans="1:65" s="2" customFormat="1" ht="24.15" customHeight="1">
      <c r="A2378" s="35"/>
      <c r="B2378" s="36"/>
      <c r="C2378" s="194" t="s">
        <v>2874</v>
      </c>
      <c r="D2378" s="194" t="s">
        <v>277</v>
      </c>
      <c r="E2378" s="195" t="s">
        <v>2875</v>
      </c>
      <c r="F2378" s="196" t="s">
        <v>2876</v>
      </c>
      <c r="G2378" s="197" t="s">
        <v>280</v>
      </c>
      <c r="H2378" s="198">
        <v>9.8000000000000007</v>
      </c>
      <c r="I2378" s="199"/>
      <c r="J2378" s="200">
        <f>ROUND(I2378*H2378,2)</f>
        <v>0</v>
      </c>
      <c r="K2378" s="196" t="s">
        <v>281</v>
      </c>
      <c r="L2378" s="40"/>
      <c r="M2378" s="201" t="s">
        <v>1</v>
      </c>
      <c r="N2378" s="202" t="s">
        <v>41</v>
      </c>
      <c r="O2378" s="72"/>
      <c r="P2378" s="203">
        <f>O2378*H2378</f>
        <v>0</v>
      </c>
      <c r="Q2378" s="203">
        <v>2.1000000000000001E-4</v>
      </c>
      <c r="R2378" s="203">
        <f>Q2378*H2378</f>
        <v>2.0580000000000004E-3</v>
      </c>
      <c r="S2378" s="203">
        <v>0</v>
      </c>
      <c r="T2378" s="204">
        <f>S2378*H2378</f>
        <v>0</v>
      </c>
      <c r="U2378" s="35"/>
      <c r="V2378" s="35"/>
      <c r="W2378" s="35"/>
      <c r="X2378" s="35"/>
      <c r="Y2378" s="35"/>
      <c r="Z2378" s="35"/>
      <c r="AA2378" s="35"/>
      <c r="AB2378" s="35"/>
      <c r="AC2378" s="35"/>
      <c r="AD2378" s="35"/>
      <c r="AE2378" s="35"/>
      <c r="AR2378" s="205" t="s">
        <v>380</v>
      </c>
      <c r="AT2378" s="205" t="s">
        <v>277</v>
      </c>
      <c r="AU2378" s="205" t="s">
        <v>85</v>
      </c>
      <c r="AY2378" s="18" t="s">
        <v>275</v>
      </c>
      <c r="BE2378" s="206">
        <f>IF(N2378="základní",J2378,0)</f>
        <v>0</v>
      </c>
      <c r="BF2378" s="206">
        <f>IF(N2378="snížená",J2378,0)</f>
        <v>0</v>
      </c>
      <c r="BG2378" s="206">
        <f>IF(N2378="zákl. přenesená",J2378,0)</f>
        <v>0</v>
      </c>
      <c r="BH2378" s="206">
        <f>IF(N2378="sníž. přenesená",J2378,0)</f>
        <v>0</v>
      </c>
      <c r="BI2378" s="206">
        <f>IF(N2378="nulová",J2378,0)</f>
        <v>0</v>
      </c>
      <c r="BJ2378" s="18" t="s">
        <v>83</v>
      </c>
      <c r="BK2378" s="206">
        <f>ROUND(I2378*H2378,2)</f>
        <v>0</v>
      </c>
      <c r="BL2378" s="18" t="s">
        <v>380</v>
      </c>
      <c r="BM2378" s="205" t="s">
        <v>2877</v>
      </c>
    </row>
    <row r="2379" spans="1:65" s="2" customFormat="1" ht="21.75" customHeight="1">
      <c r="A2379" s="35"/>
      <c r="B2379" s="36"/>
      <c r="C2379" s="194" t="s">
        <v>2878</v>
      </c>
      <c r="D2379" s="194" t="s">
        <v>277</v>
      </c>
      <c r="E2379" s="195" t="s">
        <v>2879</v>
      </c>
      <c r="F2379" s="196" t="s">
        <v>2880</v>
      </c>
      <c r="G2379" s="197" t="s">
        <v>280</v>
      </c>
      <c r="H2379" s="198">
        <v>5.88</v>
      </c>
      <c r="I2379" s="199"/>
      <c r="J2379" s="200">
        <f>ROUND(I2379*H2379,2)</f>
        <v>0</v>
      </c>
      <c r="K2379" s="196" t="s">
        <v>281</v>
      </c>
      <c r="L2379" s="40"/>
      <c r="M2379" s="201" t="s">
        <v>1</v>
      </c>
      <c r="N2379" s="202" t="s">
        <v>41</v>
      </c>
      <c r="O2379" s="72"/>
      <c r="P2379" s="203">
        <f>O2379*H2379</f>
        <v>0</v>
      </c>
      <c r="Q2379" s="203">
        <v>0</v>
      </c>
      <c r="R2379" s="203">
        <f>Q2379*H2379</f>
        <v>0</v>
      </c>
      <c r="S2379" s="203">
        <v>0</v>
      </c>
      <c r="T2379" s="204">
        <f>S2379*H2379</f>
        <v>0</v>
      </c>
      <c r="U2379" s="35"/>
      <c r="V2379" s="35"/>
      <c r="W2379" s="35"/>
      <c r="X2379" s="35"/>
      <c r="Y2379" s="35"/>
      <c r="Z2379" s="35"/>
      <c r="AA2379" s="35"/>
      <c r="AB2379" s="35"/>
      <c r="AC2379" s="35"/>
      <c r="AD2379" s="35"/>
      <c r="AE2379" s="35"/>
      <c r="AR2379" s="205" t="s">
        <v>380</v>
      </c>
      <c r="AT2379" s="205" t="s">
        <v>277</v>
      </c>
      <c r="AU2379" s="205" t="s">
        <v>85</v>
      </c>
      <c r="AY2379" s="18" t="s">
        <v>275</v>
      </c>
      <c r="BE2379" s="206">
        <f>IF(N2379="základní",J2379,0)</f>
        <v>0</v>
      </c>
      <c r="BF2379" s="206">
        <f>IF(N2379="snížená",J2379,0)</f>
        <v>0</v>
      </c>
      <c r="BG2379" s="206">
        <f>IF(N2379="zákl. přenesená",J2379,0)</f>
        <v>0</v>
      </c>
      <c r="BH2379" s="206">
        <f>IF(N2379="sníž. přenesená",J2379,0)</f>
        <v>0</v>
      </c>
      <c r="BI2379" s="206">
        <f>IF(N2379="nulová",J2379,0)</f>
        <v>0</v>
      </c>
      <c r="BJ2379" s="18" t="s">
        <v>83</v>
      </c>
      <c r="BK2379" s="206">
        <f>ROUND(I2379*H2379,2)</f>
        <v>0</v>
      </c>
      <c r="BL2379" s="18" t="s">
        <v>380</v>
      </c>
      <c r="BM2379" s="205" t="s">
        <v>2881</v>
      </c>
    </row>
    <row r="2380" spans="1:65" s="13" customFormat="1" ht="10">
      <c r="B2380" s="207"/>
      <c r="C2380" s="208"/>
      <c r="D2380" s="209" t="s">
        <v>284</v>
      </c>
      <c r="E2380" s="210" t="s">
        <v>1</v>
      </c>
      <c r="F2380" s="211" t="s">
        <v>2882</v>
      </c>
      <c r="G2380" s="208"/>
      <c r="H2380" s="212">
        <v>5.88</v>
      </c>
      <c r="I2380" s="213"/>
      <c r="J2380" s="208"/>
      <c r="K2380" s="208"/>
      <c r="L2380" s="214"/>
      <c r="M2380" s="215"/>
      <c r="N2380" s="216"/>
      <c r="O2380" s="216"/>
      <c r="P2380" s="216"/>
      <c r="Q2380" s="216"/>
      <c r="R2380" s="216"/>
      <c r="S2380" s="216"/>
      <c r="T2380" s="217"/>
      <c r="AT2380" s="218" t="s">
        <v>284</v>
      </c>
      <c r="AU2380" s="218" t="s">
        <v>85</v>
      </c>
      <c r="AV2380" s="13" t="s">
        <v>85</v>
      </c>
      <c r="AW2380" s="13" t="s">
        <v>32</v>
      </c>
      <c r="AX2380" s="13" t="s">
        <v>76</v>
      </c>
      <c r="AY2380" s="218" t="s">
        <v>275</v>
      </c>
    </row>
    <row r="2381" spans="1:65" s="14" customFormat="1" ht="10">
      <c r="B2381" s="219"/>
      <c r="C2381" s="220"/>
      <c r="D2381" s="209" t="s">
        <v>284</v>
      </c>
      <c r="E2381" s="221" t="s">
        <v>1</v>
      </c>
      <c r="F2381" s="222" t="s">
        <v>286</v>
      </c>
      <c r="G2381" s="220"/>
      <c r="H2381" s="223">
        <v>5.88</v>
      </c>
      <c r="I2381" s="224"/>
      <c r="J2381" s="220"/>
      <c r="K2381" s="220"/>
      <c r="L2381" s="225"/>
      <c r="M2381" s="226"/>
      <c r="N2381" s="227"/>
      <c r="O2381" s="227"/>
      <c r="P2381" s="227"/>
      <c r="Q2381" s="227"/>
      <c r="R2381" s="227"/>
      <c r="S2381" s="227"/>
      <c r="T2381" s="228"/>
      <c r="AT2381" s="229" t="s">
        <v>284</v>
      </c>
      <c r="AU2381" s="229" t="s">
        <v>85</v>
      </c>
      <c r="AV2381" s="14" t="s">
        <v>106</v>
      </c>
      <c r="AW2381" s="14" t="s">
        <v>32</v>
      </c>
      <c r="AX2381" s="14" t="s">
        <v>76</v>
      </c>
      <c r="AY2381" s="229" t="s">
        <v>275</v>
      </c>
    </row>
    <row r="2382" spans="1:65" s="15" customFormat="1" ht="10">
      <c r="B2382" s="230"/>
      <c r="C2382" s="231"/>
      <c r="D2382" s="209" t="s">
        <v>284</v>
      </c>
      <c r="E2382" s="232" t="s">
        <v>1</v>
      </c>
      <c r="F2382" s="233" t="s">
        <v>287</v>
      </c>
      <c r="G2382" s="231"/>
      <c r="H2382" s="234">
        <v>5.88</v>
      </c>
      <c r="I2382" s="235"/>
      <c r="J2382" s="231"/>
      <c r="K2382" s="231"/>
      <c r="L2382" s="236"/>
      <c r="M2382" s="237"/>
      <c r="N2382" s="238"/>
      <c r="O2382" s="238"/>
      <c r="P2382" s="238"/>
      <c r="Q2382" s="238"/>
      <c r="R2382" s="238"/>
      <c r="S2382" s="238"/>
      <c r="T2382" s="239"/>
      <c r="AT2382" s="240" t="s">
        <v>284</v>
      </c>
      <c r="AU2382" s="240" t="s">
        <v>85</v>
      </c>
      <c r="AV2382" s="15" t="s">
        <v>282</v>
      </c>
      <c r="AW2382" s="15" t="s">
        <v>32</v>
      </c>
      <c r="AX2382" s="15" t="s">
        <v>83</v>
      </c>
      <c r="AY2382" s="240" t="s">
        <v>275</v>
      </c>
    </row>
    <row r="2383" spans="1:65" s="2" customFormat="1" ht="24.15" customHeight="1">
      <c r="A2383" s="35"/>
      <c r="B2383" s="36"/>
      <c r="C2383" s="194" t="s">
        <v>2883</v>
      </c>
      <c r="D2383" s="194" t="s">
        <v>277</v>
      </c>
      <c r="E2383" s="195" t="s">
        <v>2884</v>
      </c>
      <c r="F2383" s="196" t="s">
        <v>2885</v>
      </c>
      <c r="G2383" s="197" t="s">
        <v>280</v>
      </c>
      <c r="H2383" s="198">
        <v>5.88</v>
      </c>
      <c r="I2383" s="199"/>
      <c r="J2383" s="200">
        <f>ROUND(I2383*H2383,2)</f>
        <v>0</v>
      </c>
      <c r="K2383" s="196" t="s">
        <v>281</v>
      </c>
      <c r="L2383" s="40"/>
      <c r="M2383" s="201" t="s">
        <v>1</v>
      </c>
      <c r="N2383" s="202" t="s">
        <v>41</v>
      </c>
      <c r="O2383" s="72"/>
      <c r="P2383" s="203">
        <f>O2383*H2383</f>
        <v>0</v>
      </c>
      <c r="Q2383" s="203">
        <v>1.7000000000000001E-4</v>
      </c>
      <c r="R2383" s="203">
        <f>Q2383*H2383</f>
        <v>9.9960000000000001E-4</v>
      </c>
      <c r="S2383" s="203">
        <v>0</v>
      </c>
      <c r="T2383" s="204">
        <f>S2383*H2383</f>
        <v>0</v>
      </c>
      <c r="U2383" s="35"/>
      <c r="V2383" s="35"/>
      <c r="W2383" s="35"/>
      <c r="X2383" s="35"/>
      <c r="Y2383" s="35"/>
      <c r="Z2383" s="35"/>
      <c r="AA2383" s="35"/>
      <c r="AB2383" s="35"/>
      <c r="AC2383" s="35"/>
      <c r="AD2383" s="35"/>
      <c r="AE2383" s="35"/>
      <c r="AR2383" s="205" t="s">
        <v>380</v>
      </c>
      <c r="AT2383" s="205" t="s">
        <v>277</v>
      </c>
      <c r="AU2383" s="205" t="s">
        <v>85</v>
      </c>
      <c r="AY2383" s="18" t="s">
        <v>275</v>
      </c>
      <c r="BE2383" s="206">
        <f>IF(N2383="základní",J2383,0)</f>
        <v>0</v>
      </c>
      <c r="BF2383" s="206">
        <f>IF(N2383="snížená",J2383,0)</f>
        <v>0</v>
      </c>
      <c r="BG2383" s="206">
        <f>IF(N2383="zákl. přenesená",J2383,0)</f>
        <v>0</v>
      </c>
      <c r="BH2383" s="206">
        <f>IF(N2383="sníž. přenesená",J2383,0)</f>
        <v>0</v>
      </c>
      <c r="BI2383" s="206">
        <f>IF(N2383="nulová",J2383,0)</f>
        <v>0</v>
      </c>
      <c r="BJ2383" s="18" t="s">
        <v>83</v>
      </c>
      <c r="BK2383" s="206">
        <f>ROUND(I2383*H2383,2)</f>
        <v>0</v>
      </c>
      <c r="BL2383" s="18" t="s">
        <v>380</v>
      </c>
      <c r="BM2383" s="205" t="s">
        <v>2886</v>
      </c>
    </row>
    <row r="2384" spans="1:65" s="2" customFormat="1" ht="21.75" customHeight="1">
      <c r="A2384" s="35"/>
      <c r="B2384" s="36"/>
      <c r="C2384" s="194" t="s">
        <v>2887</v>
      </c>
      <c r="D2384" s="194" t="s">
        <v>277</v>
      </c>
      <c r="E2384" s="195" t="s">
        <v>2888</v>
      </c>
      <c r="F2384" s="196" t="s">
        <v>2889</v>
      </c>
      <c r="G2384" s="197" t="s">
        <v>280</v>
      </c>
      <c r="H2384" s="198">
        <v>5.88</v>
      </c>
      <c r="I2384" s="199"/>
      <c r="J2384" s="200">
        <f>ROUND(I2384*H2384,2)</f>
        <v>0</v>
      </c>
      <c r="K2384" s="196" t="s">
        <v>281</v>
      </c>
      <c r="L2384" s="40"/>
      <c r="M2384" s="201" t="s">
        <v>1</v>
      </c>
      <c r="N2384" s="202" t="s">
        <v>41</v>
      </c>
      <c r="O2384" s="72"/>
      <c r="P2384" s="203">
        <f>O2384*H2384</f>
        <v>0</v>
      </c>
      <c r="Q2384" s="203">
        <v>1.9000000000000001E-4</v>
      </c>
      <c r="R2384" s="203">
        <f>Q2384*H2384</f>
        <v>1.1172000000000001E-3</v>
      </c>
      <c r="S2384" s="203">
        <v>0</v>
      </c>
      <c r="T2384" s="204">
        <f>S2384*H2384</f>
        <v>0</v>
      </c>
      <c r="U2384" s="35"/>
      <c r="V2384" s="35"/>
      <c r="W2384" s="35"/>
      <c r="X2384" s="35"/>
      <c r="Y2384" s="35"/>
      <c r="Z2384" s="35"/>
      <c r="AA2384" s="35"/>
      <c r="AB2384" s="35"/>
      <c r="AC2384" s="35"/>
      <c r="AD2384" s="35"/>
      <c r="AE2384" s="35"/>
      <c r="AR2384" s="205" t="s">
        <v>380</v>
      </c>
      <c r="AT2384" s="205" t="s">
        <v>277</v>
      </c>
      <c r="AU2384" s="205" t="s">
        <v>85</v>
      </c>
      <c r="AY2384" s="18" t="s">
        <v>275</v>
      </c>
      <c r="BE2384" s="206">
        <f>IF(N2384="základní",J2384,0)</f>
        <v>0</v>
      </c>
      <c r="BF2384" s="206">
        <f>IF(N2384="snížená",J2384,0)</f>
        <v>0</v>
      </c>
      <c r="BG2384" s="206">
        <f>IF(N2384="zákl. přenesená",J2384,0)</f>
        <v>0</v>
      </c>
      <c r="BH2384" s="206">
        <f>IF(N2384="sníž. přenesená",J2384,0)</f>
        <v>0</v>
      </c>
      <c r="BI2384" s="206">
        <f>IF(N2384="nulová",J2384,0)</f>
        <v>0</v>
      </c>
      <c r="BJ2384" s="18" t="s">
        <v>83</v>
      </c>
      <c r="BK2384" s="206">
        <f>ROUND(I2384*H2384,2)</f>
        <v>0</v>
      </c>
      <c r="BL2384" s="18" t="s">
        <v>380</v>
      </c>
      <c r="BM2384" s="205" t="s">
        <v>2890</v>
      </c>
    </row>
    <row r="2385" spans="1:65" s="12" customFormat="1" ht="22.75" customHeight="1">
      <c r="B2385" s="178"/>
      <c r="C2385" s="179"/>
      <c r="D2385" s="180" t="s">
        <v>75</v>
      </c>
      <c r="E2385" s="192" t="s">
        <v>2891</v>
      </c>
      <c r="F2385" s="192" t="s">
        <v>2892</v>
      </c>
      <c r="G2385" s="179"/>
      <c r="H2385" s="179"/>
      <c r="I2385" s="182"/>
      <c r="J2385" s="193">
        <f>BK2385</f>
        <v>0</v>
      </c>
      <c r="K2385" s="179"/>
      <c r="L2385" s="184"/>
      <c r="M2385" s="185"/>
      <c r="N2385" s="186"/>
      <c r="O2385" s="186"/>
      <c r="P2385" s="187">
        <f>SUM(P2386:P2402)</f>
        <v>0</v>
      </c>
      <c r="Q2385" s="186"/>
      <c r="R2385" s="187">
        <f>SUM(R2386:R2402)</f>
        <v>2.1734929999999997</v>
      </c>
      <c r="S2385" s="186"/>
      <c r="T2385" s="188">
        <f>SUM(T2386:T2402)</f>
        <v>0.55249499999999996</v>
      </c>
      <c r="AR2385" s="189" t="s">
        <v>85</v>
      </c>
      <c r="AT2385" s="190" t="s">
        <v>75</v>
      </c>
      <c r="AU2385" s="190" t="s">
        <v>83</v>
      </c>
      <c r="AY2385" s="189" t="s">
        <v>275</v>
      </c>
      <c r="BK2385" s="191">
        <f>SUM(BK2386:BK2402)</f>
        <v>0</v>
      </c>
    </row>
    <row r="2386" spans="1:65" s="2" customFormat="1" ht="24.15" customHeight="1">
      <c r="A2386" s="35"/>
      <c r="B2386" s="36"/>
      <c r="C2386" s="194" t="s">
        <v>2893</v>
      </c>
      <c r="D2386" s="194" t="s">
        <v>277</v>
      </c>
      <c r="E2386" s="195" t="s">
        <v>2894</v>
      </c>
      <c r="F2386" s="196" t="s">
        <v>2895</v>
      </c>
      <c r="G2386" s="197" t="s">
        <v>280</v>
      </c>
      <c r="H2386" s="198">
        <v>4435.7</v>
      </c>
      <c r="I2386" s="199"/>
      <c r="J2386" s="200">
        <f>ROUND(I2386*H2386,2)</f>
        <v>0</v>
      </c>
      <c r="K2386" s="196" t="s">
        <v>281</v>
      </c>
      <c r="L2386" s="40"/>
      <c r="M2386" s="201" t="s">
        <v>1</v>
      </c>
      <c r="N2386" s="202" t="s">
        <v>41</v>
      </c>
      <c r="O2386" s="72"/>
      <c r="P2386" s="203">
        <f>O2386*H2386</f>
        <v>0</v>
      </c>
      <c r="Q2386" s="203">
        <v>0</v>
      </c>
      <c r="R2386" s="203">
        <f>Q2386*H2386</f>
        <v>0</v>
      </c>
      <c r="S2386" s="203">
        <v>0</v>
      </c>
      <c r="T2386" s="204">
        <f>S2386*H2386</f>
        <v>0</v>
      </c>
      <c r="U2386" s="35"/>
      <c r="V2386" s="35"/>
      <c r="W2386" s="35"/>
      <c r="X2386" s="35"/>
      <c r="Y2386" s="35"/>
      <c r="Z2386" s="35"/>
      <c r="AA2386" s="35"/>
      <c r="AB2386" s="35"/>
      <c r="AC2386" s="35"/>
      <c r="AD2386" s="35"/>
      <c r="AE2386" s="35"/>
      <c r="AR2386" s="205" t="s">
        <v>380</v>
      </c>
      <c r="AT2386" s="205" t="s">
        <v>277</v>
      </c>
      <c r="AU2386" s="205" t="s">
        <v>85</v>
      </c>
      <c r="AY2386" s="18" t="s">
        <v>275</v>
      </c>
      <c r="BE2386" s="206">
        <f>IF(N2386="základní",J2386,0)</f>
        <v>0</v>
      </c>
      <c r="BF2386" s="206">
        <f>IF(N2386="snížená",J2386,0)</f>
        <v>0</v>
      </c>
      <c r="BG2386" s="206">
        <f>IF(N2386="zákl. přenesená",J2386,0)</f>
        <v>0</v>
      </c>
      <c r="BH2386" s="206">
        <f>IF(N2386="sníž. přenesená",J2386,0)</f>
        <v>0</v>
      </c>
      <c r="BI2386" s="206">
        <f>IF(N2386="nulová",J2386,0)</f>
        <v>0</v>
      </c>
      <c r="BJ2386" s="18" t="s">
        <v>83</v>
      </c>
      <c r="BK2386" s="206">
        <f>ROUND(I2386*H2386,2)</f>
        <v>0</v>
      </c>
      <c r="BL2386" s="18" t="s">
        <v>380</v>
      </c>
      <c r="BM2386" s="205" t="s">
        <v>2896</v>
      </c>
    </row>
    <row r="2387" spans="1:65" s="13" customFormat="1" ht="10">
      <c r="B2387" s="207"/>
      <c r="C2387" s="208"/>
      <c r="D2387" s="209" t="s">
        <v>284</v>
      </c>
      <c r="E2387" s="210" t="s">
        <v>1</v>
      </c>
      <c r="F2387" s="211" t="s">
        <v>2897</v>
      </c>
      <c r="G2387" s="208"/>
      <c r="H2387" s="212">
        <v>3523.8</v>
      </c>
      <c r="I2387" s="213"/>
      <c r="J2387" s="208"/>
      <c r="K2387" s="208"/>
      <c r="L2387" s="214"/>
      <c r="M2387" s="215"/>
      <c r="N2387" s="216"/>
      <c r="O2387" s="216"/>
      <c r="P2387" s="216"/>
      <c r="Q2387" s="216"/>
      <c r="R2387" s="216"/>
      <c r="S2387" s="216"/>
      <c r="T2387" s="217"/>
      <c r="AT2387" s="218" t="s">
        <v>284</v>
      </c>
      <c r="AU2387" s="218" t="s">
        <v>85</v>
      </c>
      <c r="AV2387" s="13" t="s">
        <v>85</v>
      </c>
      <c r="AW2387" s="13" t="s">
        <v>32</v>
      </c>
      <c r="AX2387" s="13" t="s">
        <v>76</v>
      </c>
      <c r="AY2387" s="218" t="s">
        <v>275</v>
      </c>
    </row>
    <row r="2388" spans="1:65" s="13" customFormat="1" ht="10">
      <c r="B2388" s="207"/>
      <c r="C2388" s="208"/>
      <c r="D2388" s="209" t="s">
        <v>284</v>
      </c>
      <c r="E2388" s="210" t="s">
        <v>1</v>
      </c>
      <c r="F2388" s="211" t="s">
        <v>2898</v>
      </c>
      <c r="G2388" s="208"/>
      <c r="H2388" s="212">
        <v>159.5</v>
      </c>
      <c r="I2388" s="213"/>
      <c r="J2388" s="208"/>
      <c r="K2388" s="208"/>
      <c r="L2388" s="214"/>
      <c r="M2388" s="215"/>
      <c r="N2388" s="216"/>
      <c r="O2388" s="216"/>
      <c r="P2388" s="216"/>
      <c r="Q2388" s="216"/>
      <c r="R2388" s="216"/>
      <c r="S2388" s="216"/>
      <c r="T2388" s="217"/>
      <c r="AT2388" s="218" t="s">
        <v>284</v>
      </c>
      <c r="AU2388" s="218" t="s">
        <v>85</v>
      </c>
      <c r="AV2388" s="13" t="s">
        <v>85</v>
      </c>
      <c r="AW2388" s="13" t="s">
        <v>32</v>
      </c>
      <c r="AX2388" s="13" t="s">
        <v>76</v>
      </c>
      <c r="AY2388" s="218" t="s">
        <v>275</v>
      </c>
    </row>
    <row r="2389" spans="1:65" s="13" customFormat="1" ht="10">
      <c r="B2389" s="207"/>
      <c r="C2389" s="208"/>
      <c r="D2389" s="209" t="s">
        <v>284</v>
      </c>
      <c r="E2389" s="210" t="s">
        <v>1</v>
      </c>
      <c r="F2389" s="211" t="s">
        <v>2899</v>
      </c>
      <c r="G2389" s="208"/>
      <c r="H2389" s="212">
        <v>752.4</v>
      </c>
      <c r="I2389" s="213"/>
      <c r="J2389" s="208"/>
      <c r="K2389" s="208"/>
      <c r="L2389" s="214"/>
      <c r="M2389" s="215"/>
      <c r="N2389" s="216"/>
      <c r="O2389" s="216"/>
      <c r="P2389" s="216"/>
      <c r="Q2389" s="216"/>
      <c r="R2389" s="216"/>
      <c r="S2389" s="216"/>
      <c r="T2389" s="217"/>
      <c r="AT2389" s="218" t="s">
        <v>284</v>
      </c>
      <c r="AU2389" s="218" t="s">
        <v>85</v>
      </c>
      <c r="AV2389" s="13" t="s">
        <v>85</v>
      </c>
      <c r="AW2389" s="13" t="s">
        <v>32</v>
      </c>
      <c r="AX2389" s="13" t="s">
        <v>76</v>
      </c>
      <c r="AY2389" s="218" t="s">
        <v>275</v>
      </c>
    </row>
    <row r="2390" spans="1:65" s="14" customFormat="1" ht="10">
      <c r="B2390" s="219"/>
      <c r="C2390" s="220"/>
      <c r="D2390" s="209" t="s">
        <v>284</v>
      </c>
      <c r="E2390" s="221" t="s">
        <v>1</v>
      </c>
      <c r="F2390" s="222" t="s">
        <v>286</v>
      </c>
      <c r="G2390" s="220"/>
      <c r="H2390" s="223">
        <v>4435.7</v>
      </c>
      <c r="I2390" s="224"/>
      <c r="J2390" s="220"/>
      <c r="K2390" s="220"/>
      <c r="L2390" s="225"/>
      <c r="M2390" s="226"/>
      <c r="N2390" s="227"/>
      <c r="O2390" s="227"/>
      <c r="P2390" s="227"/>
      <c r="Q2390" s="227"/>
      <c r="R2390" s="227"/>
      <c r="S2390" s="227"/>
      <c r="T2390" s="228"/>
      <c r="AT2390" s="229" t="s">
        <v>284</v>
      </c>
      <c r="AU2390" s="229" t="s">
        <v>85</v>
      </c>
      <c r="AV2390" s="14" t="s">
        <v>106</v>
      </c>
      <c r="AW2390" s="14" t="s">
        <v>32</v>
      </c>
      <c r="AX2390" s="14" t="s">
        <v>76</v>
      </c>
      <c r="AY2390" s="229" t="s">
        <v>275</v>
      </c>
    </row>
    <row r="2391" spans="1:65" s="15" customFormat="1" ht="10">
      <c r="B2391" s="230"/>
      <c r="C2391" s="231"/>
      <c r="D2391" s="209" t="s">
        <v>284</v>
      </c>
      <c r="E2391" s="232" t="s">
        <v>190</v>
      </c>
      <c r="F2391" s="233" t="s">
        <v>287</v>
      </c>
      <c r="G2391" s="231"/>
      <c r="H2391" s="234">
        <v>4435.7</v>
      </c>
      <c r="I2391" s="235"/>
      <c r="J2391" s="231"/>
      <c r="K2391" s="231"/>
      <c r="L2391" s="236"/>
      <c r="M2391" s="237"/>
      <c r="N2391" s="238"/>
      <c r="O2391" s="238"/>
      <c r="P2391" s="238"/>
      <c r="Q2391" s="238"/>
      <c r="R2391" s="238"/>
      <c r="S2391" s="238"/>
      <c r="T2391" s="239"/>
      <c r="AT2391" s="240" t="s">
        <v>284</v>
      </c>
      <c r="AU2391" s="240" t="s">
        <v>85</v>
      </c>
      <c r="AV2391" s="15" t="s">
        <v>282</v>
      </c>
      <c r="AW2391" s="15" t="s">
        <v>32</v>
      </c>
      <c r="AX2391" s="15" t="s">
        <v>83</v>
      </c>
      <c r="AY2391" s="240" t="s">
        <v>275</v>
      </c>
    </row>
    <row r="2392" spans="1:65" s="2" customFormat="1" ht="24.15" customHeight="1">
      <c r="A2392" s="35"/>
      <c r="B2392" s="36"/>
      <c r="C2392" s="194" t="s">
        <v>2900</v>
      </c>
      <c r="D2392" s="194" t="s">
        <v>277</v>
      </c>
      <c r="E2392" s="195" t="s">
        <v>2901</v>
      </c>
      <c r="F2392" s="196" t="s">
        <v>2902</v>
      </c>
      <c r="G2392" s="197" t="s">
        <v>280</v>
      </c>
      <c r="H2392" s="198">
        <v>3683.3</v>
      </c>
      <c r="I2392" s="199"/>
      <c r="J2392" s="200">
        <f>ROUND(I2392*H2392,2)</f>
        <v>0</v>
      </c>
      <c r="K2392" s="196" t="s">
        <v>281</v>
      </c>
      <c r="L2392" s="40"/>
      <c r="M2392" s="201" t="s">
        <v>1</v>
      </c>
      <c r="N2392" s="202" t="s">
        <v>41</v>
      </c>
      <c r="O2392" s="72"/>
      <c r="P2392" s="203">
        <f>O2392*H2392</f>
        <v>0</v>
      </c>
      <c r="Q2392" s="203">
        <v>0</v>
      </c>
      <c r="R2392" s="203">
        <f>Q2392*H2392</f>
        <v>0</v>
      </c>
      <c r="S2392" s="203">
        <v>1.4999999999999999E-4</v>
      </c>
      <c r="T2392" s="204">
        <f>S2392*H2392</f>
        <v>0.55249499999999996</v>
      </c>
      <c r="U2392" s="35"/>
      <c r="V2392" s="35"/>
      <c r="W2392" s="35"/>
      <c r="X2392" s="35"/>
      <c r="Y2392" s="35"/>
      <c r="Z2392" s="35"/>
      <c r="AA2392" s="35"/>
      <c r="AB2392" s="35"/>
      <c r="AC2392" s="35"/>
      <c r="AD2392" s="35"/>
      <c r="AE2392" s="35"/>
      <c r="AR2392" s="205" t="s">
        <v>380</v>
      </c>
      <c r="AT2392" s="205" t="s">
        <v>277</v>
      </c>
      <c r="AU2392" s="205" t="s">
        <v>85</v>
      </c>
      <c r="AY2392" s="18" t="s">
        <v>275</v>
      </c>
      <c r="BE2392" s="206">
        <f>IF(N2392="základní",J2392,0)</f>
        <v>0</v>
      </c>
      <c r="BF2392" s="206">
        <f>IF(N2392="snížená",J2392,0)</f>
        <v>0</v>
      </c>
      <c r="BG2392" s="206">
        <f>IF(N2392="zákl. přenesená",J2392,0)</f>
        <v>0</v>
      </c>
      <c r="BH2392" s="206">
        <f>IF(N2392="sníž. přenesená",J2392,0)</f>
        <v>0</v>
      </c>
      <c r="BI2392" s="206">
        <f>IF(N2392="nulová",J2392,0)</f>
        <v>0</v>
      </c>
      <c r="BJ2392" s="18" t="s">
        <v>83</v>
      </c>
      <c r="BK2392" s="206">
        <f>ROUND(I2392*H2392,2)</f>
        <v>0</v>
      </c>
      <c r="BL2392" s="18" t="s">
        <v>380</v>
      </c>
      <c r="BM2392" s="205" t="s">
        <v>2903</v>
      </c>
    </row>
    <row r="2393" spans="1:65" s="13" customFormat="1" ht="10">
      <c r="B2393" s="207"/>
      <c r="C2393" s="208"/>
      <c r="D2393" s="209" t="s">
        <v>284</v>
      </c>
      <c r="E2393" s="210" t="s">
        <v>1</v>
      </c>
      <c r="F2393" s="211" t="s">
        <v>2897</v>
      </c>
      <c r="G2393" s="208"/>
      <c r="H2393" s="212">
        <v>3523.8</v>
      </c>
      <c r="I2393" s="213"/>
      <c r="J2393" s="208"/>
      <c r="K2393" s="208"/>
      <c r="L2393" s="214"/>
      <c r="M2393" s="215"/>
      <c r="N2393" s="216"/>
      <c r="O2393" s="216"/>
      <c r="P2393" s="216"/>
      <c r="Q2393" s="216"/>
      <c r="R2393" s="216"/>
      <c r="S2393" s="216"/>
      <c r="T2393" s="217"/>
      <c r="AT2393" s="218" t="s">
        <v>284</v>
      </c>
      <c r="AU2393" s="218" t="s">
        <v>85</v>
      </c>
      <c r="AV2393" s="13" t="s">
        <v>85</v>
      </c>
      <c r="AW2393" s="13" t="s">
        <v>32</v>
      </c>
      <c r="AX2393" s="13" t="s">
        <v>76</v>
      </c>
      <c r="AY2393" s="218" t="s">
        <v>275</v>
      </c>
    </row>
    <row r="2394" spans="1:65" s="13" customFormat="1" ht="10">
      <c r="B2394" s="207"/>
      <c r="C2394" s="208"/>
      <c r="D2394" s="209" t="s">
        <v>284</v>
      </c>
      <c r="E2394" s="210" t="s">
        <v>1</v>
      </c>
      <c r="F2394" s="211" t="s">
        <v>2898</v>
      </c>
      <c r="G2394" s="208"/>
      <c r="H2394" s="212">
        <v>159.5</v>
      </c>
      <c r="I2394" s="213"/>
      <c r="J2394" s="208"/>
      <c r="K2394" s="208"/>
      <c r="L2394" s="214"/>
      <c r="M2394" s="215"/>
      <c r="N2394" s="216"/>
      <c r="O2394" s="216"/>
      <c r="P2394" s="216"/>
      <c r="Q2394" s="216"/>
      <c r="R2394" s="216"/>
      <c r="S2394" s="216"/>
      <c r="T2394" s="217"/>
      <c r="AT2394" s="218" t="s">
        <v>284</v>
      </c>
      <c r="AU2394" s="218" t="s">
        <v>85</v>
      </c>
      <c r="AV2394" s="13" t="s">
        <v>85</v>
      </c>
      <c r="AW2394" s="13" t="s">
        <v>32</v>
      </c>
      <c r="AX2394" s="13" t="s">
        <v>76</v>
      </c>
      <c r="AY2394" s="218" t="s">
        <v>275</v>
      </c>
    </row>
    <row r="2395" spans="1:65" s="14" customFormat="1" ht="10">
      <c r="B2395" s="219"/>
      <c r="C2395" s="220"/>
      <c r="D2395" s="209" t="s">
        <v>284</v>
      </c>
      <c r="E2395" s="221" t="s">
        <v>1</v>
      </c>
      <c r="F2395" s="222" t="s">
        <v>286</v>
      </c>
      <c r="G2395" s="220"/>
      <c r="H2395" s="223">
        <v>3683.3</v>
      </c>
      <c r="I2395" s="224"/>
      <c r="J2395" s="220"/>
      <c r="K2395" s="220"/>
      <c r="L2395" s="225"/>
      <c r="M2395" s="226"/>
      <c r="N2395" s="227"/>
      <c r="O2395" s="227"/>
      <c r="P2395" s="227"/>
      <c r="Q2395" s="227"/>
      <c r="R2395" s="227"/>
      <c r="S2395" s="227"/>
      <c r="T2395" s="228"/>
      <c r="AT2395" s="229" t="s">
        <v>284</v>
      </c>
      <c r="AU2395" s="229" t="s">
        <v>85</v>
      </c>
      <c r="AV2395" s="14" t="s">
        <v>106</v>
      </c>
      <c r="AW2395" s="14" t="s">
        <v>32</v>
      </c>
      <c r="AX2395" s="14" t="s">
        <v>76</v>
      </c>
      <c r="AY2395" s="229" t="s">
        <v>275</v>
      </c>
    </row>
    <row r="2396" spans="1:65" s="15" customFormat="1" ht="10">
      <c r="B2396" s="230"/>
      <c r="C2396" s="231"/>
      <c r="D2396" s="209" t="s">
        <v>284</v>
      </c>
      <c r="E2396" s="232" t="s">
        <v>1</v>
      </c>
      <c r="F2396" s="233" t="s">
        <v>287</v>
      </c>
      <c r="G2396" s="231"/>
      <c r="H2396" s="234">
        <v>3683.3</v>
      </c>
      <c r="I2396" s="235"/>
      <c r="J2396" s="231"/>
      <c r="K2396" s="231"/>
      <c r="L2396" s="236"/>
      <c r="M2396" s="237"/>
      <c r="N2396" s="238"/>
      <c r="O2396" s="238"/>
      <c r="P2396" s="238"/>
      <c r="Q2396" s="238"/>
      <c r="R2396" s="238"/>
      <c r="S2396" s="238"/>
      <c r="T2396" s="239"/>
      <c r="AT2396" s="240" t="s">
        <v>284</v>
      </c>
      <c r="AU2396" s="240" t="s">
        <v>85</v>
      </c>
      <c r="AV2396" s="15" t="s">
        <v>282</v>
      </c>
      <c r="AW2396" s="15" t="s">
        <v>32</v>
      </c>
      <c r="AX2396" s="15" t="s">
        <v>83</v>
      </c>
      <c r="AY2396" s="240" t="s">
        <v>275</v>
      </c>
    </row>
    <row r="2397" spans="1:65" s="2" customFormat="1" ht="24.15" customHeight="1">
      <c r="A2397" s="35"/>
      <c r="B2397" s="36"/>
      <c r="C2397" s="194" t="s">
        <v>2904</v>
      </c>
      <c r="D2397" s="194" t="s">
        <v>277</v>
      </c>
      <c r="E2397" s="195" t="s">
        <v>2905</v>
      </c>
      <c r="F2397" s="196" t="s">
        <v>2906</v>
      </c>
      <c r="G2397" s="197" t="s">
        <v>280</v>
      </c>
      <c r="H2397" s="198">
        <v>4435.7</v>
      </c>
      <c r="I2397" s="199"/>
      <c r="J2397" s="200">
        <f>ROUND(I2397*H2397,2)</f>
        <v>0</v>
      </c>
      <c r="K2397" s="196" t="s">
        <v>281</v>
      </c>
      <c r="L2397" s="40"/>
      <c r="M2397" s="201" t="s">
        <v>1</v>
      </c>
      <c r="N2397" s="202" t="s">
        <v>41</v>
      </c>
      <c r="O2397" s="72"/>
      <c r="P2397" s="203">
        <f>O2397*H2397</f>
        <v>0</v>
      </c>
      <c r="Q2397" s="203">
        <v>2.0000000000000001E-4</v>
      </c>
      <c r="R2397" s="203">
        <f>Q2397*H2397</f>
        <v>0.88714000000000004</v>
      </c>
      <c r="S2397" s="203">
        <v>0</v>
      </c>
      <c r="T2397" s="204">
        <f>S2397*H2397</f>
        <v>0</v>
      </c>
      <c r="U2397" s="35"/>
      <c r="V2397" s="35"/>
      <c r="W2397" s="35"/>
      <c r="X2397" s="35"/>
      <c r="Y2397" s="35"/>
      <c r="Z2397" s="35"/>
      <c r="AA2397" s="35"/>
      <c r="AB2397" s="35"/>
      <c r="AC2397" s="35"/>
      <c r="AD2397" s="35"/>
      <c r="AE2397" s="35"/>
      <c r="AR2397" s="205" t="s">
        <v>380</v>
      </c>
      <c r="AT2397" s="205" t="s">
        <v>277</v>
      </c>
      <c r="AU2397" s="205" t="s">
        <v>85</v>
      </c>
      <c r="AY2397" s="18" t="s">
        <v>275</v>
      </c>
      <c r="BE2397" s="206">
        <f>IF(N2397="základní",J2397,0)</f>
        <v>0</v>
      </c>
      <c r="BF2397" s="206">
        <f>IF(N2397="snížená",J2397,0)</f>
        <v>0</v>
      </c>
      <c r="BG2397" s="206">
        <f>IF(N2397="zákl. přenesená",J2397,0)</f>
        <v>0</v>
      </c>
      <c r="BH2397" s="206">
        <f>IF(N2397="sníž. přenesená",J2397,0)</f>
        <v>0</v>
      </c>
      <c r="BI2397" s="206">
        <f>IF(N2397="nulová",J2397,0)</f>
        <v>0</v>
      </c>
      <c r="BJ2397" s="18" t="s">
        <v>83</v>
      </c>
      <c r="BK2397" s="206">
        <f>ROUND(I2397*H2397,2)</f>
        <v>0</v>
      </c>
      <c r="BL2397" s="18" t="s">
        <v>380</v>
      </c>
      <c r="BM2397" s="205" t="s">
        <v>2907</v>
      </c>
    </row>
    <row r="2398" spans="1:65" s="13" customFormat="1" ht="10">
      <c r="B2398" s="207"/>
      <c r="C2398" s="208"/>
      <c r="D2398" s="209" t="s">
        <v>284</v>
      </c>
      <c r="E2398" s="210" t="s">
        <v>1</v>
      </c>
      <c r="F2398" s="211" t="s">
        <v>190</v>
      </c>
      <c r="G2398" s="208"/>
      <c r="H2398" s="212">
        <v>4435.7</v>
      </c>
      <c r="I2398" s="213"/>
      <c r="J2398" s="208"/>
      <c r="K2398" s="208"/>
      <c r="L2398" s="214"/>
      <c r="M2398" s="215"/>
      <c r="N2398" s="216"/>
      <c r="O2398" s="216"/>
      <c r="P2398" s="216"/>
      <c r="Q2398" s="216"/>
      <c r="R2398" s="216"/>
      <c r="S2398" s="216"/>
      <c r="T2398" s="217"/>
      <c r="AT2398" s="218" t="s">
        <v>284</v>
      </c>
      <c r="AU2398" s="218" t="s">
        <v>85</v>
      </c>
      <c r="AV2398" s="13" t="s">
        <v>85</v>
      </c>
      <c r="AW2398" s="13" t="s">
        <v>32</v>
      </c>
      <c r="AX2398" s="13" t="s">
        <v>83</v>
      </c>
      <c r="AY2398" s="218" t="s">
        <v>275</v>
      </c>
    </row>
    <row r="2399" spans="1:65" s="2" customFormat="1" ht="24.15" customHeight="1">
      <c r="A2399" s="35"/>
      <c r="B2399" s="36"/>
      <c r="C2399" s="194" t="s">
        <v>2908</v>
      </c>
      <c r="D2399" s="194" t="s">
        <v>277</v>
      </c>
      <c r="E2399" s="195" t="s">
        <v>2909</v>
      </c>
      <c r="F2399" s="196" t="s">
        <v>2910</v>
      </c>
      <c r="G2399" s="197" t="s">
        <v>280</v>
      </c>
      <c r="H2399" s="198">
        <v>4435.7</v>
      </c>
      <c r="I2399" s="199"/>
      <c r="J2399" s="200">
        <f>ROUND(I2399*H2399,2)</f>
        <v>0</v>
      </c>
      <c r="K2399" s="196" t="s">
        <v>281</v>
      </c>
      <c r="L2399" s="40"/>
      <c r="M2399" s="201" t="s">
        <v>1</v>
      </c>
      <c r="N2399" s="202" t="s">
        <v>41</v>
      </c>
      <c r="O2399" s="72"/>
      <c r="P2399" s="203">
        <f>O2399*H2399</f>
        <v>0</v>
      </c>
      <c r="Q2399" s="203">
        <v>2.9E-4</v>
      </c>
      <c r="R2399" s="203">
        <f>Q2399*H2399</f>
        <v>1.2863529999999999</v>
      </c>
      <c r="S2399" s="203">
        <v>0</v>
      </c>
      <c r="T2399" s="204">
        <f>S2399*H2399</f>
        <v>0</v>
      </c>
      <c r="U2399" s="35"/>
      <c r="V2399" s="35"/>
      <c r="W2399" s="35"/>
      <c r="X2399" s="35"/>
      <c r="Y2399" s="35"/>
      <c r="Z2399" s="35"/>
      <c r="AA2399" s="35"/>
      <c r="AB2399" s="35"/>
      <c r="AC2399" s="35"/>
      <c r="AD2399" s="35"/>
      <c r="AE2399" s="35"/>
      <c r="AR2399" s="205" t="s">
        <v>380</v>
      </c>
      <c r="AT2399" s="205" t="s">
        <v>277</v>
      </c>
      <c r="AU2399" s="205" t="s">
        <v>85</v>
      </c>
      <c r="AY2399" s="18" t="s">
        <v>275</v>
      </c>
      <c r="BE2399" s="206">
        <f>IF(N2399="základní",J2399,0)</f>
        <v>0</v>
      </c>
      <c r="BF2399" s="206">
        <f>IF(N2399="snížená",J2399,0)</f>
        <v>0</v>
      </c>
      <c r="BG2399" s="206">
        <f>IF(N2399="zákl. přenesená",J2399,0)</f>
        <v>0</v>
      </c>
      <c r="BH2399" s="206">
        <f>IF(N2399="sníž. přenesená",J2399,0)</f>
        <v>0</v>
      </c>
      <c r="BI2399" s="206">
        <f>IF(N2399="nulová",J2399,0)</f>
        <v>0</v>
      </c>
      <c r="BJ2399" s="18" t="s">
        <v>83</v>
      </c>
      <c r="BK2399" s="206">
        <f>ROUND(I2399*H2399,2)</f>
        <v>0</v>
      </c>
      <c r="BL2399" s="18" t="s">
        <v>380</v>
      </c>
      <c r="BM2399" s="205" t="s">
        <v>2911</v>
      </c>
    </row>
    <row r="2400" spans="1:65" s="13" customFormat="1" ht="10">
      <c r="B2400" s="207"/>
      <c r="C2400" s="208"/>
      <c r="D2400" s="209" t="s">
        <v>284</v>
      </c>
      <c r="E2400" s="210" t="s">
        <v>1</v>
      </c>
      <c r="F2400" s="211" t="s">
        <v>190</v>
      </c>
      <c r="G2400" s="208"/>
      <c r="H2400" s="212">
        <v>4435.7</v>
      </c>
      <c r="I2400" s="213"/>
      <c r="J2400" s="208"/>
      <c r="K2400" s="208"/>
      <c r="L2400" s="214"/>
      <c r="M2400" s="215"/>
      <c r="N2400" s="216"/>
      <c r="O2400" s="216"/>
      <c r="P2400" s="216"/>
      <c r="Q2400" s="216"/>
      <c r="R2400" s="216"/>
      <c r="S2400" s="216"/>
      <c r="T2400" s="217"/>
      <c r="AT2400" s="218" t="s">
        <v>284</v>
      </c>
      <c r="AU2400" s="218" t="s">
        <v>85</v>
      </c>
      <c r="AV2400" s="13" t="s">
        <v>85</v>
      </c>
      <c r="AW2400" s="13" t="s">
        <v>32</v>
      </c>
      <c r="AX2400" s="13" t="s">
        <v>76</v>
      </c>
      <c r="AY2400" s="218" t="s">
        <v>275</v>
      </c>
    </row>
    <row r="2401" spans="1:65" s="14" customFormat="1" ht="10">
      <c r="B2401" s="219"/>
      <c r="C2401" s="220"/>
      <c r="D2401" s="209" t="s">
        <v>284</v>
      </c>
      <c r="E2401" s="221" t="s">
        <v>1</v>
      </c>
      <c r="F2401" s="222" t="s">
        <v>286</v>
      </c>
      <c r="G2401" s="220"/>
      <c r="H2401" s="223">
        <v>4435.7</v>
      </c>
      <c r="I2401" s="224"/>
      <c r="J2401" s="220"/>
      <c r="K2401" s="220"/>
      <c r="L2401" s="225"/>
      <c r="M2401" s="226"/>
      <c r="N2401" s="227"/>
      <c r="O2401" s="227"/>
      <c r="P2401" s="227"/>
      <c r="Q2401" s="227"/>
      <c r="R2401" s="227"/>
      <c r="S2401" s="227"/>
      <c r="T2401" s="228"/>
      <c r="AT2401" s="229" t="s">
        <v>284</v>
      </c>
      <c r="AU2401" s="229" t="s">
        <v>85</v>
      </c>
      <c r="AV2401" s="14" t="s">
        <v>106</v>
      </c>
      <c r="AW2401" s="14" t="s">
        <v>32</v>
      </c>
      <c r="AX2401" s="14" t="s">
        <v>76</v>
      </c>
      <c r="AY2401" s="229" t="s">
        <v>275</v>
      </c>
    </row>
    <row r="2402" spans="1:65" s="15" customFormat="1" ht="10">
      <c r="B2402" s="230"/>
      <c r="C2402" s="231"/>
      <c r="D2402" s="209" t="s">
        <v>284</v>
      </c>
      <c r="E2402" s="232" t="s">
        <v>1</v>
      </c>
      <c r="F2402" s="233" t="s">
        <v>287</v>
      </c>
      <c r="G2402" s="231"/>
      <c r="H2402" s="234">
        <v>4435.7</v>
      </c>
      <c r="I2402" s="235"/>
      <c r="J2402" s="231"/>
      <c r="K2402" s="231"/>
      <c r="L2402" s="236"/>
      <c r="M2402" s="237"/>
      <c r="N2402" s="238"/>
      <c r="O2402" s="238"/>
      <c r="P2402" s="238"/>
      <c r="Q2402" s="238"/>
      <c r="R2402" s="238"/>
      <c r="S2402" s="238"/>
      <c r="T2402" s="239"/>
      <c r="AT2402" s="240" t="s">
        <v>284</v>
      </c>
      <c r="AU2402" s="240" t="s">
        <v>85</v>
      </c>
      <c r="AV2402" s="15" t="s">
        <v>282</v>
      </c>
      <c r="AW2402" s="15" t="s">
        <v>32</v>
      </c>
      <c r="AX2402" s="15" t="s">
        <v>83</v>
      </c>
      <c r="AY2402" s="240" t="s">
        <v>275</v>
      </c>
    </row>
    <row r="2403" spans="1:65" s="12" customFormat="1" ht="22.75" customHeight="1">
      <c r="B2403" s="178"/>
      <c r="C2403" s="179"/>
      <c r="D2403" s="180" t="s">
        <v>75</v>
      </c>
      <c r="E2403" s="192" t="s">
        <v>2912</v>
      </c>
      <c r="F2403" s="192" t="s">
        <v>2913</v>
      </c>
      <c r="G2403" s="179"/>
      <c r="H2403" s="179"/>
      <c r="I2403" s="182"/>
      <c r="J2403" s="193">
        <f>BK2403</f>
        <v>0</v>
      </c>
      <c r="K2403" s="179"/>
      <c r="L2403" s="184"/>
      <c r="M2403" s="185"/>
      <c r="N2403" s="186"/>
      <c r="O2403" s="186"/>
      <c r="P2403" s="187">
        <f>SUM(P2404:P2409)</f>
        <v>0</v>
      </c>
      <c r="Q2403" s="186"/>
      <c r="R2403" s="187">
        <f>SUM(R2404:R2409)</f>
        <v>0</v>
      </c>
      <c r="S2403" s="186"/>
      <c r="T2403" s="188">
        <f>SUM(T2404:T2409)</f>
        <v>0</v>
      </c>
      <c r="AR2403" s="189" t="s">
        <v>85</v>
      </c>
      <c r="AT2403" s="190" t="s">
        <v>75</v>
      </c>
      <c r="AU2403" s="190" t="s">
        <v>83</v>
      </c>
      <c r="AY2403" s="189" t="s">
        <v>275</v>
      </c>
      <c r="BK2403" s="191">
        <f>SUM(BK2404:BK2409)</f>
        <v>0</v>
      </c>
    </row>
    <row r="2404" spans="1:65" s="2" customFormat="1" ht="16.5" customHeight="1">
      <c r="A2404" s="35"/>
      <c r="B2404" s="36"/>
      <c r="C2404" s="194" t="s">
        <v>2914</v>
      </c>
      <c r="D2404" s="194" t="s">
        <v>277</v>
      </c>
      <c r="E2404" s="195" t="s">
        <v>2915</v>
      </c>
      <c r="F2404" s="196" t="s">
        <v>2916</v>
      </c>
      <c r="G2404" s="197" t="s">
        <v>610</v>
      </c>
      <c r="H2404" s="198">
        <v>1</v>
      </c>
      <c r="I2404" s="199"/>
      <c r="J2404" s="200">
        <f>ROUND(I2404*H2404,2)</f>
        <v>0</v>
      </c>
      <c r="K2404" s="196" t="s">
        <v>281</v>
      </c>
      <c r="L2404" s="40"/>
      <c r="M2404" s="201" t="s">
        <v>1</v>
      </c>
      <c r="N2404" s="202" t="s">
        <v>41</v>
      </c>
      <c r="O2404" s="72"/>
      <c r="P2404" s="203">
        <f>O2404*H2404</f>
        <v>0</v>
      </c>
      <c r="Q2404" s="203">
        <v>0</v>
      </c>
      <c r="R2404" s="203">
        <f>Q2404*H2404</f>
        <v>0</v>
      </c>
      <c r="S2404" s="203">
        <v>0</v>
      </c>
      <c r="T2404" s="204">
        <f>S2404*H2404</f>
        <v>0</v>
      </c>
      <c r="U2404" s="35"/>
      <c r="V2404" s="35"/>
      <c r="W2404" s="35"/>
      <c r="X2404" s="35"/>
      <c r="Y2404" s="35"/>
      <c r="Z2404" s="35"/>
      <c r="AA2404" s="35"/>
      <c r="AB2404" s="35"/>
      <c r="AC2404" s="35"/>
      <c r="AD2404" s="35"/>
      <c r="AE2404" s="35"/>
      <c r="AR2404" s="205" t="s">
        <v>380</v>
      </c>
      <c r="AT2404" s="205" t="s">
        <v>277</v>
      </c>
      <c r="AU2404" s="205" t="s">
        <v>85</v>
      </c>
      <c r="AY2404" s="18" t="s">
        <v>275</v>
      </c>
      <c r="BE2404" s="206">
        <f>IF(N2404="základní",J2404,0)</f>
        <v>0</v>
      </c>
      <c r="BF2404" s="206">
        <f>IF(N2404="snížená",J2404,0)</f>
        <v>0</v>
      </c>
      <c r="BG2404" s="206">
        <f>IF(N2404="zákl. přenesená",J2404,0)</f>
        <v>0</v>
      </c>
      <c r="BH2404" s="206">
        <f>IF(N2404="sníž. přenesená",J2404,0)</f>
        <v>0</v>
      </c>
      <c r="BI2404" s="206">
        <f>IF(N2404="nulová",J2404,0)</f>
        <v>0</v>
      </c>
      <c r="BJ2404" s="18" t="s">
        <v>83</v>
      </c>
      <c r="BK2404" s="206">
        <f>ROUND(I2404*H2404,2)</f>
        <v>0</v>
      </c>
      <c r="BL2404" s="18" t="s">
        <v>380</v>
      </c>
      <c r="BM2404" s="205" t="s">
        <v>2917</v>
      </c>
    </row>
    <row r="2405" spans="1:65" s="13" customFormat="1" ht="10">
      <c r="B2405" s="207"/>
      <c r="C2405" s="208"/>
      <c r="D2405" s="209" t="s">
        <v>284</v>
      </c>
      <c r="E2405" s="210" t="s">
        <v>1</v>
      </c>
      <c r="F2405" s="211" t="s">
        <v>2918</v>
      </c>
      <c r="G2405" s="208"/>
      <c r="H2405" s="212">
        <v>1</v>
      </c>
      <c r="I2405" s="213"/>
      <c r="J2405" s="208"/>
      <c r="K2405" s="208"/>
      <c r="L2405" s="214"/>
      <c r="M2405" s="215"/>
      <c r="N2405" s="216"/>
      <c r="O2405" s="216"/>
      <c r="P2405" s="216"/>
      <c r="Q2405" s="216"/>
      <c r="R2405" s="216"/>
      <c r="S2405" s="216"/>
      <c r="T2405" s="217"/>
      <c r="AT2405" s="218" t="s">
        <v>284</v>
      </c>
      <c r="AU2405" s="218" t="s">
        <v>85</v>
      </c>
      <c r="AV2405" s="13" t="s">
        <v>85</v>
      </c>
      <c r="AW2405" s="13" t="s">
        <v>32</v>
      </c>
      <c r="AX2405" s="13" t="s">
        <v>76</v>
      </c>
      <c r="AY2405" s="218" t="s">
        <v>275</v>
      </c>
    </row>
    <row r="2406" spans="1:65" s="14" customFormat="1" ht="10">
      <c r="B2406" s="219"/>
      <c r="C2406" s="220"/>
      <c r="D2406" s="209" t="s">
        <v>284</v>
      </c>
      <c r="E2406" s="221" t="s">
        <v>1</v>
      </c>
      <c r="F2406" s="222" t="s">
        <v>286</v>
      </c>
      <c r="G2406" s="220"/>
      <c r="H2406" s="223">
        <v>1</v>
      </c>
      <c r="I2406" s="224"/>
      <c r="J2406" s="220"/>
      <c r="K2406" s="220"/>
      <c r="L2406" s="225"/>
      <c r="M2406" s="226"/>
      <c r="N2406" s="227"/>
      <c r="O2406" s="227"/>
      <c r="P2406" s="227"/>
      <c r="Q2406" s="227"/>
      <c r="R2406" s="227"/>
      <c r="S2406" s="227"/>
      <c r="T2406" s="228"/>
      <c r="AT2406" s="229" t="s">
        <v>284</v>
      </c>
      <c r="AU2406" s="229" t="s">
        <v>85</v>
      </c>
      <c r="AV2406" s="14" t="s">
        <v>106</v>
      </c>
      <c r="AW2406" s="14" t="s">
        <v>32</v>
      </c>
      <c r="AX2406" s="14" t="s">
        <v>76</v>
      </c>
      <c r="AY2406" s="229" t="s">
        <v>275</v>
      </c>
    </row>
    <row r="2407" spans="1:65" s="15" customFormat="1" ht="10">
      <c r="B2407" s="230"/>
      <c r="C2407" s="231"/>
      <c r="D2407" s="209" t="s">
        <v>284</v>
      </c>
      <c r="E2407" s="232" t="s">
        <v>1</v>
      </c>
      <c r="F2407" s="233" t="s">
        <v>287</v>
      </c>
      <c r="G2407" s="231"/>
      <c r="H2407" s="234">
        <v>1</v>
      </c>
      <c r="I2407" s="235"/>
      <c r="J2407" s="231"/>
      <c r="K2407" s="231"/>
      <c r="L2407" s="236"/>
      <c r="M2407" s="237"/>
      <c r="N2407" s="238"/>
      <c r="O2407" s="238"/>
      <c r="P2407" s="238"/>
      <c r="Q2407" s="238"/>
      <c r="R2407" s="238"/>
      <c r="S2407" s="238"/>
      <c r="T2407" s="239"/>
      <c r="AT2407" s="240" t="s">
        <v>284</v>
      </c>
      <c r="AU2407" s="240" t="s">
        <v>85</v>
      </c>
      <c r="AV2407" s="15" t="s">
        <v>282</v>
      </c>
      <c r="AW2407" s="15" t="s">
        <v>32</v>
      </c>
      <c r="AX2407" s="15" t="s">
        <v>83</v>
      </c>
      <c r="AY2407" s="240" t="s">
        <v>275</v>
      </c>
    </row>
    <row r="2408" spans="1:65" s="2" customFormat="1" ht="16.5" customHeight="1">
      <c r="A2408" s="35"/>
      <c r="B2408" s="36"/>
      <c r="C2408" s="251" t="s">
        <v>2919</v>
      </c>
      <c r="D2408" s="251" t="s">
        <v>386</v>
      </c>
      <c r="E2408" s="252" t="s">
        <v>2920</v>
      </c>
      <c r="F2408" s="253" t="s">
        <v>2921</v>
      </c>
      <c r="G2408" s="254" t="s">
        <v>2066</v>
      </c>
      <c r="H2408" s="255">
        <v>1</v>
      </c>
      <c r="I2408" s="256"/>
      <c r="J2408" s="257">
        <f>ROUND(I2408*H2408,2)</f>
        <v>0</v>
      </c>
      <c r="K2408" s="253" t="s">
        <v>1</v>
      </c>
      <c r="L2408" s="258"/>
      <c r="M2408" s="259" t="s">
        <v>1</v>
      </c>
      <c r="N2408" s="260" t="s">
        <v>41</v>
      </c>
      <c r="O2408" s="72"/>
      <c r="P2408" s="203">
        <f>O2408*H2408</f>
        <v>0</v>
      </c>
      <c r="Q2408" s="203">
        <v>0</v>
      </c>
      <c r="R2408" s="203">
        <f>Q2408*H2408</f>
        <v>0</v>
      </c>
      <c r="S2408" s="203">
        <v>0</v>
      </c>
      <c r="T2408" s="204">
        <f>S2408*H2408</f>
        <v>0</v>
      </c>
      <c r="U2408" s="35"/>
      <c r="V2408" s="35"/>
      <c r="W2408" s="35"/>
      <c r="X2408" s="35"/>
      <c r="Y2408" s="35"/>
      <c r="Z2408" s="35"/>
      <c r="AA2408" s="35"/>
      <c r="AB2408" s="35"/>
      <c r="AC2408" s="35"/>
      <c r="AD2408" s="35"/>
      <c r="AE2408" s="35"/>
      <c r="AR2408" s="205" t="s">
        <v>517</v>
      </c>
      <c r="AT2408" s="205" t="s">
        <v>386</v>
      </c>
      <c r="AU2408" s="205" t="s">
        <v>85</v>
      </c>
      <c r="AY2408" s="18" t="s">
        <v>275</v>
      </c>
      <c r="BE2408" s="206">
        <f>IF(N2408="základní",J2408,0)</f>
        <v>0</v>
      </c>
      <c r="BF2408" s="206">
        <f>IF(N2408="snížená",J2408,0)</f>
        <v>0</v>
      </c>
      <c r="BG2408" s="206">
        <f>IF(N2408="zákl. přenesená",J2408,0)</f>
        <v>0</v>
      </c>
      <c r="BH2408" s="206">
        <f>IF(N2408="sníž. přenesená",J2408,0)</f>
        <v>0</v>
      </c>
      <c r="BI2408" s="206">
        <f>IF(N2408="nulová",J2408,0)</f>
        <v>0</v>
      </c>
      <c r="BJ2408" s="18" t="s">
        <v>83</v>
      </c>
      <c r="BK2408" s="206">
        <f>ROUND(I2408*H2408,2)</f>
        <v>0</v>
      </c>
      <c r="BL2408" s="18" t="s">
        <v>380</v>
      </c>
      <c r="BM2408" s="205" t="s">
        <v>2922</v>
      </c>
    </row>
    <row r="2409" spans="1:65" s="2" customFormat="1" ht="24.15" customHeight="1">
      <c r="A2409" s="35"/>
      <c r="B2409" s="36"/>
      <c r="C2409" s="194" t="s">
        <v>2923</v>
      </c>
      <c r="D2409" s="194" t="s">
        <v>277</v>
      </c>
      <c r="E2409" s="195" t="s">
        <v>2924</v>
      </c>
      <c r="F2409" s="196" t="s">
        <v>2925</v>
      </c>
      <c r="G2409" s="197" t="s">
        <v>1694</v>
      </c>
      <c r="H2409" s="261"/>
      <c r="I2409" s="199"/>
      <c r="J2409" s="200">
        <f>ROUND(I2409*H2409,2)</f>
        <v>0</v>
      </c>
      <c r="K2409" s="196" t="s">
        <v>281</v>
      </c>
      <c r="L2409" s="40"/>
      <c r="M2409" s="201" t="s">
        <v>1</v>
      </c>
      <c r="N2409" s="202" t="s">
        <v>41</v>
      </c>
      <c r="O2409" s="72"/>
      <c r="P2409" s="203">
        <f>O2409*H2409</f>
        <v>0</v>
      </c>
      <c r="Q2409" s="203">
        <v>0</v>
      </c>
      <c r="R2409" s="203">
        <f>Q2409*H2409</f>
        <v>0</v>
      </c>
      <c r="S2409" s="203">
        <v>0</v>
      </c>
      <c r="T2409" s="204">
        <f>S2409*H2409</f>
        <v>0</v>
      </c>
      <c r="U2409" s="35"/>
      <c r="V2409" s="35"/>
      <c r="W2409" s="35"/>
      <c r="X2409" s="35"/>
      <c r="Y2409" s="35"/>
      <c r="Z2409" s="35"/>
      <c r="AA2409" s="35"/>
      <c r="AB2409" s="35"/>
      <c r="AC2409" s="35"/>
      <c r="AD2409" s="35"/>
      <c r="AE2409" s="35"/>
      <c r="AR2409" s="205" t="s">
        <v>380</v>
      </c>
      <c r="AT2409" s="205" t="s">
        <v>277</v>
      </c>
      <c r="AU2409" s="205" t="s">
        <v>85</v>
      </c>
      <c r="AY2409" s="18" t="s">
        <v>275</v>
      </c>
      <c r="BE2409" s="206">
        <f>IF(N2409="základní",J2409,0)</f>
        <v>0</v>
      </c>
      <c r="BF2409" s="206">
        <f>IF(N2409="snížená",J2409,0)</f>
        <v>0</v>
      </c>
      <c r="BG2409" s="206">
        <f>IF(N2409="zákl. přenesená",J2409,0)</f>
        <v>0</v>
      </c>
      <c r="BH2409" s="206">
        <f>IF(N2409="sníž. přenesená",J2409,0)</f>
        <v>0</v>
      </c>
      <c r="BI2409" s="206">
        <f>IF(N2409="nulová",J2409,0)</f>
        <v>0</v>
      </c>
      <c r="BJ2409" s="18" t="s">
        <v>83</v>
      </c>
      <c r="BK2409" s="206">
        <f>ROUND(I2409*H2409,2)</f>
        <v>0</v>
      </c>
      <c r="BL2409" s="18" t="s">
        <v>380</v>
      </c>
      <c r="BM2409" s="205" t="s">
        <v>2926</v>
      </c>
    </row>
    <row r="2410" spans="1:65" s="12" customFormat="1" ht="25.9" customHeight="1">
      <c r="B2410" s="178"/>
      <c r="C2410" s="179"/>
      <c r="D2410" s="180" t="s">
        <v>75</v>
      </c>
      <c r="E2410" s="181" t="s">
        <v>386</v>
      </c>
      <c r="F2410" s="181" t="s">
        <v>2927</v>
      </c>
      <c r="G2410" s="179"/>
      <c r="H2410" s="179"/>
      <c r="I2410" s="182"/>
      <c r="J2410" s="183">
        <f>BK2410</f>
        <v>0</v>
      </c>
      <c r="K2410" s="179"/>
      <c r="L2410" s="184"/>
      <c r="M2410" s="185"/>
      <c r="N2410" s="186"/>
      <c r="O2410" s="186"/>
      <c r="P2410" s="187">
        <f>P2411</f>
        <v>0</v>
      </c>
      <c r="Q2410" s="186"/>
      <c r="R2410" s="187">
        <f>R2411</f>
        <v>0</v>
      </c>
      <c r="S2410" s="186"/>
      <c r="T2410" s="188">
        <f>T2411</f>
        <v>0</v>
      </c>
      <c r="AR2410" s="189" t="s">
        <v>106</v>
      </c>
      <c r="AT2410" s="190" t="s">
        <v>75</v>
      </c>
      <c r="AU2410" s="190" t="s">
        <v>76</v>
      </c>
      <c r="AY2410" s="189" t="s">
        <v>275</v>
      </c>
      <c r="BK2410" s="191">
        <f>BK2411</f>
        <v>0</v>
      </c>
    </row>
    <row r="2411" spans="1:65" s="12" customFormat="1" ht="22.75" customHeight="1">
      <c r="B2411" s="178"/>
      <c r="C2411" s="179"/>
      <c r="D2411" s="180" t="s">
        <v>75</v>
      </c>
      <c r="E2411" s="192" t="s">
        <v>2928</v>
      </c>
      <c r="F2411" s="192" t="s">
        <v>2929</v>
      </c>
      <c r="G2411" s="179"/>
      <c r="H2411" s="179"/>
      <c r="I2411" s="182"/>
      <c r="J2411" s="193">
        <f>BK2411</f>
        <v>0</v>
      </c>
      <c r="K2411" s="179"/>
      <c r="L2411" s="184"/>
      <c r="M2411" s="185"/>
      <c r="N2411" s="186"/>
      <c r="O2411" s="186"/>
      <c r="P2411" s="187">
        <f>P2412</f>
        <v>0</v>
      </c>
      <c r="Q2411" s="186"/>
      <c r="R2411" s="187">
        <f>R2412</f>
        <v>0</v>
      </c>
      <c r="S2411" s="186"/>
      <c r="T2411" s="188">
        <f>T2412</f>
        <v>0</v>
      </c>
      <c r="AR2411" s="189" t="s">
        <v>106</v>
      </c>
      <c r="AT2411" s="190" t="s">
        <v>75</v>
      </c>
      <c r="AU2411" s="190" t="s">
        <v>83</v>
      </c>
      <c r="AY2411" s="189" t="s">
        <v>275</v>
      </c>
      <c r="BK2411" s="191">
        <f>BK2412</f>
        <v>0</v>
      </c>
    </row>
    <row r="2412" spans="1:65" s="2" customFormat="1" ht="16.5" customHeight="1">
      <c r="A2412" s="35"/>
      <c r="B2412" s="36"/>
      <c r="C2412" s="194" t="s">
        <v>2930</v>
      </c>
      <c r="D2412" s="194" t="s">
        <v>277</v>
      </c>
      <c r="E2412" s="195" t="s">
        <v>2931</v>
      </c>
      <c r="F2412" s="196" t="s">
        <v>2932</v>
      </c>
      <c r="G2412" s="197" t="s">
        <v>2066</v>
      </c>
      <c r="H2412" s="198">
        <v>1</v>
      </c>
      <c r="I2412" s="199"/>
      <c r="J2412" s="200">
        <f>ROUND(I2412*H2412,2)</f>
        <v>0</v>
      </c>
      <c r="K2412" s="196" t="s">
        <v>1</v>
      </c>
      <c r="L2412" s="40"/>
      <c r="M2412" s="262" t="s">
        <v>1</v>
      </c>
      <c r="N2412" s="263" t="s">
        <v>41</v>
      </c>
      <c r="O2412" s="264"/>
      <c r="P2412" s="265">
        <f>O2412*H2412</f>
        <v>0</v>
      </c>
      <c r="Q2412" s="265">
        <v>0</v>
      </c>
      <c r="R2412" s="265">
        <f>Q2412*H2412</f>
        <v>0</v>
      </c>
      <c r="S2412" s="265">
        <v>0</v>
      </c>
      <c r="T2412" s="266">
        <f>S2412*H2412</f>
        <v>0</v>
      </c>
      <c r="U2412" s="35"/>
      <c r="V2412" s="35"/>
      <c r="W2412" s="35"/>
      <c r="X2412" s="35"/>
      <c r="Y2412" s="35"/>
      <c r="Z2412" s="35"/>
      <c r="AA2412" s="35"/>
      <c r="AB2412" s="35"/>
      <c r="AC2412" s="35"/>
      <c r="AD2412" s="35"/>
      <c r="AE2412" s="35"/>
      <c r="AR2412" s="205" t="s">
        <v>783</v>
      </c>
      <c r="AT2412" s="205" t="s">
        <v>277</v>
      </c>
      <c r="AU2412" s="205" t="s">
        <v>85</v>
      </c>
      <c r="AY2412" s="18" t="s">
        <v>275</v>
      </c>
      <c r="BE2412" s="206">
        <f>IF(N2412="základní",J2412,0)</f>
        <v>0</v>
      </c>
      <c r="BF2412" s="206">
        <f>IF(N2412="snížená",J2412,0)</f>
        <v>0</v>
      </c>
      <c r="BG2412" s="206">
        <f>IF(N2412="zákl. přenesená",J2412,0)</f>
        <v>0</v>
      </c>
      <c r="BH2412" s="206">
        <f>IF(N2412="sníž. přenesená",J2412,0)</f>
        <v>0</v>
      </c>
      <c r="BI2412" s="206">
        <f>IF(N2412="nulová",J2412,0)</f>
        <v>0</v>
      </c>
      <c r="BJ2412" s="18" t="s">
        <v>83</v>
      </c>
      <c r="BK2412" s="206">
        <f>ROUND(I2412*H2412,2)</f>
        <v>0</v>
      </c>
      <c r="BL2412" s="18" t="s">
        <v>783</v>
      </c>
      <c r="BM2412" s="205" t="s">
        <v>2933</v>
      </c>
    </row>
    <row r="2413" spans="1:65" s="2" customFormat="1" ht="7" customHeight="1">
      <c r="A2413" s="35"/>
      <c r="B2413" s="55"/>
      <c r="C2413" s="56"/>
      <c r="D2413" s="56"/>
      <c r="E2413" s="56"/>
      <c r="F2413" s="56"/>
      <c r="G2413" s="56"/>
      <c r="H2413" s="56"/>
      <c r="I2413" s="56"/>
      <c r="J2413" s="56"/>
      <c r="K2413" s="56"/>
      <c r="L2413" s="40"/>
      <c r="M2413" s="35"/>
      <c r="O2413" s="35"/>
      <c r="P2413" s="35"/>
      <c r="Q2413" s="35"/>
      <c r="R2413" s="35"/>
      <c r="S2413" s="35"/>
      <c r="T2413" s="35"/>
      <c r="U2413" s="35"/>
      <c r="V2413" s="35"/>
      <c r="W2413" s="35"/>
      <c r="X2413" s="35"/>
      <c r="Y2413" s="35"/>
      <c r="Z2413" s="35"/>
      <c r="AA2413" s="35"/>
      <c r="AB2413" s="35"/>
      <c r="AC2413" s="35"/>
      <c r="AD2413" s="35"/>
      <c r="AE2413" s="35"/>
    </row>
  </sheetData>
  <sheetProtection algorithmName="SHA-512" hashValue="wcQqQui08DY72sIc8LiJXzQR+Ui4UhPKZD16O11OVmZGsuGsRym7scaoMTG3WT0oWrEYab/GwTHLkjqG2sF8oA==" saltValue="eEez60qHamF5+HL7LUJB+kmjjyT+gC6ujEodxCbx6BZdmvf7Qq4ceUMNTsKG1c0dQE28e+9xTytwgLTqfxe8wg==" spinCount="100000" sheet="1" objects="1" scenarios="1" formatColumns="0" formatRows="0" autoFilter="0"/>
  <autoFilter ref="C142:K2412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9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91</v>
      </c>
    </row>
    <row r="3" spans="1:46" s="1" customFormat="1" ht="7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83</v>
      </c>
    </row>
    <row r="4" spans="1:46" s="1" customFormat="1" ht="2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2" t="str">
        <f>'Rekapitulace stavby'!K6</f>
        <v>Lůžkový hospic Mezi stromy na pozemku č. parc 785/1 v k.ú. Havlíčkův Brod</v>
      </c>
      <c r="F7" s="333"/>
      <c r="G7" s="333"/>
      <c r="H7" s="333"/>
      <c r="L7" s="21"/>
    </row>
    <row r="8" spans="1:46" s="1" customFormat="1" ht="12" customHeight="1">
      <c r="B8" s="21"/>
      <c r="D8" s="121" t="s">
        <v>186</v>
      </c>
      <c r="L8" s="21"/>
    </row>
    <row r="9" spans="1:46" s="2" customFormat="1" ht="16.5" customHeight="1">
      <c r="A9" s="35"/>
      <c r="B9" s="40"/>
      <c r="C9" s="35"/>
      <c r="D9" s="35"/>
      <c r="E9" s="332" t="s">
        <v>189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2934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4" t="s">
        <v>2935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25. 4. 2022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6" t="str">
        <f>'Rekapitulace stavby'!E14</f>
        <v>Vyplň údaj</v>
      </c>
      <c r="F20" s="337"/>
      <c r="G20" s="337"/>
      <c r="H20" s="337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1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38" t="s">
        <v>1</v>
      </c>
      <c r="F29" s="338"/>
      <c r="G29" s="338"/>
      <c r="H29" s="338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ROUND(J130,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31" t="s">
        <v>40</v>
      </c>
      <c r="E35" s="121" t="s">
        <v>41</v>
      </c>
      <c r="F35" s="132">
        <f>ROUND((SUM(BE130:BE298)),  2)</f>
        <v>0</v>
      </c>
      <c r="G35" s="35"/>
      <c r="H35" s="35"/>
      <c r="I35" s="133">
        <v>0.21</v>
      </c>
      <c r="J35" s="132">
        <f>ROUND(((SUM(BE130:BE298))*I35),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1" t="s">
        <v>42</v>
      </c>
      <c r="F36" s="132">
        <f>ROUND((SUM(BF130:BF298)),  2)</f>
        <v>0</v>
      </c>
      <c r="G36" s="35"/>
      <c r="H36" s="35"/>
      <c r="I36" s="133">
        <v>0.15</v>
      </c>
      <c r="J36" s="132">
        <f>ROUND(((SUM(BF130:BF298))*I36),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1" t="s">
        <v>43</v>
      </c>
      <c r="F37" s="132">
        <f>ROUND((SUM(BG130:BG298)),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1" t="s">
        <v>44</v>
      </c>
      <c r="F38" s="132">
        <f>ROUND((SUM(BH130:BH298)),  2)</f>
        <v>0</v>
      </c>
      <c r="G38" s="35"/>
      <c r="H38" s="35"/>
      <c r="I38" s="133">
        <v>0.15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1" t="s">
        <v>45</v>
      </c>
      <c r="F39" s="132">
        <f>ROUND((SUM(BI130:BI298)),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34"/>
      <c r="D41" s="135" t="s">
        <v>46</v>
      </c>
      <c r="E41" s="136"/>
      <c r="F41" s="136"/>
      <c r="G41" s="137" t="s">
        <v>47</v>
      </c>
      <c r="H41" s="138" t="s">
        <v>48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7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39" t="str">
        <f>E7</f>
        <v>Lůžkový hospic Mezi stromy na pozemku č. parc 785/1 v k.ú. Havlíčkův Brod</v>
      </c>
      <c r="F85" s="340"/>
      <c r="G85" s="340"/>
      <c r="H85" s="34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9" t="s">
        <v>189</v>
      </c>
      <c r="F87" s="341"/>
      <c r="G87" s="341"/>
      <c r="H87" s="34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2934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4" t="str">
        <f>E11</f>
        <v>ZTI - Zdravotechnika a plyn</v>
      </c>
      <c r="F89" s="341"/>
      <c r="G89" s="341"/>
      <c r="H89" s="34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7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25. 4. 2022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Spolek pro lůžkový hospic Mezi Stromy</v>
      </c>
      <c r="G93" s="37"/>
      <c r="H93" s="37"/>
      <c r="I93" s="30" t="s">
        <v>30</v>
      </c>
      <c r="J93" s="33" t="str">
        <f>E23</f>
        <v>PROJEKT II, v.o.s.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Škrabal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2" t="s">
        <v>229</v>
      </c>
      <c r="D96" s="153"/>
      <c r="E96" s="153"/>
      <c r="F96" s="153"/>
      <c r="G96" s="153"/>
      <c r="H96" s="153"/>
      <c r="I96" s="153"/>
      <c r="J96" s="154" t="s">
        <v>230</v>
      </c>
      <c r="K96" s="153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2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75" customHeight="1">
      <c r="A98" s="35"/>
      <c r="B98" s="36"/>
      <c r="C98" s="155" t="s">
        <v>231</v>
      </c>
      <c r="D98" s="37"/>
      <c r="E98" s="37"/>
      <c r="F98" s="37"/>
      <c r="G98" s="37"/>
      <c r="H98" s="37"/>
      <c r="I98" s="37"/>
      <c r="J98" s="85">
        <f>J130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232</v>
      </c>
    </row>
    <row r="99" spans="1:47" s="9" customFormat="1" ht="25" customHeight="1">
      <c r="B99" s="156"/>
      <c r="C99" s="157"/>
      <c r="D99" s="158" t="s">
        <v>243</v>
      </c>
      <c r="E99" s="159"/>
      <c r="F99" s="159"/>
      <c r="G99" s="159"/>
      <c r="H99" s="159"/>
      <c r="I99" s="159"/>
      <c r="J99" s="160">
        <f>J131</f>
        <v>0</v>
      </c>
      <c r="K99" s="157"/>
      <c r="L99" s="161"/>
    </row>
    <row r="100" spans="1:47" s="10" customFormat="1" ht="19.899999999999999" customHeight="1">
      <c r="B100" s="162"/>
      <c r="C100" s="105"/>
      <c r="D100" s="163" t="s">
        <v>2936</v>
      </c>
      <c r="E100" s="164"/>
      <c r="F100" s="164"/>
      <c r="G100" s="164"/>
      <c r="H100" s="164"/>
      <c r="I100" s="164"/>
      <c r="J100" s="165">
        <f>J132</f>
        <v>0</v>
      </c>
      <c r="K100" s="105"/>
      <c r="L100" s="166"/>
    </row>
    <row r="101" spans="1:47" s="10" customFormat="1" ht="19.899999999999999" customHeight="1">
      <c r="B101" s="162"/>
      <c r="C101" s="105"/>
      <c r="D101" s="163" t="s">
        <v>2937</v>
      </c>
      <c r="E101" s="164"/>
      <c r="F101" s="164"/>
      <c r="G101" s="164"/>
      <c r="H101" s="164"/>
      <c r="I101" s="164"/>
      <c r="J101" s="165">
        <f>J160</f>
        <v>0</v>
      </c>
      <c r="K101" s="105"/>
      <c r="L101" s="166"/>
    </row>
    <row r="102" spans="1:47" s="10" customFormat="1" ht="19.899999999999999" customHeight="1">
      <c r="B102" s="162"/>
      <c r="C102" s="105"/>
      <c r="D102" s="163" t="s">
        <v>2938</v>
      </c>
      <c r="E102" s="164"/>
      <c r="F102" s="164"/>
      <c r="G102" s="164"/>
      <c r="H102" s="164"/>
      <c r="I102" s="164"/>
      <c r="J102" s="165">
        <f>J228</f>
        <v>0</v>
      </c>
      <c r="K102" s="105"/>
      <c r="L102" s="166"/>
    </row>
    <row r="103" spans="1:47" s="10" customFormat="1" ht="19.899999999999999" customHeight="1">
      <c r="B103" s="162"/>
      <c r="C103" s="105"/>
      <c r="D103" s="163" t="s">
        <v>2939</v>
      </c>
      <c r="E103" s="164"/>
      <c r="F103" s="164"/>
      <c r="G103" s="164"/>
      <c r="H103" s="164"/>
      <c r="I103" s="164"/>
      <c r="J103" s="165">
        <f>J237</f>
        <v>0</v>
      </c>
      <c r="K103" s="105"/>
      <c r="L103" s="166"/>
    </row>
    <row r="104" spans="1:47" s="10" customFormat="1" ht="19.899999999999999" customHeight="1">
      <c r="B104" s="162"/>
      <c r="C104" s="105"/>
      <c r="D104" s="163" t="s">
        <v>2940</v>
      </c>
      <c r="E104" s="164"/>
      <c r="F104" s="164"/>
      <c r="G104" s="164"/>
      <c r="H104" s="164"/>
      <c r="I104" s="164"/>
      <c r="J104" s="165">
        <f>J287</f>
        <v>0</v>
      </c>
      <c r="K104" s="105"/>
      <c r="L104" s="166"/>
    </row>
    <row r="105" spans="1:47" s="10" customFormat="1" ht="19.899999999999999" customHeight="1">
      <c r="B105" s="162"/>
      <c r="C105" s="105"/>
      <c r="D105" s="163" t="s">
        <v>2941</v>
      </c>
      <c r="E105" s="164"/>
      <c r="F105" s="164"/>
      <c r="G105" s="164"/>
      <c r="H105" s="164"/>
      <c r="I105" s="164"/>
      <c r="J105" s="165">
        <f>J291</f>
        <v>0</v>
      </c>
      <c r="K105" s="105"/>
      <c r="L105" s="166"/>
    </row>
    <row r="106" spans="1:47" s="9" customFormat="1" ht="25" customHeight="1">
      <c r="B106" s="156"/>
      <c r="C106" s="157"/>
      <c r="D106" s="158" t="s">
        <v>2942</v>
      </c>
      <c r="E106" s="159"/>
      <c r="F106" s="159"/>
      <c r="G106" s="159"/>
      <c r="H106" s="159"/>
      <c r="I106" s="159"/>
      <c r="J106" s="160">
        <f>J294</f>
        <v>0</v>
      </c>
      <c r="K106" s="157"/>
      <c r="L106" s="161"/>
    </row>
    <row r="107" spans="1:47" s="9" customFormat="1" ht="25" customHeight="1">
      <c r="B107" s="156"/>
      <c r="C107" s="157"/>
      <c r="D107" s="158" t="s">
        <v>2943</v>
      </c>
      <c r="E107" s="159"/>
      <c r="F107" s="159"/>
      <c r="G107" s="159"/>
      <c r="H107" s="159"/>
      <c r="I107" s="159"/>
      <c r="J107" s="160">
        <f>J296</f>
        <v>0</v>
      </c>
      <c r="K107" s="157"/>
      <c r="L107" s="161"/>
    </row>
    <row r="108" spans="1:47" s="10" customFormat="1" ht="19.899999999999999" customHeight="1">
      <c r="B108" s="162"/>
      <c r="C108" s="105"/>
      <c r="D108" s="163" t="s">
        <v>2944</v>
      </c>
      <c r="E108" s="164"/>
      <c r="F108" s="164"/>
      <c r="G108" s="164"/>
      <c r="H108" s="164"/>
      <c r="I108" s="164"/>
      <c r="J108" s="165">
        <f>J297</f>
        <v>0</v>
      </c>
      <c r="K108" s="105"/>
      <c r="L108" s="166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7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7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5" customHeight="1">
      <c r="A115" s="35"/>
      <c r="B115" s="36"/>
      <c r="C115" s="24" t="s">
        <v>260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7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6.25" customHeight="1">
      <c r="A118" s="35"/>
      <c r="B118" s="36"/>
      <c r="C118" s="37"/>
      <c r="D118" s="37"/>
      <c r="E118" s="339" t="str">
        <f>E7</f>
        <v>Lůžkový hospic Mezi stromy na pozemku č. parc 785/1 v k.ú. Havlíčkův Brod</v>
      </c>
      <c r="F118" s="340"/>
      <c r="G118" s="340"/>
      <c r="H118" s="340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186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39" t="s">
        <v>189</v>
      </c>
      <c r="F120" s="341"/>
      <c r="G120" s="341"/>
      <c r="H120" s="341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2934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94" t="str">
        <f>E11</f>
        <v>ZTI - Zdravotechnika a plyn</v>
      </c>
      <c r="F122" s="341"/>
      <c r="G122" s="341"/>
      <c r="H122" s="341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7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F14</f>
        <v xml:space="preserve"> </v>
      </c>
      <c r="G124" s="37"/>
      <c r="H124" s="37"/>
      <c r="I124" s="30" t="s">
        <v>22</v>
      </c>
      <c r="J124" s="67" t="str">
        <f>IF(J14="","",J14)</f>
        <v>25. 4. 2022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7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15" customHeight="1">
      <c r="A126" s="35"/>
      <c r="B126" s="36"/>
      <c r="C126" s="30" t="s">
        <v>24</v>
      </c>
      <c r="D126" s="37"/>
      <c r="E126" s="37"/>
      <c r="F126" s="28" t="str">
        <f>E17</f>
        <v>Spolek pro lůžkový hospic Mezi Stromy</v>
      </c>
      <c r="G126" s="37"/>
      <c r="H126" s="37"/>
      <c r="I126" s="30" t="s">
        <v>30</v>
      </c>
      <c r="J126" s="33" t="str">
        <f>E23</f>
        <v>PROJEKT II, v.o.s.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15" customHeight="1">
      <c r="A127" s="35"/>
      <c r="B127" s="36"/>
      <c r="C127" s="30" t="s">
        <v>28</v>
      </c>
      <c r="D127" s="37"/>
      <c r="E127" s="37"/>
      <c r="F127" s="28" t="str">
        <f>IF(E20="","",E20)</f>
        <v>Vyplň údaj</v>
      </c>
      <c r="G127" s="37"/>
      <c r="H127" s="37"/>
      <c r="I127" s="30" t="s">
        <v>33</v>
      </c>
      <c r="J127" s="33" t="str">
        <f>E26</f>
        <v>Martin Škrabal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2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67"/>
      <c r="B129" s="168"/>
      <c r="C129" s="169" t="s">
        <v>261</v>
      </c>
      <c r="D129" s="170" t="s">
        <v>61</v>
      </c>
      <c r="E129" s="170" t="s">
        <v>57</v>
      </c>
      <c r="F129" s="170" t="s">
        <v>58</v>
      </c>
      <c r="G129" s="170" t="s">
        <v>262</v>
      </c>
      <c r="H129" s="170" t="s">
        <v>263</v>
      </c>
      <c r="I129" s="170" t="s">
        <v>264</v>
      </c>
      <c r="J129" s="170" t="s">
        <v>230</v>
      </c>
      <c r="K129" s="171" t="s">
        <v>265</v>
      </c>
      <c r="L129" s="172"/>
      <c r="M129" s="76" t="s">
        <v>1</v>
      </c>
      <c r="N129" s="77" t="s">
        <v>40</v>
      </c>
      <c r="O129" s="77" t="s">
        <v>266</v>
      </c>
      <c r="P129" s="77" t="s">
        <v>267</v>
      </c>
      <c r="Q129" s="77" t="s">
        <v>268</v>
      </c>
      <c r="R129" s="77" t="s">
        <v>269</v>
      </c>
      <c r="S129" s="77" t="s">
        <v>270</v>
      </c>
      <c r="T129" s="78" t="s">
        <v>271</v>
      </c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</row>
    <row r="130" spans="1:65" s="2" customFormat="1" ht="22.75" customHeight="1">
      <c r="A130" s="35"/>
      <c r="B130" s="36"/>
      <c r="C130" s="83" t="s">
        <v>272</v>
      </c>
      <c r="D130" s="37"/>
      <c r="E130" s="37"/>
      <c r="F130" s="37"/>
      <c r="G130" s="37"/>
      <c r="H130" s="37"/>
      <c r="I130" s="37"/>
      <c r="J130" s="173">
        <f>BK130</f>
        <v>0</v>
      </c>
      <c r="K130" s="37"/>
      <c r="L130" s="40"/>
      <c r="M130" s="79"/>
      <c r="N130" s="174"/>
      <c r="O130" s="80"/>
      <c r="P130" s="175">
        <f>P131+P294+P296</f>
        <v>0</v>
      </c>
      <c r="Q130" s="80"/>
      <c r="R130" s="175">
        <f>R131+R294+R296</f>
        <v>9.7657699999999998</v>
      </c>
      <c r="S130" s="80"/>
      <c r="T130" s="176">
        <f>T131+T294+T296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75</v>
      </c>
      <c r="AU130" s="18" t="s">
        <v>232</v>
      </c>
      <c r="BK130" s="177">
        <f>BK131+BK294+BK296</f>
        <v>0</v>
      </c>
    </row>
    <row r="131" spans="1:65" s="12" customFormat="1" ht="25.9" customHeight="1">
      <c r="B131" s="178"/>
      <c r="C131" s="179"/>
      <c r="D131" s="180" t="s">
        <v>75</v>
      </c>
      <c r="E131" s="181" t="s">
        <v>1587</v>
      </c>
      <c r="F131" s="181" t="s">
        <v>1588</v>
      </c>
      <c r="G131" s="179"/>
      <c r="H131" s="179"/>
      <c r="I131" s="182"/>
      <c r="J131" s="183">
        <f>BK131</f>
        <v>0</v>
      </c>
      <c r="K131" s="179"/>
      <c r="L131" s="184"/>
      <c r="M131" s="185"/>
      <c r="N131" s="186"/>
      <c r="O131" s="186"/>
      <c r="P131" s="187">
        <f>P132+P160+P228+P237+P287+P291</f>
        <v>0</v>
      </c>
      <c r="Q131" s="186"/>
      <c r="R131" s="187">
        <f>R132+R160+R228+R237+R287+R291</f>
        <v>9.7657699999999998</v>
      </c>
      <c r="S131" s="186"/>
      <c r="T131" s="188">
        <f>T132+T160+T228+T237+T287+T291</f>
        <v>0</v>
      </c>
      <c r="AR131" s="189" t="s">
        <v>85</v>
      </c>
      <c r="AT131" s="190" t="s">
        <v>75</v>
      </c>
      <c r="AU131" s="190" t="s">
        <v>76</v>
      </c>
      <c r="AY131" s="189" t="s">
        <v>275</v>
      </c>
      <c r="BK131" s="191">
        <f>BK132+BK160+BK228+BK237+BK287+BK291</f>
        <v>0</v>
      </c>
    </row>
    <row r="132" spans="1:65" s="12" customFormat="1" ht="22.75" customHeight="1">
      <c r="B132" s="178"/>
      <c r="C132" s="179"/>
      <c r="D132" s="180" t="s">
        <v>75</v>
      </c>
      <c r="E132" s="192" t="s">
        <v>2945</v>
      </c>
      <c r="F132" s="192" t="s">
        <v>2946</v>
      </c>
      <c r="G132" s="179"/>
      <c r="H132" s="179"/>
      <c r="I132" s="182"/>
      <c r="J132" s="193">
        <f>BK132</f>
        <v>0</v>
      </c>
      <c r="K132" s="179"/>
      <c r="L132" s="184"/>
      <c r="M132" s="185"/>
      <c r="N132" s="186"/>
      <c r="O132" s="186"/>
      <c r="P132" s="187">
        <f>SUM(P133:P159)</f>
        <v>0</v>
      </c>
      <c r="Q132" s="186"/>
      <c r="R132" s="187">
        <f>SUM(R133:R159)</f>
        <v>3.2079199999999997</v>
      </c>
      <c r="S132" s="186"/>
      <c r="T132" s="188">
        <f>SUM(T133:T159)</f>
        <v>0</v>
      </c>
      <c r="AR132" s="189" t="s">
        <v>85</v>
      </c>
      <c r="AT132" s="190" t="s">
        <v>75</v>
      </c>
      <c r="AU132" s="190" t="s">
        <v>83</v>
      </c>
      <c r="AY132" s="189" t="s">
        <v>275</v>
      </c>
      <c r="BK132" s="191">
        <f>SUM(BK133:BK159)</f>
        <v>0</v>
      </c>
    </row>
    <row r="133" spans="1:65" s="2" customFormat="1" ht="21.75" customHeight="1">
      <c r="A133" s="35"/>
      <c r="B133" s="36"/>
      <c r="C133" s="194" t="s">
        <v>83</v>
      </c>
      <c r="D133" s="194" t="s">
        <v>277</v>
      </c>
      <c r="E133" s="195" t="s">
        <v>2947</v>
      </c>
      <c r="F133" s="196" t="s">
        <v>2948</v>
      </c>
      <c r="G133" s="197" t="s">
        <v>399</v>
      </c>
      <c r="H133" s="198">
        <v>223</v>
      </c>
      <c r="I133" s="199"/>
      <c r="J133" s="200">
        <f>ROUND(I133*H133,2)</f>
        <v>0</v>
      </c>
      <c r="K133" s="196" t="s">
        <v>281</v>
      </c>
      <c r="L133" s="40"/>
      <c r="M133" s="201" t="s">
        <v>1</v>
      </c>
      <c r="N133" s="202" t="s">
        <v>42</v>
      </c>
      <c r="O133" s="72"/>
      <c r="P133" s="203">
        <f>O133*H133</f>
        <v>0</v>
      </c>
      <c r="Q133" s="203">
        <v>1.42E-3</v>
      </c>
      <c r="R133" s="203">
        <f>Q133*H133</f>
        <v>0.31666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380</v>
      </c>
      <c r="AT133" s="205" t="s">
        <v>277</v>
      </c>
      <c r="AU133" s="205" t="s">
        <v>85</v>
      </c>
      <c r="AY133" s="18" t="s">
        <v>275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85</v>
      </c>
      <c r="BK133" s="206">
        <f>ROUND(I133*H133,2)</f>
        <v>0</v>
      </c>
      <c r="BL133" s="18" t="s">
        <v>380</v>
      </c>
      <c r="BM133" s="205" t="s">
        <v>2949</v>
      </c>
    </row>
    <row r="134" spans="1:65" s="13" customFormat="1" ht="10">
      <c r="B134" s="207"/>
      <c r="C134" s="208"/>
      <c r="D134" s="209" t="s">
        <v>284</v>
      </c>
      <c r="E134" s="210" t="s">
        <v>1</v>
      </c>
      <c r="F134" s="211" t="s">
        <v>2950</v>
      </c>
      <c r="G134" s="208"/>
      <c r="H134" s="212">
        <v>223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284</v>
      </c>
      <c r="AU134" s="218" t="s">
        <v>85</v>
      </c>
      <c r="AV134" s="13" t="s">
        <v>85</v>
      </c>
      <c r="AW134" s="13" t="s">
        <v>32</v>
      </c>
      <c r="AX134" s="13" t="s">
        <v>83</v>
      </c>
      <c r="AY134" s="218" t="s">
        <v>275</v>
      </c>
    </row>
    <row r="135" spans="1:65" s="2" customFormat="1" ht="21.75" customHeight="1">
      <c r="A135" s="35"/>
      <c r="B135" s="36"/>
      <c r="C135" s="194" t="s">
        <v>85</v>
      </c>
      <c r="D135" s="194" t="s">
        <v>277</v>
      </c>
      <c r="E135" s="195" t="s">
        <v>2951</v>
      </c>
      <c r="F135" s="196" t="s">
        <v>2952</v>
      </c>
      <c r="G135" s="197" t="s">
        <v>399</v>
      </c>
      <c r="H135" s="198">
        <v>59</v>
      </c>
      <c r="I135" s="199"/>
      <c r="J135" s="200">
        <f>ROUND(I135*H135,2)</f>
        <v>0</v>
      </c>
      <c r="K135" s="196" t="s">
        <v>281</v>
      </c>
      <c r="L135" s="40"/>
      <c r="M135" s="201" t="s">
        <v>1</v>
      </c>
      <c r="N135" s="202" t="s">
        <v>42</v>
      </c>
      <c r="O135" s="72"/>
      <c r="P135" s="203">
        <f>O135*H135</f>
        <v>0</v>
      </c>
      <c r="Q135" s="203">
        <v>7.4400000000000004E-3</v>
      </c>
      <c r="R135" s="203">
        <f>Q135*H135</f>
        <v>0.43896000000000002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380</v>
      </c>
      <c r="AT135" s="205" t="s">
        <v>277</v>
      </c>
      <c r="AU135" s="205" t="s">
        <v>85</v>
      </c>
      <c r="AY135" s="18" t="s">
        <v>275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85</v>
      </c>
      <c r="BK135" s="206">
        <f>ROUND(I135*H135,2)</f>
        <v>0</v>
      </c>
      <c r="BL135" s="18" t="s">
        <v>380</v>
      </c>
      <c r="BM135" s="205" t="s">
        <v>2953</v>
      </c>
    </row>
    <row r="136" spans="1:65" s="13" customFormat="1" ht="10">
      <c r="B136" s="207"/>
      <c r="C136" s="208"/>
      <c r="D136" s="209" t="s">
        <v>284</v>
      </c>
      <c r="E136" s="210" t="s">
        <v>1</v>
      </c>
      <c r="F136" s="211" t="s">
        <v>2954</v>
      </c>
      <c r="G136" s="208"/>
      <c r="H136" s="212">
        <v>59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284</v>
      </c>
      <c r="AU136" s="218" t="s">
        <v>85</v>
      </c>
      <c r="AV136" s="13" t="s">
        <v>85</v>
      </c>
      <c r="AW136" s="13" t="s">
        <v>32</v>
      </c>
      <c r="AX136" s="13" t="s">
        <v>83</v>
      </c>
      <c r="AY136" s="218" t="s">
        <v>275</v>
      </c>
    </row>
    <row r="137" spans="1:65" s="2" customFormat="1" ht="21.75" customHeight="1">
      <c r="A137" s="35"/>
      <c r="B137" s="36"/>
      <c r="C137" s="194" t="s">
        <v>106</v>
      </c>
      <c r="D137" s="194" t="s">
        <v>277</v>
      </c>
      <c r="E137" s="195" t="s">
        <v>2955</v>
      </c>
      <c r="F137" s="196" t="s">
        <v>2956</v>
      </c>
      <c r="G137" s="197" t="s">
        <v>399</v>
      </c>
      <c r="H137" s="198">
        <v>63</v>
      </c>
      <c r="I137" s="199"/>
      <c r="J137" s="200">
        <f>ROUND(I137*H137,2)</f>
        <v>0</v>
      </c>
      <c r="K137" s="196" t="s">
        <v>281</v>
      </c>
      <c r="L137" s="40"/>
      <c r="M137" s="201" t="s">
        <v>1</v>
      </c>
      <c r="N137" s="202" t="s">
        <v>42</v>
      </c>
      <c r="O137" s="72"/>
      <c r="P137" s="203">
        <f>O137*H137</f>
        <v>0</v>
      </c>
      <c r="Q137" s="203">
        <v>1.2319999999999999E-2</v>
      </c>
      <c r="R137" s="203">
        <f>Q137*H137</f>
        <v>0.77615999999999996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380</v>
      </c>
      <c r="AT137" s="205" t="s">
        <v>277</v>
      </c>
      <c r="AU137" s="205" t="s">
        <v>85</v>
      </c>
      <c r="AY137" s="18" t="s">
        <v>275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85</v>
      </c>
      <c r="BK137" s="206">
        <f>ROUND(I137*H137,2)</f>
        <v>0</v>
      </c>
      <c r="BL137" s="18" t="s">
        <v>380</v>
      </c>
      <c r="BM137" s="205" t="s">
        <v>2957</v>
      </c>
    </row>
    <row r="138" spans="1:65" s="13" customFormat="1" ht="10">
      <c r="B138" s="207"/>
      <c r="C138" s="208"/>
      <c r="D138" s="209" t="s">
        <v>284</v>
      </c>
      <c r="E138" s="210" t="s">
        <v>1</v>
      </c>
      <c r="F138" s="211" t="s">
        <v>2958</v>
      </c>
      <c r="G138" s="208"/>
      <c r="H138" s="212">
        <v>63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284</v>
      </c>
      <c r="AU138" s="218" t="s">
        <v>85</v>
      </c>
      <c r="AV138" s="13" t="s">
        <v>85</v>
      </c>
      <c r="AW138" s="13" t="s">
        <v>32</v>
      </c>
      <c r="AX138" s="13" t="s">
        <v>83</v>
      </c>
      <c r="AY138" s="218" t="s">
        <v>275</v>
      </c>
    </row>
    <row r="139" spans="1:65" s="2" customFormat="1" ht="21.75" customHeight="1">
      <c r="A139" s="35"/>
      <c r="B139" s="36"/>
      <c r="C139" s="194" t="s">
        <v>282</v>
      </c>
      <c r="D139" s="194" t="s">
        <v>277</v>
      </c>
      <c r="E139" s="195" t="s">
        <v>2959</v>
      </c>
      <c r="F139" s="196" t="s">
        <v>2960</v>
      </c>
      <c r="G139" s="197" t="s">
        <v>399</v>
      </c>
      <c r="H139" s="198">
        <v>56</v>
      </c>
      <c r="I139" s="199"/>
      <c r="J139" s="200">
        <f>ROUND(I139*H139,2)</f>
        <v>0</v>
      </c>
      <c r="K139" s="196" t="s">
        <v>281</v>
      </c>
      <c r="L139" s="40"/>
      <c r="M139" s="201" t="s">
        <v>1</v>
      </c>
      <c r="N139" s="202" t="s">
        <v>42</v>
      </c>
      <c r="O139" s="72"/>
      <c r="P139" s="203">
        <f>O139*H139</f>
        <v>0</v>
      </c>
      <c r="Q139" s="203">
        <v>1.975E-2</v>
      </c>
      <c r="R139" s="203">
        <f>Q139*H139</f>
        <v>1.1060000000000001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380</v>
      </c>
      <c r="AT139" s="205" t="s">
        <v>277</v>
      </c>
      <c r="AU139" s="205" t="s">
        <v>85</v>
      </c>
      <c r="AY139" s="18" t="s">
        <v>275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85</v>
      </c>
      <c r="BK139" s="206">
        <f>ROUND(I139*H139,2)</f>
        <v>0</v>
      </c>
      <c r="BL139" s="18" t="s">
        <v>380</v>
      </c>
      <c r="BM139" s="205" t="s">
        <v>2961</v>
      </c>
    </row>
    <row r="140" spans="1:65" s="13" customFormat="1" ht="10">
      <c r="B140" s="207"/>
      <c r="C140" s="208"/>
      <c r="D140" s="209" t="s">
        <v>284</v>
      </c>
      <c r="E140" s="210" t="s">
        <v>1</v>
      </c>
      <c r="F140" s="211" t="s">
        <v>2962</v>
      </c>
      <c r="G140" s="208"/>
      <c r="H140" s="212">
        <v>56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284</v>
      </c>
      <c r="AU140" s="218" t="s">
        <v>85</v>
      </c>
      <c r="AV140" s="13" t="s">
        <v>85</v>
      </c>
      <c r="AW140" s="13" t="s">
        <v>32</v>
      </c>
      <c r="AX140" s="13" t="s">
        <v>83</v>
      </c>
      <c r="AY140" s="218" t="s">
        <v>275</v>
      </c>
    </row>
    <row r="141" spans="1:65" s="2" customFormat="1" ht="16.5" customHeight="1">
      <c r="A141" s="35"/>
      <c r="B141" s="36"/>
      <c r="C141" s="194" t="s">
        <v>317</v>
      </c>
      <c r="D141" s="194" t="s">
        <v>277</v>
      </c>
      <c r="E141" s="195" t="s">
        <v>2963</v>
      </c>
      <c r="F141" s="196" t="s">
        <v>2964</v>
      </c>
      <c r="G141" s="197" t="s">
        <v>399</v>
      </c>
      <c r="H141" s="198">
        <v>35</v>
      </c>
      <c r="I141" s="199"/>
      <c r="J141" s="200">
        <f>ROUND(I141*H141,2)</f>
        <v>0</v>
      </c>
      <c r="K141" s="196" t="s">
        <v>281</v>
      </c>
      <c r="L141" s="40"/>
      <c r="M141" s="201" t="s">
        <v>1</v>
      </c>
      <c r="N141" s="202" t="s">
        <v>42</v>
      </c>
      <c r="O141" s="72"/>
      <c r="P141" s="203">
        <f>O141*H141</f>
        <v>0</v>
      </c>
      <c r="Q141" s="203">
        <v>5.9000000000000003E-4</v>
      </c>
      <c r="R141" s="203">
        <f>Q141*H141</f>
        <v>2.0650000000000002E-2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380</v>
      </c>
      <c r="AT141" s="205" t="s">
        <v>277</v>
      </c>
      <c r="AU141" s="205" t="s">
        <v>85</v>
      </c>
      <c r="AY141" s="18" t="s">
        <v>275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85</v>
      </c>
      <c r="BK141" s="206">
        <f>ROUND(I141*H141,2)</f>
        <v>0</v>
      </c>
      <c r="BL141" s="18" t="s">
        <v>380</v>
      </c>
      <c r="BM141" s="205" t="s">
        <v>2965</v>
      </c>
    </row>
    <row r="142" spans="1:65" s="13" customFormat="1" ht="10">
      <c r="B142" s="207"/>
      <c r="C142" s="208"/>
      <c r="D142" s="209" t="s">
        <v>284</v>
      </c>
      <c r="E142" s="210" t="s">
        <v>1</v>
      </c>
      <c r="F142" s="211" t="s">
        <v>2966</v>
      </c>
      <c r="G142" s="208"/>
      <c r="H142" s="212">
        <v>35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284</v>
      </c>
      <c r="AU142" s="218" t="s">
        <v>85</v>
      </c>
      <c r="AV142" s="13" t="s">
        <v>85</v>
      </c>
      <c r="AW142" s="13" t="s">
        <v>32</v>
      </c>
      <c r="AX142" s="13" t="s">
        <v>83</v>
      </c>
      <c r="AY142" s="218" t="s">
        <v>275</v>
      </c>
    </row>
    <row r="143" spans="1:65" s="2" customFormat="1" ht="16.5" customHeight="1">
      <c r="A143" s="35"/>
      <c r="B143" s="36"/>
      <c r="C143" s="194" t="s">
        <v>322</v>
      </c>
      <c r="D143" s="194" t="s">
        <v>277</v>
      </c>
      <c r="E143" s="195" t="s">
        <v>2967</v>
      </c>
      <c r="F143" s="196" t="s">
        <v>2968</v>
      </c>
      <c r="G143" s="197" t="s">
        <v>399</v>
      </c>
      <c r="H143" s="198">
        <v>132</v>
      </c>
      <c r="I143" s="199"/>
      <c r="J143" s="200">
        <f>ROUND(I143*H143,2)</f>
        <v>0</v>
      </c>
      <c r="K143" s="196" t="s">
        <v>281</v>
      </c>
      <c r="L143" s="40"/>
      <c r="M143" s="201" t="s">
        <v>1</v>
      </c>
      <c r="N143" s="202" t="s">
        <v>42</v>
      </c>
      <c r="O143" s="72"/>
      <c r="P143" s="203">
        <f>O143*H143</f>
        <v>0</v>
      </c>
      <c r="Q143" s="203">
        <v>2.0100000000000001E-3</v>
      </c>
      <c r="R143" s="203">
        <f>Q143*H143</f>
        <v>0.26532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380</v>
      </c>
      <c r="AT143" s="205" t="s">
        <v>277</v>
      </c>
      <c r="AU143" s="205" t="s">
        <v>85</v>
      </c>
      <c r="AY143" s="18" t="s">
        <v>275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85</v>
      </c>
      <c r="BK143" s="206">
        <f>ROUND(I143*H143,2)</f>
        <v>0</v>
      </c>
      <c r="BL143" s="18" t="s">
        <v>380</v>
      </c>
      <c r="BM143" s="205" t="s">
        <v>2969</v>
      </c>
    </row>
    <row r="144" spans="1:65" s="13" customFormat="1" ht="10">
      <c r="B144" s="207"/>
      <c r="C144" s="208"/>
      <c r="D144" s="209" t="s">
        <v>284</v>
      </c>
      <c r="E144" s="210" t="s">
        <v>1</v>
      </c>
      <c r="F144" s="211" t="s">
        <v>2970</v>
      </c>
      <c r="G144" s="208"/>
      <c r="H144" s="212">
        <v>132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284</v>
      </c>
      <c r="AU144" s="218" t="s">
        <v>85</v>
      </c>
      <c r="AV144" s="13" t="s">
        <v>85</v>
      </c>
      <c r="AW144" s="13" t="s">
        <v>32</v>
      </c>
      <c r="AX144" s="13" t="s">
        <v>83</v>
      </c>
      <c r="AY144" s="218" t="s">
        <v>275</v>
      </c>
    </row>
    <row r="145" spans="1:65" s="2" customFormat="1" ht="16.5" customHeight="1">
      <c r="A145" s="35"/>
      <c r="B145" s="36"/>
      <c r="C145" s="194" t="s">
        <v>328</v>
      </c>
      <c r="D145" s="194" t="s">
        <v>277</v>
      </c>
      <c r="E145" s="195" t="s">
        <v>2971</v>
      </c>
      <c r="F145" s="196" t="s">
        <v>2972</v>
      </c>
      <c r="G145" s="197" t="s">
        <v>399</v>
      </c>
      <c r="H145" s="198">
        <v>103</v>
      </c>
      <c r="I145" s="199"/>
      <c r="J145" s="200">
        <f t="shared" ref="J145:J159" si="0">ROUND(I145*H145,2)</f>
        <v>0</v>
      </c>
      <c r="K145" s="196" t="s">
        <v>281</v>
      </c>
      <c r="L145" s="40"/>
      <c r="M145" s="201" t="s">
        <v>1</v>
      </c>
      <c r="N145" s="202" t="s">
        <v>42</v>
      </c>
      <c r="O145" s="72"/>
      <c r="P145" s="203">
        <f t="shared" ref="P145:P159" si="1">O145*H145</f>
        <v>0</v>
      </c>
      <c r="Q145" s="203">
        <v>4.0999999999999999E-4</v>
      </c>
      <c r="R145" s="203">
        <f t="shared" ref="R145:R159" si="2">Q145*H145</f>
        <v>4.2229999999999997E-2</v>
      </c>
      <c r="S145" s="203">
        <v>0</v>
      </c>
      <c r="T145" s="204">
        <f t="shared" ref="T145:T159" si="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380</v>
      </c>
      <c r="AT145" s="205" t="s">
        <v>277</v>
      </c>
      <c r="AU145" s="205" t="s">
        <v>85</v>
      </c>
      <c r="AY145" s="18" t="s">
        <v>275</v>
      </c>
      <c r="BE145" s="206">
        <f t="shared" ref="BE145:BE159" si="4">IF(N145="základní",J145,0)</f>
        <v>0</v>
      </c>
      <c r="BF145" s="206">
        <f t="shared" ref="BF145:BF159" si="5">IF(N145="snížená",J145,0)</f>
        <v>0</v>
      </c>
      <c r="BG145" s="206">
        <f t="shared" ref="BG145:BG159" si="6">IF(N145="zákl. přenesená",J145,0)</f>
        <v>0</v>
      </c>
      <c r="BH145" s="206">
        <f t="shared" ref="BH145:BH159" si="7">IF(N145="sníž. přenesená",J145,0)</f>
        <v>0</v>
      </c>
      <c r="BI145" s="206">
        <f t="shared" ref="BI145:BI159" si="8">IF(N145="nulová",J145,0)</f>
        <v>0</v>
      </c>
      <c r="BJ145" s="18" t="s">
        <v>85</v>
      </c>
      <c r="BK145" s="206">
        <f t="shared" ref="BK145:BK159" si="9">ROUND(I145*H145,2)</f>
        <v>0</v>
      </c>
      <c r="BL145" s="18" t="s">
        <v>380</v>
      </c>
      <c r="BM145" s="205" t="s">
        <v>2973</v>
      </c>
    </row>
    <row r="146" spans="1:65" s="2" customFormat="1" ht="16.5" customHeight="1">
      <c r="A146" s="35"/>
      <c r="B146" s="36"/>
      <c r="C146" s="194" t="s">
        <v>334</v>
      </c>
      <c r="D146" s="194" t="s">
        <v>277</v>
      </c>
      <c r="E146" s="195" t="s">
        <v>2974</v>
      </c>
      <c r="F146" s="196" t="s">
        <v>2975</v>
      </c>
      <c r="G146" s="197" t="s">
        <v>399</v>
      </c>
      <c r="H146" s="198">
        <v>89</v>
      </c>
      <c r="I146" s="199"/>
      <c r="J146" s="200">
        <f t="shared" si="0"/>
        <v>0</v>
      </c>
      <c r="K146" s="196" t="s">
        <v>281</v>
      </c>
      <c r="L146" s="40"/>
      <c r="M146" s="201" t="s">
        <v>1</v>
      </c>
      <c r="N146" s="202" t="s">
        <v>42</v>
      </c>
      <c r="O146" s="72"/>
      <c r="P146" s="203">
        <f t="shared" si="1"/>
        <v>0</v>
      </c>
      <c r="Q146" s="203">
        <v>4.8000000000000001E-4</v>
      </c>
      <c r="R146" s="203">
        <f t="shared" si="2"/>
        <v>4.2720000000000001E-2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380</v>
      </c>
      <c r="AT146" s="205" t="s">
        <v>277</v>
      </c>
      <c r="AU146" s="205" t="s">
        <v>85</v>
      </c>
      <c r="AY146" s="18" t="s">
        <v>275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85</v>
      </c>
      <c r="BK146" s="206">
        <f t="shared" si="9"/>
        <v>0</v>
      </c>
      <c r="BL146" s="18" t="s">
        <v>380</v>
      </c>
      <c r="BM146" s="205" t="s">
        <v>2976</v>
      </c>
    </row>
    <row r="147" spans="1:65" s="2" customFormat="1" ht="16.5" customHeight="1">
      <c r="A147" s="35"/>
      <c r="B147" s="36"/>
      <c r="C147" s="194" t="s">
        <v>339</v>
      </c>
      <c r="D147" s="194" t="s">
        <v>277</v>
      </c>
      <c r="E147" s="195" t="s">
        <v>2977</v>
      </c>
      <c r="F147" s="196" t="s">
        <v>2978</v>
      </c>
      <c r="G147" s="197" t="s">
        <v>399</v>
      </c>
      <c r="H147" s="198">
        <v>37</v>
      </c>
      <c r="I147" s="199"/>
      <c r="J147" s="200">
        <f t="shared" si="0"/>
        <v>0</v>
      </c>
      <c r="K147" s="196" t="s">
        <v>281</v>
      </c>
      <c r="L147" s="40"/>
      <c r="M147" s="201" t="s">
        <v>1</v>
      </c>
      <c r="N147" s="202" t="s">
        <v>42</v>
      </c>
      <c r="O147" s="72"/>
      <c r="P147" s="203">
        <f t="shared" si="1"/>
        <v>0</v>
      </c>
      <c r="Q147" s="203">
        <v>7.1000000000000002E-4</v>
      </c>
      <c r="R147" s="203">
        <f t="shared" si="2"/>
        <v>2.6270000000000002E-2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380</v>
      </c>
      <c r="AT147" s="205" t="s">
        <v>277</v>
      </c>
      <c r="AU147" s="205" t="s">
        <v>85</v>
      </c>
      <c r="AY147" s="18" t="s">
        <v>275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85</v>
      </c>
      <c r="BK147" s="206">
        <f t="shared" si="9"/>
        <v>0</v>
      </c>
      <c r="BL147" s="18" t="s">
        <v>380</v>
      </c>
      <c r="BM147" s="205" t="s">
        <v>2979</v>
      </c>
    </row>
    <row r="148" spans="1:65" s="2" customFormat="1" ht="16.5" customHeight="1">
      <c r="A148" s="35"/>
      <c r="B148" s="36"/>
      <c r="C148" s="194" t="s">
        <v>345</v>
      </c>
      <c r="D148" s="194" t="s">
        <v>277</v>
      </c>
      <c r="E148" s="195" t="s">
        <v>2980</v>
      </c>
      <c r="F148" s="196" t="s">
        <v>2981</v>
      </c>
      <c r="G148" s="197" t="s">
        <v>399</v>
      </c>
      <c r="H148" s="198">
        <v>73</v>
      </c>
      <c r="I148" s="199"/>
      <c r="J148" s="200">
        <f t="shared" si="0"/>
        <v>0</v>
      </c>
      <c r="K148" s="196" t="s">
        <v>281</v>
      </c>
      <c r="L148" s="40"/>
      <c r="M148" s="201" t="s">
        <v>1</v>
      </c>
      <c r="N148" s="202" t="s">
        <v>42</v>
      </c>
      <c r="O148" s="72"/>
      <c r="P148" s="203">
        <f t="shared" si="1"/>
        <v>0</v>
      </c>
      <c r="Q148" s="203">
        <v>2.2399999999999998E-3</v>
      </c>
      <c r="R148" s="203">
        <f t="shared" si="2"/>
        <v>0.16352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380</v>
      </c>
      <c r="AT148" s="205" t="s">
        <v>277</v>
      </c>
      <c r="AU148" s="205" t="s">
        <v>85</v>
      </c>
      <c r="AY148" s="18" t="s">
        <v>275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85</v>
      </c>
      <c r="BK148" s="206">
        <f t="shared" si="9"/>
        <v>0</v>
      </c>
      <c r="BL148" s="18" t="s">
        <v>380</v>
      </c>
      <c r="BM148" s="205" t="s">
        <v>2982</v>
      </c>
    </row>
    <row r="149" spans="1:65" s="2" customFormat="1" ht="16.5" customHeight="1">
      <c r="A149" s="35"/>
      <c r="B149" s="36"/>
      <c r="C149" s="194" t="s">
        <v>349</v>
      </c>
      <c r="D149" s="194" t="s">
        <v>277</v>
      </c>
      <c r="E149" s="195" t="s">
        <v>2983</v>
      </c>
      <c r="F149" s="196" t="s">
        <v>2984</v>
      </c>
      <c r="G149" s="197" t="s">
        <v>610</v>
      </c>
      <c r="H149" s="198">
        <v>32</v>
      </c>
      <c r="I149" s="199"/>
      <c r="J149" s="200">
        <f t="shared" si="0"/>
        <v>0</v>
      </c>
      <c r="K149" s="196" t="s">
        <v>281</v>
      </c>
      <c r="L149" s="40"/>
      <c r="M149" s="201" t="s">
        <v>1</v>
      </c>
      <c r="N149" s="202" t="s">
        <v>42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380</v>
      </c>
      <c r="AT149" s="205" t="s">
        <v>277</v>
      </c>
      <c r="AU149" s="205" t="s">
        <v>85</v>
      </c>
      <c r="AY149" s="18" t="s">
        <v>275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85</v>
      </c>
      <c r="BK149" s="206">
        <f t="shared" si="9"/>
        <v>0</v>
      </c>
      <c r="BL149" s="18" t="s">
        <v>380</v>
      </c>
      <c r="BM149" s="205" t="s">
        <v>2985</v>
      </c>
    </row>
    <row r="150" spans="1:65" s="2" customFormat="1" ht="16.5" customHeight="1">
      <c r="A150" s="35"/>
      <c r="B150" s="36"/>
      <c r="C150" s="194" t="s">
        <v>362</v>
      </c>
      <c r="D150" s="194" t="s">
        <v>277</v>
      </c>
      <c r="E150" s="195" t="s">
        <v>2986</v>
      </c>
      <c r="F150" s="196" t="s">
        <v>2987</v>
      </c>
      <c r="G150" s="197" t="s">
        <v>610</v>
      </c>
      <c r="H150" s="198">
        <v>2</v>
      </c>
      <c r="I150" s="199"/>
      <c r="J150" s="200">
        <f t="shared" si="0"/>
        <v>0</v>
      </c>
      <c r="K150" s="196" t="s">
        <v>281</v>
      </c>
      <c r="L150" s="40"/>
      <c r="M150" s="201" t="s">
        <v>1</v>
      </c>
      <c r="N150" s="202" t="s">
        <v>42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380</v>
      </c>
      <c r="AT150" s="205" t="s">
        <v>277</v>
      </c>
      <c r="AU150" s="205" t="s">
        <v>85</v>
      </c>
      <c r="AY150" s="18" t="s">
        <v>275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85</v>
      </c>
      <c r="BK150" s="206">
        <f t="shared" si="9"/>
        <v>0</v>
      </c>
      <c r="BL150" s="18" t="s">
        <v>380</v>
      </c>
      <c r="BM150" s="205" t="s">
        <v>2988</v>
      </c>
    </row>
    <row r="151" spans="1:65" s="2" customFormat="1" ht="21.75" customHeight="1">
      <c r="A151" s="35"/>
      <c r="B151" s="36"/>
      <c r="C151" s="194" t="s">
        <v>366</v>
      </c>
      <c r="D151" s="194" t="s">
        <v>277</v>
      </c>
      <c r="E151" s="195" t="s">
        <v>2989</v>
      </c>
      <c r="F151" s="196" t="s">
        <v>2990</v>
      </c>
      <c r="G151" s="197" t="s">
        <v>610</v>
      </c>
      <c r="H151" s="198">
        <v>33</v>
      </c>
      <c r="I151" s="199"/>
      <c r="J151" s="200">
        <f t="shared" si="0"/>
        <v>0</v>
      </c>
      <c r="K151" s="196" t="s">
        <v>281</v>
      </c>
      <c r="L151" s="40"/>
      <c r="M151" s="201" t="s">
        <v>1</v>
      </c>
      <c r="N151" s="202" t="s">
        <v>42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380</v>
      </c>
      <c r="AT151" s="205" t="s">
        <v>277</v>
      </c>
      <c r="AU151" s="205" t="s">
        <v>85</v>
      </c>
      <c r="AY151" s="18" t="s">
        <v>275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85</v>
      </c>
      <c r="BK151" s="206">
        <f t="shared" si="9"/>
        <v>0</v>
      </c>
      <c r="BL151" s="18" t="s">
        <v>380</v>
      </c>
      <c r="BM151" s="205" t="s">
        <v>2991</v>
      </c>
    </row>
    <row r="152" spans="1:65" s="2" customFormat="1" ht="24.15" customHeight="1">
      <c r="A152" s="35"/>
      <c r="B152" s="36"/>
      <c r="C152" s="194" t="s">
        <v>370</v>
      </c>
      <c r="D152" s="194" t="s">
        <v>277</v>
      </c>
      <c r="E152" s="195" t="s">
        <v>2992</v>
      </c>
      <c r="F152" s="196" t="s">
        <v>2993</v>
      </c>
      <c r="G152" s="197" t="s">
        <v>610</v>
      </c>
      <c r="H152" s="198">
        <v>2</v>
      </c>
      <c r="I152" s="199"/>
      <c r="J152" s="200">
        <f t="shared" si="0"/>
        <v>0</v>
      </c>
      <c r="K152" s="196" t="s">
        <v>281</v>
      </c>
      <c r="L152" s="40"/>
      <c r="M152" s="201" t="s">
        <v>1</v>
      </c>
      <c r="N152" s="202" t="s">
        <v>42</v>
      </c>
      <c r="O152" s="72"/>
      <c r="P152" s="203">
        <f t="shared" si="1"/>
        <v>0</v>
      </c>
      <c r="Q152" s="203">
        <v>1.01E-3</v>
      </c>
      <c r="R152" s="203">
        <f t="shared" si="2"/>
        <v>2.0200000000000001E-3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380</v>
      </c>
      <c r="AT152" s="205" t="s">
        <v>277</v>
      </c>
      <c r="AU152" s="205" t="s">
        <v>85</v>
      </c>
      <c r="AY152" s="18" t="s">
        <v>275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85</v>
      </c>
      <c r="BK152" s="206">
        <f t="shared" si="9"/>
        <v>0</v>
      </c>
      <c r="BL152" s="18" t="s">
        <v>380</v>
      </c>
      <c r="BM152" s="205" t="s">
        <v>2994</v>
      </c>
    </row>
    <row r="153" spans="1:65" s="2" customFormat="1" ht="24.15" customHeight="1">
      <c r="A153" s="35"/>
      <c r="B153" s="36"/>
      <c r="C153" s="194" t="s">
        <v>8</v>
      </c>
      <c r="D153" s="194" t="s">
        <v>277</v>
      </c>
      <c r="E153" s="195" t="s">
        <v>2995</v>
      </c>
      <c r="F153" s="196" t="s">
        <v>2996</v>
      </c>
      <c r="G153" s="197" t="s">
        <v>610</v>
      </c>
      <c r="H153" s="198">
        <v>2</v>
      </c>
      <c r="I153" s="199"/>
      <c r="J153" s="200">
        <f t="shared" si="0"/>
        <v>0</v>
      </c>
      <c r="K153" s="196" t="s">
        <v>281</v>
      </c>
      <c r="L153" s="40"/>
      <c r="M153" s="201" t="s">
        <v>1</v>
      </c>
      <c r="N153" s="202" t="s">
        <v>42</v>
      </c>
      <c r="O153" s="72"/>
      <c r="P153" s="203">
        <f t="shared" si="1"/>
        <v>0</v>
      </c>
      <c r="Q153" s="203">
        <v>1.9E-3</v>
      </c>
      <c r="R153" s="203">
        <f t="shared" si="2"/>
        <v>3.8E-3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380</v>
      </c>
      <c r="AT153" s="205" t="s">
        <v>277</v>
      </c>
      <c r="AU153" s="205" t="s">
        <v>85</v>
      </c>
      <c r="AY153" s="18" t="s">
        <v>275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85</v>
      </c>
      <c r="BK153" s="206">
        <f t="shared" si="9"/>
        <v>0</v>
      </c>
      <c r="BL153" s="18" t="s">
        <v>380</v>
      </c>
      <c r="BM153" s="205" t="s">
        <v>2997</v>
      </c>
    </row>
    <row r="154" spans="1:65" s="2" customFormat="1" ht="24.15" customHeight="1">
      <c r="A154" s="35"/>
      <c r="B154" s="36"/>
      <c r="C154" s="194" t="s">
        <v>380</v>
      </c>
      <c r="D154" s="194" t="s">
        <v>277</v>
      </c>
      <c r="E154" s="195" t="s">
        <v>2998</v>
      </c>
      <c r="F154" s="196" t="s">
        <v>2999</v>
      </c>
      <c r="G154" s="197" t="s">
        <v>610</v>
      </c>
      <c r="H154" s="198">
        <v>2</v>
      </c>
      <c r="I154" s="199"/>
      <c r="J154" s="200">
        <f t="shared" si="0"/>
        <v>0</v>
      </c>
      <c r="K154" s="196" t="s">
        <v>281</v>
      </c>
      <c r="L154" s="40"/>
      <c r="M154" s="201" t="s">
        <v>1</v>
      </c>
      <c r="N154" s="202" t="s">
        <v>42</v>
      </c>
      <c r="O154" s="72"/>
      <c r="P154" s="203">
        <f t="shared" si="1"/>
        <v>0</v>
      </c>
      <c r="Q154" s="203">
        <v>3.4000000000000002E-4</v>
      </c>
      <c r="R154" s="203">
        <f t="shared" si="2"/>
        <v>6.8000000000000005E-4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380</v>
      </c>
      <c r="AT154" s="205" t="s">
        <v>277</v>
      </c>
      <c r="AU154" s="205" t="s">
        <v>85</v>
      </c>
      <c r="AY154" s="18" t="s">
        <v>275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85</v>
      </c>
      <c r="BK154" s="206">
        <f t="shared" si="9"/>
        <v>0</v>
      </c>
      <c r="BL154" s="18" t="s">
        <v>380</v>
      </c>
      <c r="BM154" s="205" t="s">
        <v>3000</v>
      </c>
    </row>
    <row r="155" spans="1:65" s="2" customFormat="1" ht="16.5" customHeight="1">
      <c r="A155" s="35"/>
      <c r="B155" s="36"/>
      <c r="C155" s="194" t="s">
        <v>385</v>
      </c>
      <c r="D155" s="194" t="s">
        <v>277</v>
      </c>
      <c r="E155" s="195" t="s">
        <v>3001</v>
      </c>
      <c r="F155" s="196" t="s">
        <v>3002</v>
      </c>
      <c r="G155" s="197" t="s">
        <v>610</v>
      </c>
      <c r="H155" s="198">
        <v>2</v>
      </c>
      <c r="I155" s="199"/>
      <c r="J155" s="200">
        <f t="shared" si="0"/>
        <v>0</v>
      </c>
      <c r="K155" s="196" t="s">
        <v>281</v>
      </c>
      <c r="L155" s="40"/>
      <c r="M155" s="201" t="s">
        <v>1</v>
      </c>
      <c r="N155" s="202" t="s">
        <v>42</v>
      </c>
      <c r="O155" s="72"/>
      <c r="P155" s="203">
        <f t="shared" si="1"/>
        <v>0</v>
      </c>
      <c r="Q155" s="203">
        <v>1.6000000000000001E-4</v>
      </c>
      <c r="R155" s="203">
        <f t="shared" si="2"/>
        <v>3.2000000000000003E-4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380</v>
      </c>
      <c r="AT155" s="205" t="s">
        <v>277</v>
      </c>
      <c r="AU155" s="205" t="s">
        <v>85</v>
      </c>
      <c r="AY155" s="18" t="s">
        <v>275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85</v>
      </c>
      <c r="BK155" s="206">
        <f t="shared" si="9"/>
        <v>0</v>
      </c>
      <c r="BL155" s="18" t="s">
        <v>380</v>
      </c>
      <c r="BM155" s="205" t="s">
        <v>3003</v>
      </c>
    </row>
    <row r="156" spans="1:65" s="2" customFormat="1" ht="16.5" customHeight="1">
      <c r="A156" s="35"/>
      <c r="B156" s="36"/>
      <c r="C156" s="194" t="s">
        <v>391</v>
      </c>
      <c r="D156" s="194" t="s">
        <v>277</v>
      </c>
      <c r="E156" s="195" t="s">
        <v>3004</v>
      </c>
      <c r="F156" s="196" t="s">
        <v>3005</v>
      </c>
      <c r="G156" s="197" t="s">
        <v>610</v>
      </c>
      <c r="H156" s="198">
        <v>9</v>
      </c>
      <c r="I156" s="199"/>
      <c r="J156" s="200">
        <f t="shared" si="0"/>
        <v>0</v>
      </c>
      <c r="K156" s="196" t="s">
        <v>281</v>
      </c>
      <c r="L156" s="40"/>
      <c r="M156" s="201" t="s">
        <v>1</v>
      </c>
      <c r="N156" s="202" t="s">
        <v>42</v>
      </c>
      <c r="O156" s="72"/>
      <c r="P156" s="203">
        <f t="shared" si="1"/>
        <v>0</v>
      </c>
      <c r="Q156" s="203">
        <v>2.9E-4</v>
      </c>
      <c r="R156" s="203">
        <f t="shared" si="2"/>
        <v>2.6099999999999999E-3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380</v>
      </c>
      <c r="AT156" s="205" t="s">
        <v>277</v>
      </c>
      <c r="AU156" s="205" t="s">
        <v>85</v>
      </c>
      <c r="AY156" s="18" t="s">
        <v>275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85</v>
      </c>
      <c r="BK156" s="206">
        <f t="shared" si="9"/>
        <v>0</v>
      </c>
      <c r="BL156" s="18" t="s">
        <v>380</v>
      </c>
      <c r="BM156" s="205" t="s">
        <v>3006</v>
      </c>
    </row>
    <row r="157" spans="1:65" s="2" customFormat="1" ht="21.75" customHeight="1">
      <c r="A157" s="35"/>
      <c r="B157" s="36"/>
      <c r="C157" s="194" t="s">
        <v>396</v>
      </c>
      <c r="D157" s="194" t="s">
        <v>277</v>
      </c>
      <c r="E157" s="195" t="s">
        <v>3007</v>
      </c>
      <c r="F157" s="196" t="s">
        <v>3008</v>
      </c>
      <c r="G157" s="197" t="s">
        <v>399</v>
      </c>
      <c r="H157" s="198">
        <v>751</v>
      </c>
      <c r="I157" s="199"/>
      <c r="J157" s="200">
        <f t="shared" si="0"/>
        <v>0</v>
      </c>
      <c r="K157" s="196" t="s">
        <v>281</v>
      </c>
      <c r="L157" s="40"/>
      <c r="M157" s="201" t="s">
        <v>1</v>
      </c>
      <c r="N157" s="202" t="s">
        <v>42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380</v>
      </c>
      <c r="AT157" s="205" t="s">
        <v>277</v>
      </c>
      <c r="AU157" s="205" t="s">
        <v>85</v>
      </c>
      <c r="AY157" s="18" t="s">
        <v>275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85</v>
      </c>
      <c r="BK157" s="206">
        <f t="shared" si="9"/>
        <v>0</v>
      </c>
      <c r="BL157" s="18" t="s">
        <v>380</v>
      </c>
      <c r="BM157" s="205" t="s">
        <v>3009</v>
      </c>
    </row>
    <row r="158" spans="1:65" s="2" customFormat="1" ht="24.15" customHeight="1">
      <c r="A158" s="35"/>
      <c r="B158" s="36"/>
      <c r="C158" s="194" t="s">
        <v>402</v>
      </c>
      <c r="D158" s="194" t="s">
        <v>277</v>
      </c>
      <c r="E158" s="195" t="s">
        <v>3010</v>
      </c>
      <c r="F158" s="196" t="s">
        <v>3011</v>
      </c>
      <c r="G158" s="197" t="s">
        <v>399</v>
      </c>
      <c r="H158" s="198">
        <v>119</v>
      </c>
      <c r="I158" s="199"/>
      <c r="J158" s="200">
        <f t="shared" si="0"/>
        <v>0</v>
      </c>
      <c r="K158" s="196" t="s">
        <v>281</v>
      </c>
      <c r="L158" s="40"/>
      <c r="M158" s="201" t="s">
        <v>1</v>
      </c>
      <c r="N158" s="202" t="s">
        <v>42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380</v>
      </c>
      <c r="AT158" s="205" t="s">
        <v>277</v>
      </c>
      <c r="AU158" s="205" t="s">
        <v>85</v>
      </c>
      <c r="AY158" s="18" t="s">
        <v>275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85</v>
      </c>
      <c r="BK158" s="206">
        <f t="shared" si="9"/>
        <v>0</v>
      </c>
      <c r="BL158" s="18" t="s">
        <v>380</v>
      </c>
      <c r="BM158" s="205" t="s">
        <v>3012</v>
      </c>
    </row>
    <row r="159" spans="1:65" s="2" customFormat="1" ht="24.15" customHeight="1">
      <c r="A159" s="35"/>
      <c r="B159" s="36"/>
      <c r="C159" s="194" t="s">
        <v>7</v>
      </c>
      <c r="D159" s="194" t="s">
        <v>277</v>
      </c>
      <c r="E159" s="195" t="s">
        <v>3013</v>
      </c>
      <c r="F159" s="196" t="s">
        <v>3014</v>
      </c>
      <c r="G159" s="197" t="s">
        <v>1694</v>
      </c>
      <c r="H159" s="261"/>
      <c r="I159" s="199"/>
      <c r="J159" s="200">
        <f t="shared" si="0"/>
        <v>0</v>
      </c>
      <c r="K159" s="196" t="s">
        <v>281</v>
      </c>
      <c r="L159" s="40"/>
      <c r="M159" s="201" t="s">
        <v>1</v>
      </c>
      <c r="N159" s="202" t="s">
        <v>42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380</v>
      </c>
      <c r="AT159" s="205" t="s">
        <v>277</v>
      </c>
      <c r="AU159" s="205" t="s">
        <v>85</v>
      </c>
      <c r="AY159" s="18" t="s">
        <v>275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85</v>
      </c>
      <c r="BK159" s="206">
        <f t="shared" si="9"/>
        <v>0</v>
      </c>
      <c r="BL159" s="18" t="s">
        <v>380</v>
      </c>
      <c r="BM159" s="205" t="s">
        <v>3015</v>
      </c>
    </row>
    <row r="160" spans="1:65" s="12" customFormat="1" ht="22.75" customHeight="1">
      <c r="B160" s="178"/>
      <c r="C160" s="179"/>
      <c r="D160" s="180" t="s">
        <v>75</v>
      </c>
      <c r="E160" s="192" t="s">
        <v>3016</v>
      </c>
      <c r="F160" s="192" t="s">
        <v>3017</v>
      </c>
      <c r="G160" s="179"/>
      <c r="H160" s="179"/>
      <c r="I160" s="182"/>
      <c r="J160" s="193">
        <f>BK160</f>
        <v>0</v>
      </c>
      <c r="K160" s="179"/>
      <c r="L160" s="184"/>
      <c r="M160" s="185"/>
      <c r="N160" s="186"/>
      <c r="O160" s="186"/>
      <c r="P160" s="187">
        <f>SUM(P161:P227)</f>
        <v>0</v>
      </c>
      <c r="Q160" s="186"/>
      <c r="R160" s="187">
        <f>SUM(R161:R227)</f>
        <v>3.8768200000000008</v>
      </c>
      <c r="S160" s="186"/>
      <c r="T160" s="188">
        <f>SUM(T161:T227)</f>
        <v>0</v>
      </c>
      <c r="AR160" s="189" t="s">
        <v>85</v>
      </c>
      <c r="AT160" s="190" t="s">
        <v>75</v>
      </c>
      <c r="AU160" s="190" t="s">
        <v>83</v>
      </c>
      <c r="AY160" s="189" t="s">
        <v>275</v>
      </c>
      <c r="BK160" s="191">
        <f>SUM(BK161:BK227)</f>
        <v>0</v>
      </c>
    </row>
    <row r="161" spans="1:65" s="2" customFormat="1" ht="24.15" customHeight="1">
      <c r="A161" s="35"/>
      <c r="B161" s="36"/>
      <c r="C161" s="194" t="s">
        <v>420</v>
      </c>
      <c r="D161" s="194" t="s">
        <v>277</v>
      </c>
      <c r="E161" s="195" t="s">
        <v>3018</v>
      </c>
      <c r="F161" s="196" t="s">
        <v>3019</v>
      </c>
      <c r="G161" s="197" t="s">
        <v>399</v>
      </c>
      <c r="H161" s="198">
        <v>21</v>
      </c>
      <c r="I161" s="199"/>
      <c r="J161" s="200">
        <f>ROUND(I161*H161,2)</f>
        <v>0</v>
      </c>
      <c r="K161" s="196" t="s">
        <v>281</v>
      </c>
      <c r="L161" s="40"/>
      <c r="M161" s="201" t="s">
        <v>1</v>
      </c>
      <c r="N161" s="202" t="s">
        <v>42</v>
      </c>
      <c r="O161" s="72"/>
      <c r="P161" s="203">
        <f>O161*H161</f>
        <v>0</v>
      </c>
      <c r="Q161" s="203">
        <v>3.0899999999999999E-3</v>
      </c>
      <c r="R161" s="203">
        <f>Q161*H161</f>
        <v>6.4890000000000003E-2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380</v>
      </c>
      <c r="AT161" s="205" t="s">
        <v>277</v>
      </c>
      <c r="AU161" s="205" t="s">
        <v>85</v>
      </c>
      <c r="AY161" s="18" t="s">
        <v>275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85</v>
      </c>
      <c r="BK161" s="206">
        <f>ROUND(I161*H161,2)</f>
        <v>0</v>
      </c>
      <c r="BL161" s="18" t="s">
        <v>380</v>
      </c>
      <c r="BM161" s="205" t="s">
        <v>3020</v>
      </c>
    </row>
    <row r="162" spans="1:65" s="2" customFormat="1" ht="24.15" customHeight="1">
      <c r="A162" s="35"/>
      <c r="B162" s="36"/>
      <c r="C162" s="194" t="s">
        <v>428</v>
      </c>
      <c r="D162" s="194" t="s">
        <v>277</v>
      </c>
      <c r="E162" s="195" t="s">
        <v>3021</v>
      </c>
      <c r="F162" s="196" t="s">
        <v>3022</v>
      </c>
      <c r="G162" s="197" t="s">
        <v>399</v>
      </c>
      <c r="H162" s="198">
        <v>12</v>
      </c>
      <c r="I162" s="199"/>
      <c r="J162" s="200">
        <f>ROUND(I162*H162,2)</f>
        <v>0</v>
      </c>
      <c r="K162" s="196" t="s">
        <v>281</v>
      </c>
      <c r="L162" s="40"/>
      <c r="M162" s="201" t="s">
        <v>1</v>
      </c>
      <c r="N162" s="202" t="s">
        <v>42</v>
      </c>
      <c r="O162" s="72"/>
      <c r="P162" s="203">
        <f>O162*H162</f>
        <v>0</v>
      </c>
      <c r="Q162" s="203">
        <v>4.5100000000000001E-3</v>
      </c>
      <c r="R162" s="203">
        <f>Q162*H162</f>
        <v>5.4120000000000001E-2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380</v>
      </c>
      <c r="AT162" s="205" t="s">
        <v>277</v>
      </c>
      <c r="AU162" s="205" t="s">
        <v>85</v>
      </c>
      <c r="AY162" s="18" t="s">
        <v>275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85</v>
      </c>
      <c r="BK162" s="206">
        <f>ROUND(I162*H162,2)</f>
        <v>0</v>
      </c>
      <c r="BL162" s="18" t="s">
        <v>380</v>
      </c>
      <c r="BM162" s="205" t="s">
        <v>3023</v>
      </c>
    </row>
    <row r="163" spans="1:65" s="2" customFormat="1" ht="24.15" customHeight="1">
      <c r="A163" s="35"/>
      <c r="B163" s="36"/>
      <c r="C163" s="194" t="s">
        <v>436</v>
      </c>
      <c r="D163" s="194" t="s">
        <v>277</v>
      </c>
      <c r="E163" s="195" t="s">
        <v>3024</v>
      </c>
      <c r="F163" s="196" t="s">
        <v>3025</v>
      </c>
      <c r="G163" s="197" t="s">
        <v>399</v>
      </c>
      <c r="H163" s="198">
        <v>22</v>
      </c>
      <c r="I163" s="199"/>
      <c r="J163" s="200">
        <f>ROUND(I163*H163,2)</f>
        <v>0</v>
      </c>
      <c r="K163" s="196" t="s">
        <v>281</v>
      </c>
      <c r="L163" s="40"/>
      <c r="M163" s="201" t="s">
        <v>1</v>
      </c>
      <c r="N163" s="202" t="s">
        <v>42</v>
      </c>
      <c r="O163" s="72"/>
      <c r="P163" s="203">
        <f>O163*H163</f>
        <v>0</v>
      </c>
      <c r="Q163" s="203">
        <v>5.1799999999999997E-3</v>
      </c>
      <c r="R163" s="203">
        <f>Q163*H163</f>
        <v>0.11395999999999999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380</v>
      </c>
      <c r="AT163" s="205" t="s">
        <v>277</v>
      </c>
      <c r="AU163" s="205" t="s">
        <v>85</v>
      </c>
      <c r="AY163" s="18" t="s">
        <v>275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85</v>
      </c>
      <c r="BK163" s="206">
        <f>ROUND(I163*H163,2)</f>
        <v>0</v>
      </c>
      <c r="BL163" s="18" t="s">
        <v>380</v>
      </c>
      <c r="BM163" s="205" t="s">
        <v>3026</v>
      </c>
    </row>
    <row r="164" spans="1:65" s="2" customFormat="1" ht="24.15" customHeight="1">
      <c r="A164" s="35"/>
      <c r="B164" s="36"/>
      <c r="C164" s="194" t="s">
        <v>440</v>
      </c>
      <c r="D164" s="194" t="s">
        <v>277</v>
      </c>
      <c r="E164" s="195" t="s">
        <v>3027</v>
      </c>
      <c r="F164" s="196" t="s">
        <v>3028</v>
      </c>
      <c r="G164" s="197" t="s">
        <v>399</v>
      </c>
      <c r="H164" s="198">
        <v>15</v>
      </c>
      <c r="I164" s="199"/>
      <c r="J164" s="200">
        <f>ROUND(I164*H164,2)</f>
        <v>0</v>
      </c>
      <c r="K164" s="196" t="s">
        <v>281</v>
      </c>
      <c r="L164" s="40"/>
      <c r="M164" s="201" t="s">
        <v>1</v>
      </c>
      <c r="N164" s="202" t="s">
        <v>42</v>
      </c>
      <c r="O164" s="72"/>
      <c r="P164" s="203">
        <f>O164*H164</f>
        <v>0</v>
      </c>
      <c r="Q164" s="203">
        <v>6.4000000000000003E-3</v>
      </c>
      <c r="R164" s="203">
        <f>Q164*H164</f>
        <v>9.6000000000000002E-2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380</v>
      </c>
      <c r="AT164" s="205" t="s">
        <v>277</v>
      </c>
      <c r="AU164" s="205" t="s">
        <v>85</v>
      </c>
      <c r="AY164" s="18" t="s">
        <v>275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85</v>
      </c>
      <c r="BK164" s="206">
        <f>ROUND(I164*H164,2)</f>
        <v>0</v>
      </c>
      <c r="BL164" s="18" t="s">
        <v>380</v>
      </c>
      <c r="BM164" s="205" t="s">
        <v>3029</v>
      </c>
    </row>
    <row r="165" spans="1:65" s="2" customFormat="1" ht="24.15" customHeight="1">
      <c r="A165" s="35"/>
      <c r="B165" s="36"/>
      <c r="C165" s="194" t="s">
        <v>464</v>
      </c>
      <c r="D165" s="194" t="s">
        <v>277</v>
      </c>
      <c r="E165" s="195" t="s">
        <v>3030</v>
      </c>
      <c r="F165" s="196" t="s">
        <v>3031</v>
      </c>
      <c r="G165" s="197" t="s">
        <v>399</v>
      </c>
      <c r="H165" s="198">
        <v>184</v>
      </c>
      <c r="I165" s="199"/>
      <c r="J165" s="200">
        <f>ROUND(I165*H165,2)</f>
        <v>0</v>
      </c>
      <c r="K165" s="196" t="s">
        <v>281</v>
      </c>
      <c r="L165" s="40"/>
      <c r="M165" s="201" t="s">
        <v>1</v>
      </c>
      <c r="N165" s="202" t="s">
        <v>42</v>
      </c>
      <c r="O165" s="72"/>
      <c r="P165" s="203">
        <f>O165*H165</f>
        <v>0</v>
      </c>
      <c r="Q165" s="203">
        <v>5.1000000000000004E-4</v>
      </c>
      <c r="R165" s="203">
        <f>Q165*H165</f>
        <v>9.3840000000000007E-2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380</v>
      </c>
      <c r="AT165" s="205" t="s">
        <v>277</v>
      </c>
      <c r="AU165" s="205" t="s">
        <v>85</v>
      </c>
      <c r="AY165" s="18" t="s">
        <v>275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85</v>
      </c>
      <c r="BK165" s="206">
        <f>ROUND(I165*H165,2)</f>
        <v>0</v>
      </c>
      <c r="BL165" s="18" t="s">
        <v>380</v>
      </c>
      <c r="BM165" s="205" t="s">
        <v>3032</v>
      </c>
    </row>
    <row r="166" spans="1:65" s="13" customFormat="1" ht="10">
      <c r="B166" s="207"/>
      <c r="C166" s="208"/>
      <c r="D166" s="209" t="s">
        <v>284</v>
      </c>
      <c r="E166" s="210" t="s">
        <v>1</v>
      </c>
      <c r="F166" s="211" t="s">
        <v>3033</v>
      </c>
      <c r="G166" s="208"/>
      <c r="H166" s="212">
        <v>184</v>
      </c>
      <c r="I166" s="213"/>
      <c r="J166" s="208"/>
      <c r="K166" s="208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284</v>
      </c>
      <c r="AU166" s="218" t="s">
        <v>85</v>
      </c>
      <c r="AV166" s="13" t="s">
        <v>85</v>
      </c>
      <c r="AW166" s="13" t="s">
        <v>32</v>
      </c>
      <c r="AX166" s="13" t="s">
        <v>83</v>
      </c>
      <c r="AY166" s="218" t="s">
        <v>275</v>
      </c>
    </row>
    <row r="167" spans="1:65" s="2" customFormat="1" ht="24.15" customHeight="1">
      <c r="A167" s="35"/>
      <c r="B167" s="36"/>
      <c r="C167" s="194" t="s">
        <v>469</v>
      </c>
      <c r="D167" s="194" t="s">
        <v>277</v>
      </c>
      <c r="E167" s="195" t="s">
        <v>3034</v>
      </c>
      <c r="F167" s="196" t="s">
        <v>3035</v>
      </c>
      <c r="G167" s="197" t="s">
        <v>399</v>
      </c>
      <c r="H167" s="198">
        <v>113</v>
      </c>
      <c r="I167" s="199"/>
      <c r="J167" s="200">
        <f>ROUND(I167*H167,2)</f>
        <v>0</v>
      </c>
      <c r="K167" s="196" t="s">
        <v>281</v>
      </c>
      <c r="L167" s="40"/>
      <c r="M167" s="201" t="s">
        <v>1</v>
      </c>
      <c r="N167" s="202" t="s">
        <v>42</v>
      </c>
      <c r="O167" s="72"/>
      <c r="P167" s="203">
        <f>O167*H167</f>
        <v>0</v>
      </c>
      <c r="Q167" s="203">
        <v>8.4000000000000003E-4</v>
      </c>
      <c r="R167" s="203">
        <f>Q167*H167</f>
        <v>9.4920000000000004E-2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380</v>
      </c>
      <c r="AT167" s="205" t="s">
        <v>277</v>
      </c>
      <c r="AU167" s="205" t="s">
        <v>85</v>
      </c>
      <c r="AY167" s="18" t="s">
        <v>275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85</v>
      </c>
      <c r="BK167" s="206">
        <f>ROUND(I167*H167,2)</f>
        <v>0</v>
      </c>
      <c r="BL167" s="18" t="s">
        <v>380</v>
      </c>
      <c r="BM167" s="205" t="s">
        <v>3036</v>
      </c>
    </row>
    <row r="168" spans="1:65" s="13" customFormat="1" ht="10">
      <c r="B168" s="207"/>
      <c r="C168" s="208"/>
      <c r="D168" s="209" t="s">
        <v>284</v>
      </c>
      <c r="E168" s="210" t="s">
        <v>1</v>
      </c>
      <c r="F168" s="211" t="s">
        <v>3037</v>
      </c>
      <c r="G168" s="208"/>
      <c r="H168" s="212">
        <v>113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284</v>
      </c>
      <c r="AU168" s="218" t="s">
        <v>85</v>
      </c>
      <c r="AV168" s="13" t="s">
        <v>85</v>
      </c>
      <c r="AW168" s="13" t="s">
        <v>32</v>
      </c>
      <c r="AX168" s="13" t="s">
        <v>83</v>
      </c>
      <c r="AY168" s="218" t="s">
        <v>275</v>
      </c>
    </row>
    <row r="169" spans="1:65" s="2" customFormat="1" ht="24.15" customHeight="1">
      <c r="A169" s="35"/>
      <c r="B169" s="36"/>
      <c r="C169" s="194" t="s">
        <v>478</v>
      </c>
      <c r="D169" s="194" t="s">
        <v>277</v>
      </c>
      <c r="E169" s="195" t="s">
        <v>3038</v>
      </c>
      <c r="F169" s="196" t="s">
        <v>3039</v>
      </c>
      <c r="G169" s="197" t="s">
        <v>399</v>
      </c>
      <c r="H169" s="198">
        <v>53</v>
      </c>
      <c r="I169" s="199"/>
      <c r="J169" s="200">
        <f>ROUND(I169*H169,2)</f>
        <v>0</v>
      </c>
      <c r="K169" s="196" t="s">
        <v>281</v>
      </c>
      <c r="L169" s="40"/>
      <c r="M169" s="201" t="s">
        <v>1</v>
      </c>
      <c r="N169" s="202" t="s">
        <v>42</v>
      </c>
      <c r="O169" s="72"/>
      <c r="P169" s="203">
        <f>O169*H169</f>
        <v>0</v>
      </c>
      <c r="Q169" s="203">
        <v>1.16E-3</v>
      </c>
      <c r="R169" s="203">
        <f>Q169*H169</f>
        <v>6.148E-2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380</v>
      </c>
      <c r="AT169" s="205" t="s">
        <v>277</v>
      </c>
      <c r="AU169" s="205" t="s">
        <v>85</v>
      </c>
      <c r="AY169" s="18" t="s">
        <v>275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85</v>
      </c>
      <c r="BK169" s="206">
        <f>ROUND(I169*H169,2)</f>
        <v>0</v>
      </c>
      <c r="BL169" s="18" t="s">
        <v>380</v>
      </c>
      <c r="BM169" s="205" t="s">
        <v>3040</v>
      </c>
    </row>
    <row r="170" spans="1:65" s="13" customFormat="1" ht="10">
      <c r="B170" s="207"/>
      <c r="C170" s="208"/>
      <c r="D170" s="209" t="s">
        <v>284</v>
      </c>
      <c r="E170" s="210" t="s">
        <v>1</v>
      </c>
      <c r="F170" s="211" t="s">
        <v>3041</v>
      </c>
      <c r="G170" s="208"/>
      <c r="H170" s="212">
        <v>53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284</v>
      </c>
      <c r="AU170" s="218" t="s">
        <v>85</v>
      </c>
      <c r="AV170" s="13" t="s">
        <v>85</v>
      </c>
      <c r="AW170" s="13" t="s">
        <v>32</v>
      </c>
      <c r="AX170" s="13" t="s">
        <v>83</v>
      </c>
      <c r="AY170" s="218" t="s">
        <v>275</v>
      </c>
    </row>
    <row r="171" spans="1:65" s="2" customFormat="1" ht="24.15" customHeight="1">
      <c r="A171" s="35"/>
      <c r="B171" s="36"/>
      <c r="C171" s="194" t="s">
        <v>482</v>
      </c>
      <c r="D171" s="194" t="s">
        <v>277</v>
      </c>
      <c r="E171" s="195" t="s">
        <v>3042</v>
      </c>
      <c r="F171" s="196" t="s">
        <v>3043</v>
      </c>
      <c r="G171" s="197" t="s">
        <v>399</v>
      </c>
      <c r="H171" s="198">
        <v>50</v>
      </c>
      <c r="I171" s="199"/>
      <c r="J171" s="200">
        <f>ROUND(I171*H171,2)</f>
        <v>0</v>
      </c>
      <c r="K171" s="196" t="s">
        <v>281</v>
      </c>
      <c r="L171" s="40"/>
      <c r="M171" s="201" t="s">
        <v>1</v>
      </c>
      <c r="N171" s="202" t="s">
        <v>42</v>
      </c>
      <c r="O171" s="72"/>
      <c r="P171" s="203">
        <f>O171*H171</f>
        <v>0</v>
      </c>
      <c r="Q171" s="203">
        <v>1.4400000000000001E-3</v>
      </c>
      <c r="R171" s="203">
        <f>Q171*H171</f>
        <v>7.2000000000000008E-2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380</v>
      </c>
      <c r="AT171" s="205" t="s">
        <v>277</v>
      </c>
      <c r="AU171" s="205" t="s">
        <v>85</v>
      </c>
      <c r="AY171" s="18" t="s">
        <v>275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85</v>
      </c>
      <c r="BK171" s="206">
        <f>ROUND(I171*H171,2)</f>
        <v>0</v>
      </c>
      <c r="BL171" s="18" t="s">
        <v>380</v>
      </c>
      <c r="BM171" s="205" t="s">
        <v>3044</v>
      </c>
    </row>
    <row r="172" spans="1:65" s="13" customFormat="1" ht="10">
      <c r="B172" s="207"/>
      <c r="C172" s="208"/>
      <c r="D172" s="209" t="s">
        <v>284</v>
      </c>
      <c r="E172" s="210" t="s">
        <v>1</v>
      </c>
      <c r="F172" s="211" t="s">
        <v>3045</v>
      </c>
      <c r="G172" s="208"/>
      <c r="H172" s="212">
        <v>50</v>
      </c>
      <c r="I172" s="213"/>
      <c r="J172" s="208"/>
      <c r="K172" s="208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284</v>
      </c>
      <c r="AU172" s="218" t="s">
        <v>85</v>
      </c>
      <c r="AV172" s="13" t="s">
        <v>85</v>
      </c>
      <c r="AW172" s="13" t="s">
        <v>32</v>
      </c>
      <c r="AX172" s="13" t="s">
        <v>83</v>
      </c>
      <c r="AY172" s="218" t="s">
        <v>275</v>
      </c>
    </row>
    <row r="173" spans="1:65" s="2" customFormat="1" ht="24.15" customHeight="1">
      <c r="A173" s="35"/>
      <c r="B173" s="36"/>
      <c r="C173" s="194" t="s">
        <v>488</v>
      </c>
      <c r="D173" s="194" t="s">
        <v>277</v>
      </c>
      <c r="E173" s="195" t="s">
        <v>3046</v>
      </c>
      <c r="F173" s="196" t="s">
        <v>3047</v>
      </c>
      <c r="G173" s="197" t="s">
        <v>399</v>
      </c>
      <c r="H173" s="198">
        <v>64</v>
      </c>
      <c r="I173" s="199"/>
      <c r="J173" s="200">
        <f>ROUND(I173*H173,2)</f>
        <v>0</v>
      </c>
      <c r="K173" s="196" t="s">
        <v>281</v>
      </c>
      <c r="L173" s="40"/>
      <c r="M173" s="201" t="s">
        <v>1</v>
      </c>
      <c r="N173" s="202" t="s">
        <v>42</v>
      </c>
      <c r="O173" s="72"/>
      <c r="P173" s="203">
        <f>O173*H173</f>
        <v>0</v>
      </c>
      <c r="Q173" s="203">
        <v>2.81E-3</v>
      </c>
      <c r="R173" s="203">
        <f>Q173*H173</f>
        <v>0.17984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380</v>
      </c>
      <c r="AT173" s="205" t="s">
        <v>277</v>
      </c>
      <c r="AU173" s="205" t="s">
        <v>85</v>
      </c>
      <c r="AY173" s="18" t="s">
        <v>275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85</v>
      </c>
      <c r="BK173" s="206">
        <f>ROUND(I173*H173,2)</f>
        <v>0</v>
      </c>
      <c r="BL173" s="18" t="s">
        <v>380</v>
      </c>
      <c r="BM173" s="205" t="s">
        <v>3048</v>
      </c>
    </row>
    <row r="174" spans="1:65" s="13" customFormat="1" ht="10">
      <c r="B174" s="207"/>
      <c r="C174" s="208"/>
      <c r="D174" s="209" t="s">
        <v>284</v>
      </c>
      <c r="E174" s="210" t="s">
        <v>1</v>
      </c>
      <c r="F174" s="211" t="s">
        <v>3049</v>
      </c>
      <c r="G174" s="208"/>
      <c r="H174" s="212">
        <v>64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284</v>
      </c>
      <c r="AU174" s="218" t="s">
        <v>85</v>
      </c>
      <c r="AV174" s="13" t="s">
        <v>85</v>
      </c>
      <c r="AW174" s="13" t="s">
        <v>32</v>
      </c>
      <c r="AX174" s="13" t="s">
        <v>83</v>
      </c>
      <c r="AY174" s="218" t="s">
        <v>275</v>
      </c>
    </row>
    <row r="175" spans="1:65" s="2" customFormat="1" ht="24.15" customHeight="1">
      <c r="A175" s="35"/>
      <c r="B175" s="36"/>
      <c r="C175" s="194" t="s">
        <v>501</v>
      </c>
      <c r="D175" s="194" t="s">
        <v>277</v>
      </c>
      <c r="E175" s="195" t="s">
        <v>3050</v>
      </c>
      <c r="F175" s="196" t="s">
        <v>3051</v>
      </c>
      <c r="G175" s="197" t="s">
        <v>399</v>
      </c>
      <c r="H175" s="198">
        <v>55</v>
      </c>
      <c r="I175" s="199"/>
      <c r="J175" s="200">
        <f>ROUND(I175*H175,2)</f>
        <v>0</v>
      </c>
      <c r="K175" s="196" t="s">
        <v>281</v>
      </c>
      <c r="L175" s="40"/>
      <c r="M175" s="201" t="s">
        <v>1</v>
      </c>
      <c r="N175" s="202" t="s">
        <v>42</v>
      </c>
      <c r="O175" s="72"/>
      <c r="P175" s="203">
        <f>O175*H175</f>
        <v>0</v>
      </c>
      <c r="Q175" s="203">
        <v>3.62E-3</v>
      </c>
      <c r="R175" s="203">
        <f>Q175*H175</f>
        <v>0.1991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380</v>
      </c>
      <c r="AT175" s="205" t="s">
        <v>277</v>
      </c>
      <c r="AU175" s="205" t="s">
        <v>85</v>
      </c>
      <c r="AY175" s="18" t="s">
        <v>275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85</v>
      </c>
      <c r="BK175" s="206">
        <f>ROUND(I175*H175,2)</f>
        <v>0</v>
      </c>
      <c r="BL175" s="18" t="s">
        <v>380</v>
      </c>
      <c r="BM175" s="205" t="s">
        <v>3052</v>
      </c>
    </row>
    <row r="176" spans="1:65" s="13" customFormat="1" ht="10">
      <c r="B176" s="207"/>
      <c r="C176" s="208"/>
      <c r="D176" s="209" t="s">
        <v>284</v>
      </c>
      <c r="E176" s="210" t="s">
        <v>1</v>
      </c>
      <c r="F176" s="211" t="s">
        <v>3053</v>
      </c>
      <c r="G176" s="208"/>
      <c r="H176" s="212">
        <v>55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284</v>
      </c>
      <c r="AU176" s="218" t="s">
        <v>85</v>
      </c>
      <c r="AV176" s="13" t="s">
        <v>85</v>
      </c>
      <c r="AW176" s="13" t="s">
        <v>32</v>
      </c>
      <c r="AX176" s="13" t="s">
        <v>83</v>
      </c>
      <c r="AY176" s="218" t="s">
        <v>275</v>
      </c>
    </row>
    <row r="177" spans="1:65" s="2" customFormat="1" ht="24.15" customHeight="1">
      <c r="A177" s="35"/>
      <c r="B177" s="36"/>
      <c r="C177" s="194" t="s">
        <v>517</v>
      </c>
      <c r="D177" s="194" t="s">
        <v>277</v>
      </c>
      <c r="E177" s="195" t="s">
        <v>3054</v>
      </c>
      <c r="F177" s="196" t="s">
        <v>3055</v>
      </c>
      <c r="G177" s="197" t="s">
        <v>399</v>
      </c>
      <c r="H177" s="198">
        <v>142</v>
      </c>
      <c r="I177" s="199"/>
      <c r="J177" s="200">
        <f>ROUND(I177*H177,2)</f>
        <v>0</v>
      </c>
      <c r="K177" s="196" t="s">
        <v>281</v>
      </c>
      <c r="L177" s="40"/>
      <c r="M177" s="201" t="s">
        <v>1</v>
      </c>
      <c r="N177" s="202" t="s">
        <v>42</v>
      </c>
      <c r="O177" s="72"/>
      <c r="P177" s="203">
        <f>O177*H177</f>
        <v>0</v>
      </c>
      <c r="Q177" s="203">
        <v>8.4000000000000003E-4</v>
      </c>
      <c r="R177" s="203">
        <f>Q177*H177</f>
        <v>0.11928000000000001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380</v>
      </c>
      <c r="AT177" s="205" t="s">
        <v>277</v>
      </c>
      <c r="AU177" s="205" t="s">
        <v>85</v>
      </c>
      <c r="AY177" s="18" t="s">
        <v>275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85</v>
      </c>
      <c r="BK177" s="206">
        <f>ROUND(I177*H177,2)</f>
        <v>0</v>
      </c>
      <c r="BL177" s="18" t="s">
        <v>380</v>
      </c>
      <c r="BM177" s="205" t="s">
        <v>3056</v>
      </c>
    </row>
    <row r="178" spans="1:65" s="13" customFormat="1" ht="10">
      <c r="B178" s="207"/>
      <c r="C178" s="208"/>
      <c r="D178" s="209" t="s">
        <v>284</v>
      </c>
      <c r="E178" s="210" t="s">
        <v>1</v>
      </c>
      <c r="F178" s="211" t="s">
        <v>3057</v>
      </c>
      <c r="G178" s="208"/>
      <c r="H178" s="212">
        <v>142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284</v>
      </c>
      <c r="AU178" s="218" t="s">
        <v>85</v>
      </c>
      <c r="AV178" s="13" t="s">
        <v>85</v>
      </c>
      <c r="AW178" s="13" t="s">
        <v>32</v>
      </c>
      <c r="AX178" s="13" t="s">
        <v>83</v>
      </c>
      <c r="AY178" s="218" t="s">
        <v>275</v>
      </c>
    </row>
    <row r="179" spans="1:65" s="2" customFormat="1" ht="24.15" customHeight="1">
      <c r="A179" s="35"/>
      <c r="B179" s="36"/>
      <c r="C179" s="194" t="s">
        <v>525</v>
      </c>
      <c r="D179" s="194" t="s">
        <v>277</v>
      </c>
      <c r="E179" s="195" t="s">
        <v>3058</v>
      </c>
      <c r="F179" s="196" t="s">
        <v>3059</v>
      </c>
      <c r="G179" s="197" t="s">
        <v>399</v>
      </c>
      <c r="H179" s="198">
        <v>144</v>
      </c>
      <c r="I179" s="199"/>
      <c r="J179" s="200">
        <f>ROUND(I179*H179,2)</f>
        <v>0</v>
      </c>
      <c r="K179" s="196" t="s">
        <v>281</v>
      </c>
      <c r="L179" s="40"/>
      <c r="M179" s="201" t="s">
        <v>1</v>
      </c>
      <c r="N179" s="202" t="s">
        <v>42</v>
      </c>
      <c r="O179" s="72"/>
      <c r="P179" s="203">
        <f>O179*H179</f>
        <v>0</v>
      </c>
      <c r="Q179" s="203">
        <v>9.7999999999999997E-4</v>
      </c>
      <c r="R179" s="203">
        <f>Q179*H179</f>
        <v>0.14112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380</v>
      </c>
      <c r="AT179" s="205" t="s">
        <v>277</v>
      </c>
      <c r="AU179" s="205" t="s">
        <v>85</v>
      </c>
      <c r="AY179" s="18" t="s">
        <v>275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85</v>
      </c>
      <c r="BK179" s="206">
        <f>ROUND(I179*H179,2)</f>
        <v>0</v>
      </c>
      <c r="BL179" s="18" t="s">
        <v>380</v>
      </c>
      <c r="BM179" s="205" t="s">
        <v>3060</v>
      </c>
    </row>
    <row r="180" spans="1:65" s="13" customFormat="1" ht="10">
      <c r="B180" s="207"/>
      <c r="C180" s="208"/>
      <c r="D180" s="209" t="s">
        <v>284</v>
      </c>
      <c r="E180" s="210" t="s">
        <v>1</v>
      </c>
      <c r="F180" s="211" t="s">
        <v>3061</v>
      </c>
      <c r="G180" s="208"/>
      <c r="H180" s="212">
        <v>144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284</v>
      </c>
      <c r="AU180" s="218" t="s">
        <v>85</v>
      </c>
      <c r="AV180" s="13" t="s">
        <v>85</v>
      </c>
      <c r="AW180" s="13" t="s">
        <v>32</v>
      </c>
      <c r="AX180" s="13" t="s">
        <v>83</v>
      </c>
      <c r="AY180" s="218" t="s">
        <v>275</v>
      </c>
    </row>
    <row r="181" spans="1:65" s="2" customFormat="1" ht="24.15" customHeight="1">
      <c r="A181" s="35"/>
      <c r="B181" s="36"/>
      <c r="C181" s="194" t="s">
        <v>552</v>
      </c>
      <c r="D181" s="194" t="s">
        <v>277</v>
      </c>
      <c r="E181" s="195" t="s">
        <v>3062</v>
      </c>
      <c r="F181" s="196" t="s">
        <v>3063</v>
      </c>
      <c r="G181" s="197" t="s">
        <v>399</v>
      </c>
      <c r="H181" s="198">
        <v>99</v>
      </c>
      <c r="I181" s="199"/>
      <c r="J181" s="200">
        <f>ROUND(I181*H181,2)</f>
        <v>0</v>
      </c>
      <c r="K181" s="196" t="s">
        <v>281</v>
      </c>
      <c r="L181" s="40"/>
      <c r="M181" s="201" t="s">
        <v>1</v>
      </c>
      <c r="N181" s="202" t="s">
        <v>42</v>
      </c>
      <c r="O181" s="72"/>
      <c r="P181" s="203">
        <f>O181*H181</f>
        <v>0</v>
      </c>
      <c r="Q181" s="203">
        <v>1.2600000000000001E-3</v>
      </c>
      <c r="R181" s="203">
        <f>Q181*H181</f>
        <v>0.12474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380</v>
      </c>
      <c r="AT181" s="205" t="s">
        <v>277</v>
      </c>
      <c r="AU181" s="205" t="s">
        <v>85</v>
      </c>
      <c r="AY181" s="18" t="s">
        <v>275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85</v>
      </c>
      <c r="BK181" s="206">
        <f>ROUND(I181*H181,2)</f>
        <v>0</v>
      </c>
      <c r="BL181" s="18" t="s">
        <v>380</v>
      </c>
      <c r="BM181" s="205" t="s">
        <v>3064</v>
      </c>
    </row>
    <row r="182" spans="1:65" s="13" customFormat="1" ht="10">
      <c r="B182" s="207"/>
      <c r="C182" s="208"/>
      <c r="D182" s="209" t="s">
        <v>284</v>
      </c>
      <c r="E182" s="210" t="s">
        <v>1</v>
      </c>
      <c r="F182" s="211" t="s">
        <v>3065</v>
      </c>
      <c r="G182" s="208"/>
      <c r="H182" s="212">
        <v>99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284</v>
      </c>
      <c r="AU182" s="218" t="s">
        <v>85</v>
      </c>
      <c r="AV182" s="13" t="s">
        <v>85</v>
      </c>
      <c r="AW182" s="13" t="s">
        <v>32</v>
      </c>
      <c r="AX182" s="13" t="s">
        <v>83</v>
      </c>
      <c r="AY182" s="218" t="s">
        <v>275</v>
      </c>
    </row>
    <row r="183" spans="1:65" s="2" customFormat="1" ht="24.15" customHeight="1">
      <c r="A183" s="35"/>
      <c r="B183" s="36"/>
      <c r="C183" s="194" t="s">
        <v>562</v>
      </c>
      <c r="D183" s="194" t="s">
        <v>277</v>
      </c>
      <c r="E183" s="195" t="s">
        <v>3066</v>
      </c>
      <c r="F183" s="196" t="s">
        <v>3067</v>
      </c>
      <c r="G183" s="197" t="s">
        <v>399</v>
      </c>
      <c r="H183" s="198">
        <v>91</v>
      </c>
      <c r="I183" s="199"/>
      <c r="J183" s="200">
        <f>ROUND(I183*H183,2)</f>
        <v>0</v>
      </c>
      <c r="K183" s="196" t="s">
        <v>281</v>
      </c>
      <c r="L183" s="40"/>
      <c r="M183" s="201" t="s">
        <v>1</v>
      </c>
      <c r="N183" s="202" t="s">
        <v>42</v>
      </c>
      <c r="O183" s="72"/>
      <c r="P183" s="203">
        <f>O183*H183</f>
        <v>0</v>
      </c>
      <c r="Q183" s="203">
        <v>1.5299999999999999E-3</v>
      </c>
      <c r="R183" s="203">
        <f>Q183*H183</f>
        <v>0.13922999999999999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380</v>
      </c>
      <c r="AT183" s="205" t="s">
        <v>277</v>
      </c>
      <c r="AU183" s="205" t="s">
        <v>85</v>
      </c>
      <c r="AY183" s="18" t="s">
        <v>275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85</v>
      </c>
      <c r="BK183" s="206">
        <f>ROUND(I183*H183,2)</f>
        <v>0</v>
      </c>
      <c r="BL183" s="18" t="s">
        <v>380</v>
      </c>
      <c r="BM183" s="205" t="s">
        <v>3068</v>
      </c>
    </row>
    <row r="184" spans="1:65" s="13" customFormat="1" ht="10">
      <c r="B184" s="207"/>
      <c r="C184" s="208"/>
      <c r="D184" s="209" t="s">
        <v>284</v>
      </c>
      <c r="E184" s="210" t="s">
        <v>1</v>
      </c>
      <c r="F184" s="211" t="s">
        <v>3069</v>
      </c>
      <c r="G184" s="208"/>
      <c r="H184" s="212">
        <v>91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284</v>
      </c>
      <c r="AU184" s="218" t="s">
        <v>85</v>
      </c>
      <c r="AV184" s="13" t="s">
        <v>85</v>
      </c>
      <c r="AW184" s="13" t="s">
        <v>32</v>
      </c>
      <c r="AX184" s="13" t="s">
        <v>83</v>
      </c>
      <c r="AY184" s="218" t="s">
        <v>275</v>
      </c>
    </row>
    <row r="185" spans="1:65" s="2" customFormat="1" ht="24.15" customHeight="1">
      <c r="A185" s="35"/>
      <c r="B185" s="36"/>
      <c r="C185" s="194" t="s">
        <v>589</v>
      </c>
      <c r="D185" s="194" t="s">
        <v>277</v>
      </c>
      <c r="E185" s="195" t="s">
        <v>3070</v>
      </c>
      <c r="F185" s="196" t="s">
        <v>3071</v>
      </c>
      <c r="G185" s="197" t="s">
        <v>399</v>
      </c>
      <c r="H185" s="198">
        <v>112</v>
      </c>
      <c r="I185" s="199"/>
      <c r="J185" s="200">
        <f>ROUND(I185*H185,2)</f>
        <v>0</v>
      </c>
      <c r="K185" s="196" t="s">
        <v>281</v>
      </c>
      <c r="L185" s="40"/>
      <c r="M185" s="201" t="s">
        <v>1</v>
      </c>
      <c r="N185" s="202" t="s">
        <v>42</v>
      </c>
      <c r="O185" s="72"/>
      <c r="P185" s="203">
        <f>O185*H185</f>
        <v>0</v>
      </c>
      <c r="Q185" s="203">
        <v>2.8400000000000001E-3</v>
      </c>
      <c r="R185" s="203">
        <f>Q185*H185</f>
        <v>0.31808000000000003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380</v>
      </c>
      <c r="AT185" s="205" t="s">
        <v>277</v>
      </c>
      <c r="AU185" s="205" t="s">
        <v>85</v>
      </c>
      <c r="AY185" s="18" t="s">
        <v>275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85</v>
      </c>
      <c r="BK185" s="206">
        <f>ROUND(I185*H185,2)</f>
        <v>0</v>
      </c>
      <c r="BL185" s="18" t="s">
        <v>380</v>
      </c>
      <c r="BM185" s="205" t="s">
        <v>3072</v>
      </c>
    </row>
    <row r="186" spans="1:65" s="13" customFormat="1" ht="10">
      <c r="B186" s="207"/>
      <c r="C186" s="208"/>
      <c r="D186" s="209" t="s">
        <v>284</v>
      </c>
      <c r="E186" s="210" t="s">
        <v>1</v>
      </c>
      <c r="F186" s="211" t="s">
        <v>3073</v>
      </c>
      <c r="G186" s="208"/>
      <c r="H186" s="212">
        <v>112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284</v>
      </c>
      <c r="AU186" s="218" t="s">
        <v>85</v>
      </c>
      <c r="AV186" s="13" t="s">
        <v>85</v>
      </c>
      <c r="AW186" s="13" t="s">
        <v>32</v>
      </c>
      <c r="AX186" s="13" t="s">
        <v>83</v>
      </c>
      <c r="AY186" s="218" t="s">
        <v>275</v>
      </c>
    </row>
    <row r="187" spans="1:65" s="2" customFormat="1" ht="24.15" customHeight="1">
      <c r="A187" s="35"/>
      <c r="B187" s="36"/>
      <c r="C187" s="194" t="s">
        <v>594</v>
      </c>
      <c r="D187" s="194" t="s">
        <v>277</v>
      </c>
      <c r="E187" s="195" t="s">
        <v>3074</v>
      </c>
      <c r="F187" s="196" t="s">
        <v>3075</v>
      </c>
      <c r="G187" s="197" t="s">
        <v>399</v>
      </c>
      <c r="H187" s="198">
        <v>48</v>
      </c>
      <c r="I187" s="199"/>
      <c r="J187" s="200">
        <f>ROUND(I187*H187,2)</f>
        <v>0</v>
      </c>
      <c r="K187" s="196" t="s">
        <v>281</v>
      </c>
      <c r="L187" s="40"/>
      <c r="M187" s="201" t="s">
        <v>1</v>
      </c>
      <c r="N187" s="202" t="s">
        <v>42</v>
      </c>
      <c r="O187" s="72"/>
      <c r="P187" s="203">
        <f>O187*H187</f>
        <v>0</v>
      </c>
      <c r="Q187" s="203">
        <v>3.7299999999999998E-3</v>
      </c>
      <c r="R187" s="203">
        <f>Q187*H187</f>
        <v>0.17903999999999998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380</v>
      </c>
      <c r="AT187" s="205" t="s">
        <v>277</v>
      </c>
      <c r="AU187" s="205" t="s">
        <v>85</v>
      </c>
      <c r="AY187" s="18" t="s">
        <v>275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85</v>
      </c>
      <c r="BK187" s="206">
        <f>ROUND(I187*H187,2)</f>
        <v>0</v>
      </c>
      <c r="BL187" s="18" t="s">
        <v>380</v>
      </c>
      <c r="BM187" s="205" t="s">
        <v>3076</v>
      </c>
    </row>
    <row r="188" spans="1:65" s="13" customFormat="1" ht="10">
      <c r="B188" s="207"/>
      <c r="C188" s="208"/>
      <c r="D188" s="209" t="s">
        <v>284</v>
      </c>
      <c r="E188" s="210" t="s">
        <v>1</v>
      </c>
      <c r="F188" s="211" t="s">
        <v>3077</v>
      </c>
      <c r="G188" s="208"/>
      <c r="H188" s="212">
        <v>48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284</v>
      </c>
      <c r="AU188" s="218" t="s">
        <v>85</v>
      </c>
      <c r="AV188" s="13" t="s">
        <v>85</v>
      </c>
      <c r="AW188" s="13" t="s">
        <v>32</v>
      </c>
      <c r="AX188" s="13" t="s">
        <v>83</v>
      </c>
      <c r="AY188" s="218" t="s">
        <v>275</v>
      </c>
    </row>
    <row r="189" spans="1:65" s="2" customFormat="1" ht="37.75" customHeight="1">
      <c r="A189" s="35"/>
      <c r="B189" s="36"/>
      <c r="C189" s="194" t="s">
        <v>599</v>
      </c>
      <c r="D189" s="194" t="s">
        <v>277</v>
      </c>
      <c r="E189" s="195" t="s">
        <v>3078</v>
      </c>
      <c r="F189" s="196" t="s">
        <v>3079</v>
      </c>
      <c r="G189" s="197" t="s">
        <v>399</v>
      </c>
      <c r="H189" s="198">
        <v>33</v>
      </c>
      <c r="I189" s="199"/>
      <c r="J189" s="200">
        <f>ROUND(I189*H189,2)</f>
        <v>0</v>
      </c>
      <c r="K189" s="196" t="s">
        <v>281</v>
      </c>
      <c r="L189" s="40"/>
      <c r="M189" s="201" t="s">
        <v>1</v>
      </c>
      <c r="N189" s="202" t="s">
        <v>42</v>
      </c>
      <c r="O189" s="72"/>
      <c r="P189" s="203">
        <f>O189*H189</f>
        <v>0</v>
      </c>
      <c r="Q189" s="203">
        <v>4.0000000000000003E-5</v>
      </c>
      <c r="R189" s="203">
        <f>Q189*H189</f>
        <v>1.3200000000000002E-3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380</v>
      </c>
      <c r="AT189" s="205" t="s">
        <v>277</v>
      </c>
      <c r="AU189" s="205" t="s">
        <v>85</v>
      </c>
      <c r="AY189" s="18" t="s">
        <v>275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85</v>
      </c>
      <c r="BK189" s="206">
        <f>ROUND(I189*H189,2)</f>
        <v>0</v>
      </c>
      <c r="BL189" s="18" t="s">
        <v>380</v>
      </c>
      <c r="BM189" s="205" t="s">
        <v>3080</v>
      </c>
    </row>
    <row r="190" spans="1:65" s="13" customFormat="1" ht="10">
      <c r="B190" s="207"/>
      <c r="C190" s="208"/>
      <c r="D190" s="209" t="s">
        <v>284</v>
      </c>
      <c r="E190" s="210" t="s">
        <v>1</v>
      </c>
      <c r="F190" s="211" t="s">
        <v>3081</v>
      </c>
      <c r="G190" s="208"/>
      <c r="H190" s="212">
        <v>33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284</v>
      </c>
      <c r="AU190" s="218" t="s">
        <v>85</v>
      </c>
      <c r="AV190" s="13" t="s">
        <v>85</v>
      </c>
      <c r="AW190" s="13" t="s">
        <v>32</v>
      </c>
      <c r="AX190" s="13" t="s">
        <v>83</v>
      </c>
      <c r="AY190" s="218" t="s">
        <v>275</v>
      </c>
    </row>
    <row r="191" spans="1:65" s="2" customFormat="1" ht="37.75" customHeight="1">
      <c r="A191" s="35"/>
      <c r="B191" s="36"/>
      <c r="C191" s="194" t="s">
        <v>603</v>
      </c>
      <c r="D191" s="194" t="s">
        <v>277</v>
      </c>
      <c r="E191" s="195" t="s">
        <v>3082</v>
      </c>
      <c r="F191" s="196" t="s">
        <v>3083</v>
      </c>
      <c r="G191" s="197" t="s">
        <v>399</v>
      </c>
      <c r="H191" s="198">
        <v>37</v>
      </c>
      <c r="I191" s="199"/>
      <c r="J191" s="200">
        <f>ROUND(I191*H191,2)</f>
        <v>0</v>
      </c>
      <c r="K191" s="196" t="s">
        <v>281</v>
      </c>
      <c r="L191" s="40"/>
      <c r="M191" s="201" t="s">
        <v>1</v>
      </c>
      <c r="N191" s="202" t="s">
        <v>42</v>
      </c>
      <c r="O191" s="72"/>
      <c r="P191" s="203">
        <f>O191*H191</f>
        <v>0</v>
      </c>
      <c r="Q191" s="203">
        <v>4.0000000000000003E-5</v>
      </c>
      <c r="R191" s="203">
        <f>Q191*H191</f>
        <v>1.4800000000000002E-3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380</v>
      </c>
      <c r="AT191" s="205" t="s">
        <v>277</v>
      </c>
      <c r="AU191" s="205" t="s">
        <v>85</v>
      </c>
      <c r="AY191" s="18" t="s">
        <v>275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85</v>
      </c>
      <c r="BK191" s="206">
        <f>ROUND(I191*H191,2)</f>
        <v>0</v>
      </c>
      <c r="BL191" s="18" t="s">
        <v>380</v>
      </c>
      <c r="BM191" s="205" t="s">
        <v>3084</v>
      </c>
    </row>
    <row r="192" spans="1:65" s="13" customFormat="1" ht="10">
      <c r="B192" s="207"/>
      <c r="C192" s="208"/>
      <c r="D192" s="209" t="s">
        <v>284</v>
      </c>
      <c r="E192" s="210" t="s">
        <v>1</v>
      </c>
      <c r="F192" s="211" t="s">
        <v>3085</v>
      </c>
      <c r="G192" s="208"/>
      <c r="H192" s="212">
        <v>37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284</v>
      </c>
      <c r="AU192" s="218" t="s">
        <v>85</v>
      </c>
      <c r="AV192" s="13" t="s">
        <v>85</v>
      </c>
      <c r="AW192" s="13" t="s">
        <v>32</v>
      </c>
      <c r="AX192" s="13" t="s">
        <v>83</v>
      </c>
      <c r="AY192" s="218" t="s">
        <v>275</v>
      </c>
    </row>
    <row r="193" spans="1:65" s="2" customFormat="1" ht="37.75" customHeight="1">
      <c r="A193" s="35"/>
      <c r="B193" s="36"/>
      <c r="C193" s="194" t="s">
        <v>607</v>
      </c>
      <c r="D193" s="194" t="s">
        <v>277</v>
      </c>
      <c r="E193" s="195" t="s">
        <v>3086</v>
      </c>
      <c r="F193" s="196" t="s">
        <v>3087</v>
      </c>
      <c r="G193" s="197" t="s">
        <v>399</v>
      </c>
      <c r="H193" s="198">
        <v>184</v>
      </c>
      <c r="I193" s="199"/>
      <c r="J193" s="200">
        <f>ROUND(I193*H193,2)</f>
        <v>0</v>
      </c>
      <c r="K193" s="196" t="s">
        <v>281</v>
      </c>
      <c r="L193" s="40"/>
      <c r="M193" s="201" t="s">
        <v>1</v>
      </c>
      <c r="N193" s="202" t="s">
        <v>42</v>
      </c>
      <c r="O193" s="72"/>
      <c r="P193" s="203">
        <f>O193*H193</f>
        <v>0</v>
      </c>
      <c r="Q193" s="203">
        <v>6.9999999999999994E-5</v>
      </c>
      <c r="R193" s="203">
        <f>Q193*H193</f>
        <v>1.2879999999999999E-2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380</v>
      </c>
      <c r="AT193" s="205" t="s">
        <v>277</v>
      </c>
      <c r="AU193" s="205" t="s">
        <v>85</v>
      </c>
      <c r="AY193" s="18" t="s">
        <v>275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85</v>
      </c>
      <c r="BK193" s="206">
        <f>ROUND(I193*H193,2)</f>
        <v>0</v>
      </c>
      <c r="BL193" s="18" t="s">
        <v>380</v>
      </c>
      <c r="BM193" s="205" t="s">
        <v>3088</v>
      </c>
    </row>
    <row r="194" spans="1:65" s="2" customFormat="1" ht="37.75" customHeight="1">
      <c r="A194" s="35"/>
      <c r="B194" s="36"/>
      <c r="C194" s="194" t="s">
        <v>613</v>
      </c>
      <c r="D194" s="194" t="s">
        <v>277</v>
      </c>
      <c r="E194" s="195" t="s">
        <v>3089</v>
      </c>
      <c r="F194" s="196" t="s">
        <v>3090</v>
      </c>
      <c r="G194" s="197" t="s">
        <v>399</v>
      </c>
      <c r="H194" s="198">
        <v>280</v>
      </c>
      <c r="I194" s="199"/>
      <c r="J194" s="200">
        <f>ROUND(I194*H194,2)</f>
        <v>0</v>
      </c>
      <c r="K194" s="196" t="s">
        <v>281</v>
      </c>
      <c r="L194" s="40"/>
      <c r="M194" s="201" t="s">
        <v>1</v>
      </c>
      <c r="N194" s="202" t="s">
        <v>42</v>
      </c>
      <c r="O194" s="72"/>
      <c r="P194" s="203">
        <f>O194*H194</f>
        <v>0</v>
      </c>
      <c r="Q194" s="203">
        <v>9.0000000000000006E-5</v>
      </c>
      <c r="R194" s="203">
        <f>Q194*H194</f>
        <v>2.52E-2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380</v>
      </c>
      <c r="AT194" s="205" t="s">
        <v>277</v>
      </c>
      <c r="AU194" s="205" t="s">
        <v>85</v>
      </c>
      <c r="AY194" s="18" t="s">
        <v>275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85</v>
      </c>
      <c r="BK194" s="206">
        <f>ROUND(I194*H194,2)</f>
        <v>0</v>
      </c>
      <c r="BL194" s="18" t="s">
        <v>380</v>
      </c>
      <c r="BM194" s="205" t="s">
        <v>3091</v>
      </c>
    </row>
    <row r="195" spans="1:65" s="13" customFormat="1" ht="10">
      <c r="B195" s="207"/>
      <c r="C195" s="208"/>
      <c r="D195" s="209" t="s">
        <v>284</v>
      </c>
      <c r="E195" s="210" t="s">
        <v>1</v>
      </c>
      <c r="F195" s="211" t="s">
        <v>3092</v>
      </c>
      <c r="G195" s="208"/>
      <c r="H195" s="212">
        <v>280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284</v>
      </c>
      <c r="AU195" s="218" t="s">
        <v>85</v>
      </c>
      <c r="AV195" s="13" t="s">
        <v>85</v>
      </c>
      <c r="AW195" s="13" t="s">
        <v>32</v>
      </c>
      <c r="AX195" s="13" t="s">
        <v>83</v>
      </c>
      <c r="AY195" s="218" t="s">
        <v>275</v>
      </c>
    </row>
    <row r="196" spans="1:65" s="2" customFormat="1" ht="37.75" customHeight="1">
      <c r="A196" s="35"/>
      <c r="B196" s="36"/>
      <c r="C196" s="194" t="s">
        <v>618</v>
      </c>
      <c r="D196" s="194" t="s">
        <v>277</v>
      </c>
      <c r="E196" s="195" t="s">
        <v>3093</v>
      </c>
      <c r="F196" s="196" t="s">
        <v>3094</v>
      </c>
      <c r="G196" s="197" t="s">
        <v>399</v>
      </c>
      <c r="H196" s="198">
        <v>55</v>
      </c>
      <c r="I196" s="199"/>
      <c r="J196" s="200">
        <f>ROUND(I196*H196,2)</f>
        <v>0</v>
      </c>
      <c r="K196" s="196" t="s">
        <v>281</v>
      </c>
      <c r="L196" s="40"/>
      <c r="M196" s="201" t="s">
        <v>1</v>
      </c>
      <c r="N196" s="202" t="s">
        <v>42</v>
      </c>
      <c r="O196" s="72"/>
      <c r="P196" s="203">
        <f>O196*H196</f>
        <v>0</v>
      </c>
      <c r="Q196" s="203">
        <v>1.2E-4</v>
      </c>
      <c r="R196" s="203">
        <f>Q196*H196</f>
        <v>6.6E-3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380</v>
      </c>
      <c r="AT196" s="205" t="s">
        <v>277</v>
      </c>
      <c r="AU196" s="205" t="s">
        <v>85</v>
      </c>
      <c r="AY196" s="18" t="s">
        <v>275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85</v>
      </c>
      <c r="BK196" s="206">
        <f>ROUND(I196*H196,2)</f>
        <v>0</v>
      </c>
      <c r="BL196" s="18" t="s">
        <v>380</v>
      </c>
      <c r="BM196" s="205" t="s">
        <v>3095</v>
      </c>
    </row>
    <row r="197" spans="1:65" s="2" customFormat="1" ht="37.75" customHeight="1">
      <c r="A197" s="35"/>
      <c r="B197" s="36"/>
      <c r="C197" s="194" t="s">
        <v>623</v>
      </c>
      <c r="D197" s="194" t="s">
        <v>277</v>
      </c>
      <c r="E197" s="195" t="s">
        <v>3096</v>
      </c>
      <c r="F197" s="196" t="s">
        <v>3097</v>
      </c>
      <c r="G197" s="197" t="s">
        <v>399</v>
      </c>
      <c r="H197" s="198">
        <v>142</v>
      </c>
      <c r="I197" s="199"/>
      <c r="J197" s="200">
        <f>ROUND(I197*H197,2)</f>
        <v>0</v>
      </c>
      <c r="K197" s="196" t="s">
        <v>281</v>
      </c>
      <c r="L197" s="40"/>
      <c r="M197" s="201" t="s">
        <v>1</v>
      </c>
      <c r="N197" s="202" t="s">
        <v>42</v>
      </c>
      <c r="O197" s="72"/>
      <c r="P197" s="203">
        <f>O197*H197</f>
        <v>0</v>
      </c>
      <c r="Q197" s="203">
        <v>2.0000000000000001E-4</v>
      </c>
      <c r="R197" s="203">
        <f>Q197*H197</f>
        <v>2.8400000000000002E-2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380</v>
      </c>
      <c r="AT197" s="205" t="s">
        <v>277</v>
      </c>
      <c r="AU197" s="205" t="s">
        <v>85</v>
      </c>
      <c r="AY197" s="18" t="s">
        <v>275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85</v>
      </c>
      <c r="BK197" s="206">
        <f>ROUND(I197*H197,2)</f>
        <v>0</v>
      </c>
      <c r="BL197" s="18" t="s">
        <v>380</v>
      </c>
      <c r="BM197" s="205" t="s">
        <v>3098</v>
      </c>
    </row>
    <row r="198" spans="1:65" s="2" customFormat="1" ht="37.75" customHeight="1">
      <c r="A198" s="35"/>
      <c r="B198" s="36"/>
      <c r="C198" s="194" t="s">
        <v>628</v>
      </c>
      <c r="D198" s="194" t="s">
        <v>277</v>
      </c>
      <c r="E198" s="195" t="s">
        <v>3099</v>
      </c>
      <c r="F198" s="196" t="s">
        <v>3100</v>
      </c>
      <c r="G198" s="197" t="s">
        <v>399</v>
      </c>
      <c r="H198" s="198">
        <v>446</v>
      </c>
      <c r="I198" s="199"/>
      <c r="J198" s="200">
        <f>ROUND(I198*H198,2)</f>
        <v>0</v>
      </c>
      <c r="K198" s="196" t="s">
        <v>281</v>
      </c>
      <c r="L198" s="40"/>
      <c r="M198" s="201" t="s">
        <v>1</v>
      </c>
      <c r="N198" s="202" t="s">
        <v>42</v>
      </c>
      <c r="O198" s="72"/>
      <c r="P198" s="203">
        <f>O198*H198</f>
        <v>0</v>
      </c>
      <c r="Q198" s="203">
        <v>2.4000000000000001E-4</v>
      </c>
      <c r="R198" s="203">
        <f>Q198*H198</f>
        <v>0.10704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380</v>
      </c>
      <c r="AT198" s="205" t="s">
        <v>277</v>
      </c>
      <c r="AU198" s="205" t="s">
        <v>85</v>
      </c>
      <c r="AY198" s="18" t="s">
        <v>275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85</v>
      </c>
      <c r="BK198" s="206">
        <f>ROUND(I198*H198,2)</f>
        <v>0</v>
      </c>
      <c r="BL198" s="18" t="s">
        <v>380</v>
      </c>
      <c r="BM198" s="205" t="s">
        <v>3101</v>
      </c>
    </row>
    <row r="199" spans="1:65" s="13" customFormat="1" ht="10">
      <c r="B199" s="207"/>
      <c r="C199" s="208"/>
      <c r="D199" s="209" t="s">
        <v>284</v>
      </c>
      <c r="E199" s="210" t="s">
        <v>1</v>
      </c>
      <c r="F199" s="211" t="s">
        <v>3102</v>
      </c>
      <c r="G199" s="208"/>
      <c r="H199" s="212">
        <v>446</v>
      </c>
      <c r="I199" s="213"/>
      <c r="J199" s="208"/>
      <c r="K199" s="208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284</v>
      </c>
      <c r="AU199" s="218" t="s">
        <v>85</v>
      </c>
      <c r="AV199" s="13" t="s">
        <v>85</v>
      </c>
      <c r="AW199" s="13" t="s">
        <v>32</v>
      </c>
      <c r="AX199" s="13" t="s">
        <v>83</v>
      </c>
      <c r="AY199" s="218" t="s">
        <v>275</v>
      </c>
    </row>
    <row r="200" spans="1:65" s="2" customFormat="1" ht="37.75" customHeight="1">
      <c r="A200" s="35"/>
      <c r="B200" s="36"/>
      <c r="C200" s="194" t="s">
        <v>633</v>
      </c>
      <c r="D200" s="194" t="s">
        <v>277</v>
      </c>
      <c r="E200" s="195" t="s">
        <v>3103</v>
      </c>
      <c r="F200" s="196" t="s">
        <v>3104</v>
      </c>
      <c r="G200" s="197" t="s">
        <v>399</v>
      </c>
      <c r="H200" s="198">
        <v>48</v>
      </c>
      <c r="I200" s="199"/>
      <c r="J200" s="200">
        <f t="shared" ref="J200:J205" si="10">ROUND(I200*H200,2)</f>
        <v>0</v>
      </c>
      <c r="K200" s="196" t="s">
        <v>281</v>
      </c>
      <c r="L200" s="40"/>
      <c r="M200" s="201" t="s">
        <v>1</v>
      </c>
      <c r="N200" s="202" t="s">
        <v>42</v>
      </c>
      <c r="O200" s="72"/>
      <c r="P200" s="203">
        <f t="shared" ref="P200:P205" si="11">O200*H200</f>
        <v>0</v>
      </c>
      <c r="Q200" s="203">
        <v>2.7E-4</v>
      </c>
      <c r="R200" s="203">
        <f t="shared" ref="R200:R205" si="12">Q200*H200</f>
        <v>1.2959999999999999E-2</v>
      </c>
      <c r="S200" s="203">
        <v>0</v>
      </c>
      <c r="T200" s="204">
        <f t="shared" ref="T200:T205" si="13"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380</v>
      </c>
      <c r="AT200" s="205" t="s">
        <v>277</v>
      </c>
      <c r="AU200" s="205" t="s">
        <v>85</v>
      </c>
      <c r="AY200" s="18" t="s">
        <v>275</v>
      </c>
      <c r="BE200" s="206">
        <f t="shared" ref="BE200:BE205" si="14">IF(N200="základní",J200,0)</f>
        <v>0</v>
      </c>
      <c r="BF200" s="206">
        <f t="shared" ref="BF200:BF205" si="15">IF(N200="snížená",J200,0)</f>
        <v>0</v>
      </c>
      <c r="BG200" s="206">
        <f t="shared" ref="BG200:BG205" si="16">IF(N200="zákl. přenesená",J200,0)</f>
        <v>0</v>
      </c>
      <c r="BH200" s="206">
        <f t="shared" ref="BH200:BH205" si="17">IF(N200="sníž. přenesená",J200,0)</f>
        <v>0</v>
      </c>
      <c r="BI200" s="206">
        <f t="shared" ref="BI200:BI205" si="18">IF(N200="nulová",J200,0)</f>
        <v>0</v>
      </c>
      <c r="BJ200" s="18" t="s">
        <v>85</v>
      </c>
      <c r="BK200" s="206">
        <f t="shared" ref="BK200:BK205" si="19">ROUND(I200*H200,2)</f>
        <v>0</v>
      </c>
      <c r="BL200" s="18" t="s">
        <v>380</v>
      </c>
      <c r="BM200" s="205" t="s">
        <v>3105</v>
      </c>
    </row>
    <row r="201" spans="1:65" s="2" customFormat="1" ht="16.5" customHeight="1">
      <c r="A201" s="35"/>
      <c r="B201" s="36"/>
      <c r="C201" s="194" t="s">
        <v>638</v>
      </c>
      <c r="D201" s="194" t="s">
        <v>277</v>
      </c>
      <c r="E201" s="195" t="s">
        <v>3106</v>
      </c>
      <c r="F201" s="196" t="s">
        <v>3107</v>
      </c>
      <c r="G201" s="197" t="s">
        <v>399</v>
      </c>
      <c r="H201" s="198">
        <v>141</v>
      </c>
      <c r="I201" s="199"/>
      <c r="J201" s="200">
        <f t="shared" si="10"/>
        <v>0</v>
      </c>
      <c r="K201" s="196" t="s">
        <v>281</v>
      </c>
      <c r="L201" s="40"/>
      <c r="M201" s="201" t="s">
        <v>1</v>
      </c>
      <c r="N201" s="202" t="s">
        <v>42</v>
      </c>
      <c r="O201" s="72"/>
      <c r="P201" s="203">
        <f t="shared" si="11"/>
        <v>0</v>
      </c>
      <c r="Q201" s="203">
        <v>2.4199999999999998E-3</v>
      </c>
      <c r="R201" s="203">
        <f t="shared" si="12"/>
        <v>0.34121999999999997</v>
      </c>
      <c r="S201" s="203">
        <v>0</v>
      </c>
      <c r="T201" s="204">
        <f t="shared" si="1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380</v>
      </c>
      <c r="AT201" s="205" t="s">
        <v>277</v>
      </c>
      <c r="AU201" s="205" t="s">
        <v>85</v>
      </c>
      <c r="AY201" s="18" t="s">
        <v>275</v>
      </c>
      <c r="BE201" s="206">
        <f t="shared" si="14"/>
        <v>0</v>
      </c>
      <c r="BF201" s="206">
        <f t="shared" si="15"/>
        <v>0</v>
      </c>
      <c r="BG201" s="206">
        <f t="shared" si="16"/>
        <v>0</v>
      </c>
      <c r="BH201" s="206">
        <f t="shared" si="17"/>
        <v>0</v>
      </c>
      <c r="BI201" s="206">
        <f t="shared" si="18"/>
        <v>0</v>
      </c>
      <c r="BJ201" s="18" t="s">
        <v>85</v>
      </c>
      <c r="BK201" s="206">
        <f t="shared" si="19"/>
        <v>0</v>
      </c>
      <c r="BL201" s="18" t="s">
        <v>380</v>
      </c>
      <c r="BM201" s="205" t="s">
        <v>3108</v>
      </c>
    </row>
    <row r="202" spans="1:65" s="2" customFormat="1" ht="16.5" customHeight="1">
      <c r="A202" s="35"/>
      <c r="B202" s="36"/>
      <c r="C202" s="194" t="s">
        <v>644</v>
      </c>
      <c r="D202" s="194" t="s">
        <v>277</v>
      </c>
      <c r="E202" s="195" t="s">
        <v>3109</v>
      </c>
      <c r="F202" s="196" t="s">
        <v>3110</v>
      </c>
      <c r="G202" s="197" t="s">
        <v>399</v>
      </c>
      <c r="H202" s="198">
        <v>178</v>
      </c>
      <c r="I202" s="199"/>
      <c r="J202" s="200">
        <f t="shared" si="10"/>
        <v>0</v>
      </c>
      <c r="K202" s="196" t="s">
        <v>281</v>
      </c>
      <c r="L202" s="40"/>
      <c r="M202" s="201" t="s">
        <v>1</v>
      </c>
      <c r="N202" s="202" t="s">
        <v>42</v>
      </c>
      <c r="O202" s="72"/>
      <c r="P202" s="203">
        <f t="shared" si="11"/>
        <v>0</v>
      </c>
      <c r="Q202" s="203">
        <v>2.6800000000000001E-3</v>
      </c>
      <c r="R202" s="203">
        <f t="shared" si="12"/>
        <v>0.47704000000000002</v>
      </c>
      <c r="S202" s="203">
        <v>0</v>
      </c>
      <c r="T202" s="204">
        <f t="shared" si="1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380</v>
      </c>
      <c r="AT202" s="205" t="s">
        <v>277</v>
      </c>
      <c r="AU202" s="205" t="s">
        <v>85</v>
      </c>
      <c r="AY202" s="18" t="s">
        <v>275</v>
      </c>
      <c r="BE202" s="206">
        <f t="shared" si="14"/>
        <v>0</v>
      </c>
      <c r="BF202" s="206">
        <f t="shared" si="15"/>
        <v>0</v>
      </c>
      <c r="BG202" s="206">
        <f t="shared" si="16"/>
        <v>0</v>
      </c>
      <c r="BH202" s="206">
        <f t="shared" si="17"/>
        <v>0</v>
      </c>
      <c r="BI202" s="206">
        <f t="shared" si="18"/>
        <v>0</v>
      </c>
      <c r="BJ202" s="18" t="s">
        <v>85</v>
      </c>
      <c r="BK202" s="206">
        <f t="shared" si="19"/>
        <v>0</v>
      </c>
      <c r="BL202" s="18" t="s">
        <v>380</v>
      </c>
      <c r="BM202" s="205" t="s">
        <v>3111</v>
      </c>
    </row>
    <row r="203" spans="1:65" s="2" customFormat="1" ht="16.5" customHeight="1">
      <c r="A203" s="35"/>
      <c r="B203" s="36"/>
      <c r="C203" s="194" t="s">
        <v>649</v>
      </c>
      <c r="D203" s="194" t="s">
        <v>277</v>
      </c>
      <c r="E203" s="195" t="s">
        <v>3112</v>
      </c>
      <c r="F203" s="196" t="s">
        <v>3113</v>
      </c>
      <c r="G203" s="197" t="s">
        <v>399</v>
      </c>
      <c r="H203" s="198">
        <v>103</v>
      </c>
      <c r="I203" s="199"/>
      <c r="J203" s="200">
        <f t="shared" si="10"/>
        <v>0</v>
      </c>
      <c r="K203" s="196" t="s">
        <v>281</v>
      </c>
      <c r="L203" s="40"/>
      <c r="M203" s="201" t="s">
        <v>1</v>
      </c>
      <c r="N203" s="202" t="s">
        <v>42</v>
      </c>
      <c r="O203" s="72"/>
      <c r="P203" s="203">
        <f t="shared" si="11"/>
        <v>0</v>
      </c>
      <c r="Q203" s="203">
        <v>3.9399999999999999E-3</v>
      </c>
      <c r="R203" s="203">
        <f t="shared" si="12"/>
        <v>0.40582000000000001</v>
      </c>
      <c r="S203" s="203">
        <v>0</v>
      </c>
      <c r="T203" s="204">
        <f t="shared" si="1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380</v>
      </c>
      <c r="AT203" s="205" t="s">
        <v>277</v>
      </c>
      <c r="AU203" s="205" t="s">
        <v>85</v>
      </c>
      <c r="AY203" s="18" t="s">
        <v>275</v>
      </c>
      <c r="BE203" s="206">
        <f t="shared" si="14"/>
        <v>0</v>
      </c>
      <c r="BF203" s="206">
        <f t="shared" si="15"/>
        <v>0</v>
      </c>
      <c r="BG203" s="206">
        <f t="shared" si="16"/>
        <v>0</v>
      </c>
      <c r="BH203" s="206">
        <f t="shared" si="17"/>
        <v>0</v>
      </c>
      <c r="BI203" s="206">
        <f t="shared" si="18"/>
        <v>0</v>
      </c>
      <c r="BJ203" s="18" t="s">
        <v>85</v>
      </c>
      <c r="BK203" s="206">
        <f t="shared" si="19"/>
        <v>0</v>
      </c>
      <c r="BL203" s="18" t="s">
        <v>380</v>
      </c>
      <c r="BM203" s="205" t="s">
        <v>3114</v>
      </c>
    </row>
    <row r="204" spans="1:65" s="2" customFormat="1" ht="16.5" customHeight="1">
      <c r="A204" s="35"/>
      <c r="B204" s="36"/>
      <c r="C204" s="194" t="s">
        <v>654</v>
      </c>
      <c r="D204" s="194" t="s">
        <v>277</v>
      </c>
      <c r="E204" s="195" t="s">
        <v>3115</v>
      </c>
      <c r="F204" s="196" t="s">
        <v>3116</v>
      </c>
      <c r="G204" s="197" t="s">
        <v>610</v>
      </c>
      <c r="H204" s="198">
        <v>122</v>
      </c>
      <c r="I204" s="199"/>
      <c r="J204" s="200">
        <f t="shared" si="10"/>
        <v>0</v>
      </c>
      <c r="K204" s="196" t="s">
        <v>281</v>
      </c>
      <c r="L204" s="40"/>
      <c r="M204" s="201" t="s">
        <v>1</v>
      </c>
      <c r="N204" s="202" t="s">
        <v>42</v>
      </c>
      <c r="O204" s="72"/>
      <c r="P204" s="203">
        <f t="shared" si="11"/>
        <v>0</v>
      </c>
      <c r="Q204" s="203">
        <v>0</v>
      </c>
      <c r="R204" s="203">
        <f t="shared" si="12"/>
        <v>0</v>
      </c>
      <c r="S204" s="203">
        <v>0</v>
      </c>
      <c r="T204" s="204">
        <f t="shared" si="1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380</v>
      </c>
      <c r="AT204" s="205" t="s">
        <v>277</v>
      </c>
      <c r="AU204" s="205" t="s">
        <v>85</v>
      </c>
      <c r="AY204" s="18" t="s">
        <v>275</v>
      </c>
      <c r="BE204" s="206">
        <f t="shared" si="14"/>
        <v>0</v>
      </c>
      <c r="BF204" s="206">
        <f t="shared" si="15"/>
        <v>0</v>
      </c>
      <c r="BG204" s="206">
        <f t="shared" si="16"/>
        <v>0</v>
      </c>
      <c r="BH204" s="206">
        <f t="shared" si="17"/>
        <v>0</v>
      </c>
      <c r="BI204" s="206">
        <f t="shared" si="18"/>
        <v>0</v>
      </c>
      <c r="BJ204" s="18" t="s">
        <v>85</v>
      </c>
      <c r="BK204" s="206">
        <f t="shared" si="19"/>
        <v>0</v>
      </c>
      <c r="BL204" s="18" t="s">
        <v>380</v>
      </c>
      <c r="BM204" s="205" t="s">
        <v>3117</v>
      </c>
    </row>
    <row r="205" spans="1:65" s="2" customFormat="1" ht="21.75" customHeight="1">
      <c r="A205" s="35"/>
      <c r="B205" s="36"/>
      <c r="C205" s="194" t="s">
        <v>660</v>
      </c>
      <c r="D205" s="194" t="s">
        <v>277</v>
      </c>
      <c r="E205" s="195" t="s">
        <v>3118</v>
      </c>
      <c r="F205" s="196" t="s">
        <v>3119</v>
      </c>
      <c r="G205" s="197" t="s">
        <v>610</v>
      </c>
      <c r="H205" s="198">
        <v>115</v>
      </c>
      <c r="I205" s="199"/>
      <c r="J205" s="200">
        <f t="shared" si="10"/>
        <v>0</v>
      </c>
      <c r="K205" s="196" t="s">
        <v>281</v>
      </c>
      <c r="L205" s="40"/>
      <c r="M205" s="201" t="s">
        <v>1</v>
      </c>
      <c r="N205" s="202" t="s">
        <v>42</v>
      </c>
      <c r="O205" s="72"/>
      <c r="P205" s="203">
        <f t="shared" si="11"/>
        <v>0</v>
      </c>
      <c r="Q205" s="203">
        <v>1.2999999999999999E-4</v>
      </c>
      <c r="R205" s="203">
        <f t="shared" si="12"/>
        <v>1.4949999999999998E-2</v>
      </c>
      <c r="S205" s="203">
        <v>0</v>
      </c>
      <c r="T205" s="204">
        <f t="shared" si="1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380</v>
      </c>
      <c r="AT205" s="205" t="s">
        <v>277</v>
      </c>
      <c r="AU205" s="205" t="s">
        <v>85</v>
      </c>
      <c r="AY205" s="18" t="s">
        <v>275</v>
      </c>
      <c r="BE205" s="206">
        <f t="shared" si="14"/>
        <v>0</v>
      </c>
      <c r="BF205" s="206">
        <f t="shared" si="15"/>
        <v>0</v>
      </c>
      <c r="BG205" s="206">
        <f t="shared" si="16"/>
        <v>0</v>
      </c>
      <c r="BH205" s="206">
        <f t="shared" si="17"/>
        <v>0</v>
      </c>
      <c r="BI205" s="206">
        <f t="shared" si="18"/>
        <v>0</v>
      </c>
      <c r="BJ205" s="18" t="s">
        <v>85</v>
      </c>
      <c r="BK205" s="206">
        <f t="shared" si="19"/>
        <v>0</v>
      </c>
      <c r="BL205" s="18" t="s">
        <v>380</v>
      </c>
      <c r="BM205" s="205" t="s">
        <v>3120</v>
      </c>
    </row>
    <row r="206" spans="1:65" s="13" customFormat="1" ht="10">
      <c r="B206" s="207"/>
      <c r="C206" s="208"/>
      <c r="D206" s="209" t="s">
        <v>284</v>
      </c>
      <c r="E206" s="210" t="s">
        <v>1</v>
      </c>
      <c r="F206" s="211" t="s">
        <v>3121</v>
      </c>
      <c r="G206" s="208"/>
      <c r="H206" s="212">
        <v>115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284</v>
      </c>
      <c r="AU206" s="218" t="s">
        <v>85</v>
      </c>
      <c r="AV206" s="13" t="s">
        <v>85</v>
      </c>
      <c r="AW206" s="13" t="s">
        <v>32</v>
      </c>
      <c r="AX206" s="13" t="s">
        <v>83</v>
      </c>
      <c r="AY206" s="218" t="s">
        <v>275</v>
      </c>
    </row>
    <row r="207" spans="1:65" s="2" customFormat="1" ht="21.75" customHeight="1">
      <c r="A207" s="35"/>
      <c r="B207" s="36"/>
      <c r="C207" s="194" t="s">
        <v>665</v>
      </c>
      <c r="D207" s="194" t="s">
        <v>277</v>
      </c>
      <c r="E207" s="195" t="s">
        <v>3122</v>
      </c>
      <c r="F207" s="196" t="s">
        <v>3123</v>
      </c>
      <c r="G207" s="197" t="s">
        <v>610</v>
      </c>
      <c r="H207" s="198">
        <v>2</v>
      </c>
      <c r="I207" s="199"/>
      <c r="J207" s="200">
        <f t="shared" ref="J207:J224" si="20">ROUND(I207*H207,2)</f>
        <v>0</v>
      </c>
      <c r="K207" s="196" t="s">
        <v>281</v>
      </c>
      <c r="L207" s="40"/>
      <c r="M207" s="201" t="s">
        <v>1</v>
      </c>
      <c r="N207" s="202" t="s">
        <v>42</v>
      </c>
      <c r="O207" s="72"/>
      <c r="P207" s="203">
        <f t="shared" ref="P207:P224" si="21">O207*H207</f>
        <v>0</v>
      </c>
      <c r="Q207" s="203">
        <v>2.2000000000000001E-4</v>
      </c>
      <c r="R207" s="203">
        <f t="shared" ref="R207:R224" si="22">Q207*H207</f>
        <v>4.4000000000000002E-4</v>
      </c>
      <c r="S207" s="203">
        <v>0</v>
      </c>
      <c r="T207" s="204">
        <f t="shared" ref="T207:T224" si="23"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380</v>
      </c>
      <c r="AT207" s="205" t="s">
        <v>277</v>
      </c>
      <c r="AU207" s="205" t="s">
        <v>85</v>
      </c>
      <c r="AY207" s="18" t="s">
        <v>275</v>
      </c>
      <c r="BE207" s="206">
        <f t="shared" ref="BE207:BE224" si="24">IF(N207="základní",J207,0)</f>
        <v>0</v>
      </c>
      <c r="BF207" s="206">
        <f t="shared" ref="BF207:BF224" si="25">IF(N207="snížená",J207,0)</f>
        <v>0</v>
      </c>
      <c r="BG207" s="206">
        <f t="shared" ref="BG207:BG224" si="26">IF(N207="zákl. přenesená",J207,0)</f>
        <v>0</v>
      </c>
      <c r="BH207" s="206">
        <f t="shared" ref="BH207:BH224" si="27">IF(N207="sníž. přenesená",J207,0)</f>
        <v>0</v>
      </c>
      <c r="BI207" s="206">
        <f t="shared" ref="BI207:BI224" si="28">IF(N207="nulová",J207,0)</f>
        <v>0</v>
      </c>
      <c r="BJ207" s="18" t="s">
        <v>85</v>
      </c>
      <c r="BK207" s="206">
        <f t="shared" ref="BK207:BK224" si="29">ROUND(I207*H207,2)</f>
        <v>0</v>
      </c>
      <c r="BL207" s="18" t="s">
        <v>380</v>
      </c>
      <c r="BM207" s="205" t="s">
        <v>3124</v>
      </c>
    </row>
    <row r="208" spans="1:65" s="2" customFormat="1" ht="16.5" customHeight="1">
      <c r="A208" s="35"/>
      <c r="B208" s="36"/>
      <c r="C208" s="194" t="s">
        <v>670</v>
      </c>
      <c r="D208" s="194" t="s">
        <v>277</v>
      </c>
      <c r="E208" s="195" t="s">
        <v>3125</v>
      </c>
      <c r="F208" s="196" t="s">
        <v>3126</v>
      </c>
      <c r="G208" s="197" t="s">
        <v>3127</v>
      </c>
      <c r="H208" s="198">
        <v>6</v>
      </c>
      <c r="I208" s="199"/>
      <c r="J208" s="200">
        <f t="shared" si="20"/>
        <v>0</v>
      </c>
      <c r="K208" s="196" t="s">
        <v>281</v>
      </c>
      <c r="L208" s="40"/>
      <c r="M208" s="201" t="s">
        <v>1</v>
      </c>
      <c r="N208" s="202" t="s">
        <v>42</v>
      </c>
      <c r="O208" s="72"/>
      <c r="P208" s="203">
        <f t="shared" si="21"/>
        <v>0</v>
      </c>
      <c r="Q208" s="203">
        <v>2.5000000000000001E-4</v>
      </c>
      <c r="R208" s="203">
        <f t="shared" si="22"/>
        <v>1.5E-3</v>
      </c>
      <c r="S208" s="203">
        <v>0</v>
      </c>
      <c r="T208" s="204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380</v>
      </c>
      <c r="AT208" s="205" t="s">
        <v>277</v>
      </c>
      <c r="AU208" s="205" t="s">
        <v>85</v>
      </c>
      <c r="AY208" s="18" t="s">
        <v>275</v>
      </c>
      <c r="BE208" s="206">
        <f t="shared" si="24"/>
        <v>0</v>
      </c>
      <c r="BF208" s="206">
        <f t="shared" si="25"/>
        <v>0</v>
      </c>
      <c r="BG208" s="206">
        <f t="shared" si="26"/>
        <v>0</v>
      </c>
      <c r="BH208" s="206">
        <f t="shared" si="27"/>
        <v>0</v>
      </c>
      <c r="BI208" s="206">
        <f t="shared" si="28"/>
        <v>0</v>
      </c>
      <c r="BJ208" s="18" t="s">
        <v>85</v>
      </c>
      <c r="BK208" s="206">
        <f t="shared" si="29"/>
        <v>0</v>
      </c>
      <c r="BL208" s="18" t="s">
        <v>380</v>
      </c>
      <c r="BM208" s="205" t="s">
        <v>3128</v>
      </c>
    </row>
    <row r="209" spans="1:65" s="2" customFormat="1" ht="24.15" customHeight="1">
      <c r="A209" s="35"/>
      <c r="B209" s="36"/>
      <c r="C209" s="194" t="s">
        <v>675</v>
      </c>
      <c r="D209" s="194" t="s">
        <v>277</v>
      </c>
      <c r="E209" s="195" t="s">
        <v>3129</v>
      </c>
      <c r="F209" s="196" t="s">
        <v>3130</v>
      </c>
      <c r="G209" s="197" t="s">
        <v>610</v>
      </c>
      <c r="H209" s="198">
        <v>8</v>
      </c>
      <c r="I209" s="199"/>
      <c r="J209" s="200">
        <f t="shared" si="20"/>
        <v>0</v>
      </c>
      <c r="K209" s="196" t="s">
        <v>281</v>
      </c>
      <c r="L209" s="40"/>
      <c r="M209" s="201" t="s">
        <v>1</v>
      </c>
      <c r="N209" s="202" t="s">
        <v>42</v>
      </c>
      <c r="O209" s="72"/>
      <c r="P209" s="203">
        <f t="shared" si="21"/>
        <v>0</v>
      </c>
      <c r="Q209" s="203">
        <v>2.2000000000000001E-4</v>
      </c>
      <c r="R209" s="203">
        <f t="shared" si="22"/>
        <v>1.7600000000000001E-3</v>
      </c>
      <c r="S209" s="203">
        <v>0</v>
      </c>
      <c r="T209" s="204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380</v>
      </c>
      <c r="AT209" s="205" t="s">
        <v>277</v>
      </c>
      <c r="AU209" s="205" t="s">
        <v>85</v>
      </c>
      <c r="AY209" s="18" t="s">
        <v>275</v>
      </c>
      <c r="BE209" s="206">
        <f t="shared" si="24"/>
        <v>0</v>
      </c>
      <c r="BF209" s="206">
        <f t="shared" si="25"/>
        <v>0</v>
      </c>
      <c r="BG209" s="206">
        <f t="shared" si="26"/>
        <v>0</v>
      </c>
      <c r="BH209" s="206">
        <f t="shared" si="27"/>
        <v>0</v>
      </c>
      <c r="BI209" s="206">
        <f t="shared" si="28"/>
        <v>0</v>
      </c>
      <c r="BJ209" s="18" t="s">
        <v>85</v>
      </c>
      <c r="BK209" s="206">
        <f t="shared" si="29"/>
        <v>0</v>
      </c>
      <c r="BL209" s="18" t="s">
        <v>380</v>
      </c>
      <c r="BM209" s="205" t="s">
        <v>3131</v>
      </c>
    </row>
    <row r="210" spans="1:65" s="2" customFormat="1" ht="24.15" customHeight="1">
      <c r="A210" s="35"/>
      <c r="B210" s="36"/>
      <c r="C210" s="194" t="s">
        <v>680</v>
      </c>
      <c r="D210" s="194" t="s">
        <v>277</v>
      </c>
      <c r="E210" s="195" t="s">
        <v>3132</v>
      </c>
      <c r="F210" s="196" t="s">
        <v>3133</v>
      </c>
      <c r="G210" s="197" t="s">
        <v>610</v>
      </c>
      <c r="H210" s="198">
        <v>2</v>
      </c>
      <c r="I210" s="199"/>
      <c r="J210" s="200">
        <f t="shared" si="20"/>
        <v>0</v>
      </c>
      <c r="K210" s="196" t="s">
        <v>281</v>
      </c>
      <c r="L210" s="40"/>
      <c r="M210" s="201" t="s">
        <v>1</v>
      </c>
      <c r="N210" s="202" t="s">
        <v>42</v>
      </c>
      <c r="O210" s="72"/>
      <c r="P210" s="203">
        <f t="shared" si="21"/>
        <v>0</v>
      </c>
      <c r="Q210" s="203">
        <v>2.2000000000000001E-4</v>
      </c>
      <c r="R210" s="203">
        <f t="shared" si="22"/>
        <v>4.4000000000000002E-4</v>
      </c>
      <c r="S210" s="203">
        <v>0</v>
      </c>
      <c r="T210" s="204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380</v>
      </c>
      <c r="AT210" s="205" t="s">
        <v>277</v>
      </c>
      <c r="AU210" s="205" t="s">
        <v>85</v>
      </c>
      <c r="AY210" s="18" t="s">
        <v>275</v>
      </c>
      <c r="BE210" s="206">
        <f t="shared" si="24"/>
        <v>0</v>
      </c>
      <c r="BF210" s="206">
        <f t="shared" si="25"/>
        <v>0</v>
      </c>
      <c r="BG210" s="206">
        <f t="shared" si="26"/>
        <v>0</v>
      </c>
      <c r="BH210" s="206">
        <f t="shared" si="27"/>
        <v>0</v>
      </c>
      <c r="BI210" s="206">
        <f t="shared" si="28"/>
        <v>0</v>
      </c>
      <c r="BJ210" s="18" t="s">
        <v>85</v>
      </c>
      <c r="BK210" s="206">
        <f t="shared" si="29"/>
        <v>0</v>
      </c>
      <c r="BL210" s="18" t="s">
        <v>380</v>
      </c>
      <c r="BM210" s="205" t="s">
        <v>3134</v>
      </c>
    </row>
    <row r="211" spans="1:65" s="2" customFormat="1" ht="24.15" customHeight="1">
      <c r="A211" s="35"/>
      <c r="B211" s="36"/>
      <c r="C211" s="194" t="s">
        <v>686</v>
      </c>
      <c r="D211" s="194" t="s">
        <v>277</v>
      </c>
      <c r="E211" s="195" t="s">
        <v>3135</v>
      </c>
      <c r="F211" s="196" t="s">
        <v>3136</v>
      </c>
      <c r="G211" s="197" t="s">
        <v>610</v>
      </c>
      <c r="H211" s="198">
        <v>2</v>
      </c>
      <c r="I211" s="199"/>
      <c r="J211" s="200">
        <f t="shared" si="20"/>
        <v>0</v>
      </c>
      <c r="K211" s="196" t="s">
        <v>281</v>
      </c>
      <c r="L211" s="40"/>
      <c r="M211" s="201" t="s">
        <v>1</v>
      </c>
      <c r="N211" s="202" t="s">
        <v>42</v>
      </c>
      <c r="O211" s="72"/>
      <c r="P211" s="203">
        <f t="shared" si="21"/>
        <v>0</v>
      </c>
      <c r="Q211" s="203">
        <v>5.1999999999999995E-4</v>
      </c>
      <c r="R211" s="203">
        <f t="shared" si="22"/>
        <v>1.0399999999999999E-3</v>
      </c>
      <c r="S211" s="203">
        <v>0</v>
      </c>
      <c r="T211" s="204">
        <f t="shared" si="2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380</v>
      </c>
      <c r="AT211" s="205" t="s">
        <v>277</v>
      </c>
      <c r="AU211" s="205" t="s">
        <v>85</v>
      </c>
      <c r="AY211" s="18" t="s">
        <v>275</v>
      </c>
      <c r="BE211" s="206">
        <f t="shared" si="24"/>
        <v>0</v>
      </c>
      <c r="BF211" s="206">
        <f t="shared" si="25"/>
        <v>0</v>
      </c>
      <c r="BG211" s="206">
        <f t="shared" si="26"/>
        <v>0</v>
      </c>
      <c r="BH211" s="206">
        <f t="shared" si="27"/>
        <v>0</v>
      </c>
      <c r="BI211" s="206">
        <f t="shared" si="28"/>
        <v>0</v>
      </c>
      <c r="BJ211" s="18" t="s">
        <v>85</v>
      </c>
      <c r="BK211" s="206">
        <f t="shared" si="29"/>
        <v>0</v>
      </c>
      <c r="BL211" s="18" t="s">
        <v>380</v>
      </c>
      <c r="BM211" s="205" t="s">
        <v>3137</v>
      </c>
    </row>
    <row r="212" spans="1:65" s="2" customFormat="1" ht="24.15" customHeight="1">
      <c r="A212" s="35"/>
      <c r="B212" s="36"/>
      <c r="C212" s="194" t="s">
        <v>691</v>
      </c>
      <c r="D212" s="194" t="s">
        <v>277</v>
      </c>
      <c r="E212" s="195" t="s">
        <v>3138</v>
      </c>
      <c r="F212" s="196" t="s">
        <v>3139</v>
      </c>
      <c r="G212" s="197" t="s">
        <v>610</v>
      </c>
      <c r="H212" s="198">
        <v>2</v>
      </c>
      <c r="I212" s="199"/>
      <c r="J212" s="200">
        <f t="shared" si="20"/>
        <v>0</v>
      </c>
      <c r="K212" s="196" t="s">
        <v>281</v>
      </c>
      <c r="L212" s="40"/>
      <c r="M212" s="201" t="s">
        <v>1</v>
      </c>
      <c r="N212" s="202" t="s">
        <v>42</v>
      </c>
      <c r="O212" s="72"/>
      <c r="P212" s="203">
        <f t="shared" si="21"/>
        <v>0</v>
      </c>
      <c r="Q212" s="203">
        <v>8.1999999999999998E-4</v>
      </c>
      <c r="R212" s="203">
        <f t="shared" si="22"/>
        <v>1.64E-3</v>
      </c>
      <c r="S212" s="203">
        <v>0</v>
      </c>
      <c r="T212" s="204">
        <f t="shared" si="2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380</v>
      </c>
      <c r="AT212" s="205" t="s">
        <v>277</v>
      </c>
      <c r="AU212" s="205" t="s">
        <v>85</v>
      </c>
      <c r="AY212" s="18" t="s">
        <v>275</v>
      </c>
      <c r="BE212" s="206">
        <f t="shared" si="24"/>
        <v>0</v>
      </c>
      <c r="BF212" s="206">
        <f t="shared" si="25"/>
        <v>0</v>
      </c>
      <c r="BG212" s="206">
        <f t="shared" si="26"/>
        <v>0</v>
      </c>
      <c r="BH212" s="206">
        <f t="shared" si="27"/>
        <v>0</v>
      </c>
      <c r="BI212" s="206">
        <f t="shared" si="28"/>
        <v>0</v>
      </c>
      <c r="BJ212" s="18" t="s">
        <v>85</v>
      </c>
      <c r="BK212" s="206">
        <f t="shared" si="29"/>
        <v>0</v>
      </c>
      <c r="BL212" s="18" t="s">
        <v>380</v>
      </c>
      <c r="BM212" s="205" t="s">
        <v>3140</v>
      </c>
    </row>
    <row r="213" spans="1:65" s="2" customFormat="1" ht="24.15" customHeight="1">
      <c r="A213" s="35"/>
      <c r="B213" s="36"/>
      <c r="C213" s="194" t="s">
        <v>698</v>
      </c>
      <c r="D213" s="194" t="s">
        <v>277</v>
      </c>
      <c r="E213" s="195" t="s">
        <v>3141</v>
      </c>
      <c r="F213" s="196" t="s">
        <v>3142</v>
      </c>
      <c r="G213" s="197" t="s">
        <v>610</v>
      </c>
      <c r="H213" s="198">
        <v>1</v>
      </c>
      <c r="I213" s="199"/>
      <c r="J213" s="200">
        <f t="shared" si="20"/>
        <v>0</v>
      </c>
      <c r="K213" s="196" t="s">
        <v>281</v>
      </c>
      <c r="L213" s="40"/>
      <c r="M213" s="201" t="s">
        <v>1</v>
      </c>
      <c r="N213" s="202" t="s">
        <v>42</v>
      </c>
      <c r="O213" s="72"/>
      <c r="P213" s="203">
        <f t="shared" si="21"/>
        <v>0</v>
      </c>
      <c r="Q213" s="203">
        <v>7.6000000000000004E-4</v>
      </c>
      <c r="R213" s="203">
        <f t="shared" si="22"/>
        <v>7.6000000000000004E-4</v>
      </c>
      <c r="S213" s="203">
        <v>0</v>
      </c>
      <c r="T213" s="204">
        <f t="shared" si="2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380</v>
      </c>
      <c r="AT213" s="205" t="s">
        <v>277</v>
      </c>
      <c r="AU213" s="205" t="s">
        <v>85</v>
      </c>
      <c r="AY213" s="18" t="s">
        <v>275</v>
      </c>
      <c r="BE213" s="206">
        <f t="shared" si="24"/>
        <v>0</v>
      </c>
      <c r="BF213" s="206">
        <f t="shared" si="25"/>
        <v>0</v>
      </c>
      <c r="BG213" s="206">
        <f t="shared" si="26"/>
        <v>0</v>
      </c>
      <c r="BH213" s="206">
        <f t="shared" si="27"/>
        <v>0</v>
      </c>
      <c r="BI213" s="206">
        <f t="shared" si="28"/>
        <v>0</v>
      </c>
      <c r="BJ213" s="18" t="s">
        <v>85</v>
      </c>
      <c r="BK213" s="206">
        <f t="shared" si="29"/>
        <v>0</v>
      </c>
      <c r="BL213" s="18" t="s">
        <v>380</v>
      </c>
      <c r="BM213" s="205" t="s">
        <v>3143</v>
      </c>
    </row>
    <row r="214" spans="1:65" s="2" customFormat="1" ht="16.5" customHeight="1">
      <c r="A214" s="35"/>
      <c r="B214" s="36"/>
      <c r="C214" s="194" t="s">
        <v>704</v>
      </c>
      <c r="D214" s="194" t="s">
        <v>277</v>
      </c>
      <c r="E214" s="195" t="s">
        <v>3144</v>
      </c>
      <c r="F214" s="196" t="s">
        <v>3145</v>
      </c>
      <c r="G214" s="197" t="s">
        <v>610</v>
      </c>
      <c r="H214" s="198">
        <v>2</v>
      </c>
      <c r="I214" s="199"/>
      <c r="J214" s="200">
        <f t="shared" si="20"/>
        <v>0</v>
      </c>
      <c r="K214" s="196" t="s">
        <v>281</v>
      </c>
      <c r="L214" s="40"/>
      <c r="M214" s="201" t="s">
        <v>1</v>
      </c>
      <c r="N214" s="202" t="s">
        <v>42</v>
      </c>
      <c r="O214" s="72"/>
      <c r="P214" s="203">
        <f t="shared" si="21"/>
        <v>0</v>
      </c>
      <c r="Q214" s="203">
        <v>7.6999999999999996E-4</v>
      </c>
      <c r="R214" s="203">
        <f t="shared" si="22"/>
        <v>1.5399999999999999E-3</v>
      </c>
      <c r="S214" s="203">
        <v>0</v>
      </c>
      <c r="T214" s="204">
        <f t="shared" si="2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380</v>
      </c>
      <c r="AT214" s="205" t="s">
        <v>277</v>
      </c>
      <c r="AU214" s="205" t="s">
        <v>85</v>
      </c>
      <c r="AY214" s="18" t="s">
        <v>275</v>
      </c>
      <c r="BE214" s="206">
        <f t="shared" si="24"/>
        <v>0</v>
      </c>
      <c r="BF214" s="206">
        <f t="shared" si="25"/>
        <v>0</v>
      </c>
      <c r="BG214" s="206">
        <f t="shared" si="26"/>
        <v>0</v>
      </c>
      <c r="BH214" s="206">
        <f t="shared" si="27"/>
        <v>0</v>
      </c>
      <c r="BI214" s="206">
        <f t="shared" si="28"/>
        <v>0</v>
      </c>
      <c r="BJ214" s="18" t="s">
        <v>85</v>
      </c>
      <c r="BK214" s="206">
        <f t="shared" si="29"/>
        <v>0</v>
      </c>
      <c r="BL214" s="18" t="s">
        <v>380</v>
      </c>
      <c r="BM214" s="205" t="s">
        <v>3146</v>
      </c>
    </row>
    <row r="215" spans="1:65" s="2" customFormat="1" ht="24.15" customHeight="1">
      <c r="A215" s="35"/>
      <c r="B215" s="36"/>
      <c r="C215" s="194" t="s">
        <v>711</v>
      </c>
      <c r="D215" s="194" t="s">
        <v>277</v>
      </c>
      <c r="E215" s="195" t="s">
        <v>3147</v>
      </c>
      <c r="F215" s="196" t="s">
        <v>3148</v>
      </c>
      <c r="G215" s="197" t="s">
        <v>610</v>
      </c>
      <c r="H215" s="198">
        <v>1</v>
      </c>
      <c r="I215" s="199"/>
      <c r="J215" s="200">
        <f t="shared" si="20"/>
        <v>0</v>
      </c>
      <c r="K215" s="196" t="s">
        <v>281</v>
      </c>
      <c r="L215" s="40"/>
      <c r="M215" s="201" t="s">
        <v>1</v>
      </c>
      <c r="N215" s="202" t="s">
        <v>42</v>
      </c>
      <c r="O215" s="72"/>
      <c r="P215" s="203">
        <f t="shared" si="21"/>
        <v>0</v>
      </c>
      <c r="Q215" s="203">
        <v>5.13E-3</v>
      </c>
      <c r="R215" s="203">
        <f t="shared" si="22"/>
        <v>5.13E-3</v>
      </c>
      <c r="S215" s="203">
        <v>0</v>
      </c>
      <c r="T215" s="204">
        <f t="shared" si="2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380</v>
      </c>
      <c r="AT215" s="205" t="s">
        <v>277</v>
      </c>
      <c r="AU215" s="205" t="s">
        <v>85</v>
      </c>
      <c r="AY215" s="18" t="s">
        <v>275</v>
      </c>
      <c r="BE215" s="206">
        <f t="shared" si="24"/>
        <v>0</v>
      </c>
      <c r="BF215" s="206">
        <f t="shared" si="25"/>
        <v>0</v>
      </c>
      <c r="BG215" s="206">
        <f t="shared" si="26"/>
        <v>0</v>
      </c>
      <c r="BH215" s="206">
        <f t="shared" si="27"/>
        <v>0</v>
      </c>
      <c r="BI215" s="206">
        <f t="shared" si="28"/>
        <v>0</v>
      </c>
      <c r="BJ215" s="18" t="s">
        <v>85</v>
      </c>
      <c r="BK215" s="206">
        <f t="shared" si="29"/>
        <v>0</v>
      </c>
      <c r="BL215" s="18" t="s">
        <v>380</v>
      </c>
      <c r="BM215" s="205" t="s">
        <v>3149</v>
      </c>
    </row>
    <row r="216" spans="1:65" s="2" customFormat="1" ht="21.75" customHeight="1">
      <c r="A216" s="35"/>
      <c r="B216" s="36"/>
      <c r="C216" s="194" t="s">
        <v>401</v>
      </c>
      <c r="D216" s="194" t="s">
        <v>277</v>
      </c>
      <c r="E216" s="195" t="s">
        <v>3150</v>
      </c>
      <c r="F216" s="196" t="s">
        <v>3151</v>
      </c>
      <c r="G216" s="197" t="s">
        <v>610</v>
      </c>
      <c r="H216" s="198">
        <v>12</v>
      </c>
      <c r="I216" s="199"/>
      <c r="J216" s="200">
        <f t="shared" si="20"/>
        <v>0</v>
      </c>
      <c r="K216" s="196" t="s">
        <v>281</v>
      </c>
      <c r="L216" s="40"/>
      <c r="M216" s="201" t="s">
        <v>1</v>
      </c>
      <c r="N216" s="202" t="s">
        <v>42</v>
      </c>
      <c r="O216" s="72"/>
      <c r="P216" s="203">
        <f t="shared" si="21"/>
        <v>0</v>
      </c>
      <c r="Q216" s="203">
        <v>5.0000000000000001E-4</v>
      </c>
      <c r="R216" s="203">
        <f t="shared" si="22"/>
        <v>6.0000000000000001E-3</v>
      </c>
      <c r="S216" s="203">
        <v>0</v>
      </c>
      <c r="T216" s="204">
        <f t="shared" si="2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380</v>
      </c>
      <c r="AT216" s="205" t="s">
        <v>277</v>
      </c>
      <c r="AU216" s="205" t="s">
        <v>85</v>
      </c>
      <c r="AY216" s="18" t="s">
        <v>275</v>
      </c>
      <c r="BE216" s="206">
        <f t="shared" si="24"/>
        <v>0</v>
      </c>
      <c r="BF216" s="206">
        <f t="shared" si="25"/>
        <v>0</v>
      </c>
      <c r="BG216" s="206">
        <f t="shared" si="26"/>
        <v>0</v>
      </c>
      <c r="BH216" s="206">
        <f t="shared" si="27"/>
        <v>0</v>
      </c>
      <c r="BI216" s="206">
        <f t="shared" si="28"/>
        <v>0</v>
      </c>
      <c r="BJ216" s="18" t="s">
        <v>85</v>
      </c>
      <c r="BK216" s="206">
        <f t="shared" si="29"/>
        <v>0</v>
      </c>
      <c r="BL216" s="18" t="s">
        <v>380</v>
      </c>
      <c r="BM216" s="205" t="s">
        <v>3152</v>
      </c>
    </row>
    <row r="217" spans="1:65" s="2" customFormat="1" ht="21.75" customHeight="1">
      <c r="A217" s="35"/>
      <c r="B217" s="36"/>
      <c r="C217" s="194" t="s">
        <v>755</v>
      </c>
      <c r="D217" s="194" t="s">
        <v>277</v>
      </c>
      <c r="E217" s="195" t="s">
        <v>3153</v>
      </c>
      <c r="F217" s="196" t="s">
        <v>3154</v>
      </c>
      <c r="G217" s="197" t="s">
        <v>610</v>
      </c>
      <c r="H217" s="198">
        <v>2</v>
      </c>
      <c r="I217" s="199"/>
      <c r="J217" s="200">
        <f t="shared" si="20"/>
        <v>0</v>
      </c>
      <c r="K217" s="196" t="s">
        <v>281</v>
      </c>
      <c r="L217" s="40"/>
      <c r="M217" s="201" t="s">
        <v>1</v>
      </c>
      <c r="N217" s="202" t="s">
        <v>42</v>
      </c>
      <c r="O217" s="72"/>
      <c r="P217" s="203">
        <f t="shared" si="21"/>
        <v>0</v>
      </c>
      <c r="Q217" s="203">
        <v>1.07E-3</v>
      </c>
      <c r="R217" s="203">
        <f t="shared" si="22"/>
        <v>2.14E-3</v>
      </c>
      <c r="S217" s="203">
        <v>0</v>
      </c>
      <c r="T217" s="204">
        <f t="shared" si="2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380</v>
      </c>
      <c r="AT217" s="205" t="s">
        <v>277</v>
      </c>
      <c r="AU217" s="205" t="s">
        <v>85</v>
      </c>
      <c r="AY217" s="18" t="s">
        <v>275</v>
      </c>
      <c r="BE217" s="206">
        <f t="shared" si="24"/>
        <v>0</v>
      </c>
      <c r="BF217" s="206">
        <f t="shared" si="25"/>
        <v>0</v>
      </c>
      <c r="BG217" s="206">
        <f t="shared" si="26"/>
        <v>0</v>
      </c>
      <c r="BH217" s="206">
        <f t="shared" si="27"/>
        <v>0</v>
      </c>
      <c r="BI217" s="206">
        <f t="shared" si="28"/>
        <v>0</v>
      </c>
      <c r="BJ217" s="18" t="s">
        <v>85</v>
      </c>
      <c r="BK217" s="206">
        <f t="shared" si="29"/>
        <v>0</v>
      </c>
      <c r="BL217" s="18" t="s">
        <v>380</v>
      </c>
      <c r="BM217" s="205" t="s">
        <v>3155</v>
      </c>
    </row>
    <row r="218" spans="1:65" s="2" customFormat="1" ht="21.75" customHeight="1">
      <c r="A218" s="35"/>
      <c r="B218" s="36"/>
      <c r="C218" s="194" t="s">
        <v>759</v>
      </c>
      <c r="D218" s="194" t="s">
        <v>277</v>
      </c>
      <c r="E218" s="195" t="s">
        <v>3156</v>
      </c>
      <c r="F218" s="196" t="s">
        <v>3157</v>
      </c>
      <c r="G218" s="197" t="s">
        <v>610</v>
      </c>
      <c r="H218" s="198">
        <v>2</v>
      </c>
      <c r="I218" s="199"/>
      <c r="J218" s="200">
        <f t="shared" si="20"/>
        <v>0</v>
      </c>
      <c r="K218" s="196" t="s">
        <v>281</v>
      </c>
      <c r="L218" s="40"/>
      <c r="M218" s="201" t="s">
        <v>1</v>
      </c>
      <c r="N218" s="202" t="s">
        <v>42</v>
      </c>
      <c r="O218" s="72"/>
      <c r="P218" s="203">
        <f t="shared" si="21"/>
        <v>0</v>
      </c>
      <c r="Q218" s="203">
        <v>1.6800000000000001E-3</v>
      </c>
      <c r="R218" s="203">
        <f t="shared" si="22"/>
        <v>3.3600000000000001E-3</v>
      </c>
      <c r="S218" s="203">
        <v>0</v>
      </c>
      <c r="T218" s="204">
        <f t="shared" si="2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380</v>
      </c>
      <c r="AT218" s="205" t="s">
        <v>277</v>
      </c>
      <c r="AU218" s="205" t="s">
        <v>85</v>
      </c>
      <c r="AY218" s="18" t="s">
        <v>275</v>
      </c>
      <c r="BE218" s="206">
        <f t="shared" si="24"/>
        <v>0</v>
      </c>
      <c r="BF218" s="206">
        <f t="shared" si="25"/>
        <v>0</v>
      </c>
      <c r="BG218" s="206">
        <f t="shared" si="26"/>
        <v>0</v>
      </c>
      <c r="BH218" s="206">
        <f t="shared" si="27"/>
        <v>0</v>
      </c>
      <c r="BI218" s="206">
        <f t="shared" si="28"/>
        <v>0</v>
      </c>
      <c r="BJ218" s="18" t="s">
        <v>85</v>
      </c>
      <c r="BK218" s="206">
        <f t="shared" si="29"/>
        <v>0</v>
      </c>
      <c r="BL218" s="18" t="s">
        <v>380</v>
      </c>
      <c r="BM218" s="205" t="s">
        <v>3158</v>
      </c>
    </row>
    <row r="219" spans="1:65" s="2" customFormat="1" ht="21.75" customHeight="1">
      <c r="A219" s="35"/>
      <c r="B219" s="36"/>
      <c r="C219" s="194" t="s">
        <v>769</v>
      </c>
      <c r="D219" s="194" t="s">
        <v>277</v>
      </c>
      <c r="E219" s="195" t="s">
        <v>3159</v>
      </c>
      <c r="F219" s="196" t="s">
        <v>3160</v>
      </c>
      <c r="G219" s="197" t="s">
        <v>610</v>
      </c>
      <c r="H219" s="198">
        <v>1</v>
      </c>
      <c r="I219" s="199"/>
      <c r="J219" s="200">
        <f t="shared" si="20"/>
        <v>0</v>
      </c>
      <c r="K219" s="196" t="s">
        <v>281</v>
      </c>
      <c r="L219" s="40"/>
      <c r="M219" s="201" t="s">
        <v>1</v>
      </c>
      <c r="N219" s="202" t="s">
        <v>42</v>
      </c>
      <c r="O219" s="72"/>
      <c r="P219" s="203">
        <f t="shared" si="21"/>
        <v>0</v>
      </c>
      <c r="Q219" s="203">
        <v>3.47E-3</v>
      </c>
      <c r="R219" s="203">
        <f t="shared" si="22"/>
        <v>3.47E-3</v>
      </c>
      <c r="S219" s="203">
        <v>0</v>
      </c>
      <c r="T219" s="204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380</v>
      </c>
      <c r="AT219" s="205" t="s">
        <v>277</v>
      </c>
      <c r="AU219" s="205" t="s">
        <v>85</v>
      </c>
      <c r="AY219" s="18" t="s">
        <v>275</v>
      </c>
      <c r="BE219" s="206">
        <f t="shared" si="24"/>
        <v>0</v>
      </c>
      <c r="BF219" s="206">
        <f t="shared" si="25"/>
        <v>0</v>
      </c>
      <c r="BG219" s="206">
        <f t="shared" si="26"/>
        <v>0</v>
      </c>
      <c r="BH219" s="206">
        <f t="shared" si="27"/>
        <v>0</v>
      </c>
      <c r="BI219" s="206">
        <f t="shared" si="28"/>
        <v>0</v>
      </c>
      <c r="BJ219" s="18" t="s">
        <v>85</v>
      </c>
      <c r="BK219" s="206">
        <f t="shared" si="29"/>
        <v>0</v>
      </c>
      <c r="BL219" s="18" t="s">
        <v>380</v>
      </c>
      <c r="BM219" s="205" t="s">
        <v>3161</v>
      </c>
    </row>
    <row r="220" spans="1:65" s="2" customFormat="1" ht="21.75" customHeight="1">
      <c r="A220" s="35"/>
      <c r="B220" s="36"/>
      <c r="C220" s="194" t="s">
        <v>783</v>
      </c>
      <c r="D220" s="194" t="s">
        <v>277</v>
      </c>
      <c r="E220" s="195" t="s">
        <v>3162</v>
      </c>
      <c r="F220" s="196" t="s">
        <v>3163</v>
      </c>
      <c r="G220" s="197" t="s">
        <v>610</v>
      </c>
      <c r="H220" s="198">
        <v>4</v>
      </c>
      <c r="I220" s="199"/>
      <c r="J220" s="200">
        <f t="shared" si="20"/>
        <v>0</v>
      </c>
      <c r="K220" s="196" t="s">
        <v>281</v>
      </c>
      <c r="L220" s="40"/>
      <c r="M220" s="201" t="s">
        <v>1</v>
      </c>
      <c r="N220" s="202" t="s">
        <v>42</v>
      </c>
      <c r="O220" s="72"/>
      <c r="P220" s="203">
        <f t="shared" si="21"/>
        <v>0</v>
      </c>
      <c r="Q220" s="203">
        <v>3.1E-4</v>
      </c>
      <c r="R220" s="203">
        <f t="shared" si="22"/>
        <v>1.24E-3</v>
      </c>
      <c r="S220" s="203">
        <v>0</v>
      </c>
      <c r="T220" s="204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380</v>
      </c>
      <c r="AT220" s="205" t="s">
        <v>277</v>
      </c>
      <c r="AU220" s="205" t="s">
        <v>85</v>
      </c>
      <c r="AY220" s="18" t="s">
        <v>275</v>
      </c>
      <c r="BE220" s="206">
        <f t="shared" si="24"/>
        <v>0</v>
      </c>
      <c r="BF220" s="206">
        <f t="shared" si="25"/>
        <v>0</v>
      </c>
      <c r="BG220" s="206">
        <f t="shared" si="26"/>
        <v>0</v>
      </c>
      <c r="BH220" s="206">
        <f t="shared" si="27"/>
        <v>0</v>
      </c>
      <c r="BI220" s="206">
        <f t="shared" si="28"/>
        <v>0</v>
      </c>
      <c r="BJ220" s="18" t="s">
        <v>85</v>
      </c>
      <c r="BK220" s="206">
        <f t="shared" si="29"/>
        <v>0</v>
      </c>
      <c r="BL220" s="18" t="s">
        <v>380</v>
      </c>
      <c r="BM220" s="205" t="s">
        <v>3164</v>
      </c>
    </row>
    <row r="221" spans="1:65" s="2" customFormat="1" ht="21.75" customHeight="1">
      <c r="A221" s="35"/>
      <c r="B221" s="36"/>
      <c r="C221" s="194" t="s">
        <v>791</v>
      </c>
      <c r="D221" s="194" t="s">
        <v>277</v>
      </c>
      <c r="E221" s="195" t="s">
        <v>3165</v>
      </c>
      <c r="F221" s="196" t="s">
        <v>3166</v>
      </c>
      <c r="G221" s="197" t="s">
        <v>610</v>
      </c>
      <c r="H221" s="198">
        <v>1</v>
      </c>
      <c r="I221" s="199"/>
      <c r="J221" s="200">
        <f t="shared" si="20"/>
        <v>0</v>
      </c>
      <c r="K221" s="196" t="s">
        <v>281</v>
      </c>
      <c r="L221" s="40"/>
      <c r="M221" s="201" t="s">
        <v>1</v>
      </c>
      <c r="N221" s="202" t="s">
        <v>42</v>
      </c>
      <c r="O221" s="72"/>
      <c r="P221" s="203">
        <f t="shared" si="21"/>
        <v>0</v>
      </c>
      <c r="Q221" s="203">
        <v>1.08E-3</v>
      </c>
      <c r="R221" s="203">
        <f t="shared" si="22"/>
        <v>1.08E-3</v>
      </c>
      <c r="S221" s="203">
        <v>0</v>
      </c>
      <c r="T221" s="204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380</v>
      </c>
      <c r="AT221" s="205" t="s">
        <v>277</v>
      </c>
      <c r="AU221" s="205" t="s">
        <v>85</v>
      </c>
      <c r="AY221" s="18" t="s">
        <v>275</v>
      </c>
      <c r="BE221" s="206">
        <f t="shared" si="24"/>
        <v>0</v>
      </c>
      <c r="BF221" s="206">
        <f t="shared" si="25"/>
        <v>0</v>
      </c>
      <c r="BG221" s="206">
        <f t="shared" si="26"/>
        <v>0</v>
      </c>
      <c r="BH221" s="206">
        <f t="shared" si="27"/>
        <v>0</v>
      </c>
      <c r="BI221" s="206">
        <f t="shared" si="28"/>
        <v>0</v>
      </c>
      <c r="BJ221" s="18" t="s">
        <v>85</v>
      </c>
      <c r="BK221" s="206">
        <f t="shared" si="29"/>
        <v>0</v>
      </c>
      <c r="BL221" s="18" t="s">
        <v>380</v>
      </c>
      <c r="BM221" s="205" t="s">
        <v>3167</v>
      </c>
    </row>
    <row r="222" spans="1:65" s="2" customFormat="1" ht="24.15" customHeight="1">
      <c r="A222" s="35"/>
      <c r="B222" s="36"/>
      <c r="C222" s="194" t="s">
        <v>812</v>
      </c>
      <c r="D222" s="194" t="s">
        <v>277</v>
      </c>
      <c r="E222" s="195" t="s">
        <v>3168</v>
      </c>
      <c r="F222" s="196" t="s">
        <v>3169</v>
      </c>
      <c r="G222" s="197" t="s">
        <v>597</v>
      </c>
      <c r="H222" s="198">
        <v>4</v>
      </c>
      <c r="I222" s="199"/>
      <c r="J222" s="200">
        <f t="shared" si="20"/>
        <v>0</v>
      </c>
      <c r="K222" s="196" t="s">
        <v>281</v>
      </c>
      <c r="L222" s="40"/>
      <c r="M222" s="201" t="s">
        <v>1</v>
      </c>
      <c r="N222" s="202" t="s">
        <v>42</v>
      </c>
      <c r="O222" s="72"/>
      <c r="P222" s="203">
        <f t="shared" si="21"/>
        <v>0</v>
      </c>
      <c r="Q222" s="203">
        <v>2.92E-2</v>
      </c>
      <c r="R222" s="203">
        <f t="shared" si="22"/>
        <v>0.1168</v>
      </c>
      <c r="S222" s="203">
        <v>0</v>
      </c>
      <c r="T222" s="204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380</v>
      </c>
      <c r="AT222" s="205" t="s">
        <v>277</v>
      </c>
      <c r="AU222" s="205" t="s">
        <v>85</v>
      </c>
      <c r="AY222" s="18" t="s">
        <v>275</v>
      </c>
      <c r="BE222" s="206">
        <f t="shared" si="24"/>
        <v>0</v>
      </c>
      <c r="BF222" s="206">
        <f t="shared" si="25"/>
        <v>0</v>
      </c>
      <c r="BG222" s="206">
        <f t="shared" si="26"/>
        <v>0</v>
      </c>
      <c r="BH222" s="206">
        <f t="shared" si="27"/>
        <v>0</v>
      </c>
      <c r="BI222" s="206">
        <f t="shared" si="28"/>
        <v>0</v>
      </c>
      <c r="BJ222" s="18" t="s">
        <v>85</v>
      </c>
      <c r="BK222" s="206">
        <f t="shared" si="29"/>
        <v>0</v>
      </c>
      <c r="BL222" s="18" t="s">
        <v>380</v>
      </c>
      <c r="BM222" s="205" t="s">
        <v>3170</v>
      </c>
    </row>
    <row r="223" spans="1:65" s="2" customFormat="1" ht="16.5" customHeight="1">
      <c r="A223" s="35"/>
      <c r="B223" s="36"/>
      <c r="C223" s="194" t="s">
        <v>821</v>
      </c>
      <c r="D223" s="194" t="s">
        <v>277</v>
      </c>
      <c r="E223" s="195" t="s">
        <v>3171</v>
      </c>
      <c r="F223" s="196" t="s">
        <v>3172</v>
      </c>
      <c r="G223" s="197" t="s">
        <v>597</v>
      </c>
      <c r="H223" s="198">
        <v>1</v>
      </c>
      <c r="I223" s="199"/>
      <c r="J223" s="200">
        <f t="shared" si="20"/>
        <v>0</v>
      </c>
      <c r="K223" s="196" t="s">
        <v>281</v>
      </c>
      <c r="L223" s="40"/>
      <c r="M223" s="201" t="s">
        <v>1</v>
      </c>
      <c r="N223" s="202" t="s">
        <v>42</v>
      </c>
      <c r="O223" s="72"/>
      <c r="P223" s="203">
        <f t="shared" si="21"/>
        <v>0</v>
      </c>
      <c r="Q223" s="203">
        <v>1.093E-2</v>
      </c>
      <c r="R223" s="203">
        <f t="shared" si="22"/>
        <v>1.093E-2</v>
      </c>
      <c r="S223" s="203">
        <v>0</v>
      </c>
      <c r="T223" s="204">
        <f t="shared" si="2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380</v>
      </c>
      <c r="AT223" s="205" t="s">
        <v>277</v>
      </c>
      <c r="AU223" s="205" t="s">
        <v>85</v>
      </c>
      <c r="AY223" s="18" t="s">
        <v>275</v>
      </c>
      <c r="BE223" s="206">
        <f t="shared" si="24"/>
        <v>0</v>
      </c>
      <c r="BF223" s="206">
        <f t="shared" si="25"/>
        <v>0</v>
      </c>
      <c r="BG223" s="206">
        <f t="shared" si="26"/>
        <v>0</v>
      </c>
      <c r="BH223" s="206">
        <f t="shared" si="27"/>
        <v>0</v>
      </c>
      <c r="BI223" s="206">
        <f t="shared" si="28"/>
        <v>0</v>
      </c>
      <c r="BJ223" s="18" t="s">
        <v>85</v>
      </c>
      <c r="BK223" s="206">
        <f t="shared" si="29"/>
        <v>0</v>
      </c>
      <c r="BL223" s="18" t="s">
        <v>380</v>
      </c>
      <c r="BM223" s="205" t="s">
        <v>3173</v>
      </c>
    </row>
    <row r="224" spans="1:65" s="2" customFormat="1" ht="24.15" customHeight="1">
      <c r="A224" s="35"/>
      <c r="B224" s="36"/>
      <c r="C224" s="194" t="s">
        <v>825</v>
      </c>
      <c r="D224" s="194" t="s">
        <v>277</v>
      </c>
      <c r="E224" s="195" t="s">
        <v>3174</v>
      </c>
      <c r="F224" s="196" t="s">
        <v>3175</v>
      </c>
      <c r="G224" s="197" t="s">
        <v>399</v>
      </c>
      <c r="H224" s="198">
        <v>1155</v>
      </c>
      <c r="I224" s="199"/>
      <c r="J224" s="200">
        <f t="shared" si="20"/>
        <v>0</v>
      </c>
      <c r="K224" s="196" t="s">
        <v>281</v>
      </c>
      <c r="L224" s="40"/>
      <c r="M224" s="201" t="s">
        <v>1</v>
      </c>
      <c r="N224" s="202" t="s">
        <v>42</v>
      </c>
      <c r="O224" s="72"/>
      <c r="P224" s="203">
        <f t="shared" si="21"/>
        <v>0</v>
      </c>
      <c r="Q224" s="203">
        <v>1.9000000000000001E-4</v>
      </c>
      <c r="R224" s="203">
        <f t="shared" si="22"/>
        <v>0.21945000000000001</v>
      </c>
      <c r="S224" s="203">
        <v>0</v>
      </c>
      <c r="T224" s="204">
        <f t="shared" si="2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380</v>
      </c>
      <c r="AT224" s="205" t="s">
        <v>277</v>
      </c>
      <c r="AU224" s="205" t="s">
        <v>85</v>
      </c>
      <c r="AY224" s="18" t="s">
        <v>275</v>
      </c>
      <c r="BE224" s="206">
        <f t="shared" si="24"/>
        <v>0</v>
      </c>
      <c r="BF224" s="206">
        <f t="shared" si="25"/>
        <v>0</v>
      </c>
      <c r="BG224" s="206">
        <f t="shared" si="26"/>
        <v>0</v>
      </c>
      <c r="BH224" s="206">
        <f t="shared" si="27"/>
        <v>0</v>
      </c>
      <c r="BI224" s="206">
        <f t="shared" si="28"/>
        <v>0</v>
      </c>
      <c r="BJ224" s="18" t="s">
        <v>85</v>
      </c>
      <c r="BK224" s="206">
        <f t="shared" si="29"/>
        <v>0</v>
      </c>
      <c r="BL224" s="18" t="s">
        <v>380</v>
      </c>
      <c r="BM224" s="205" t="s">
        <v>3176</v>
      </c>
    </row>
    <row r="225" spans="1:65" s="13" customFormat="1" ht="10">
      <c r="B225" s="207"/>
      <c r="C225" s="208"/>
      <c r="D225" s="209" t="s">
        <v>284</v>
      </c>
      <c r="E225" s="210" t="s">
        <v>1</v>
      </c>
      <c r="F225" s="211" t="s">
        <v>3177</v>
      </c>
      <c r="G225" s="208"/>
      <c r="H225" s="212">
        <v>1155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284</v>
      </c>
      <c r="AU225" s="218" t="s">
        <v>85</v>
      </c>
      <c r="AV225" s="13" t="s">
        <v>85</v>
      </c>
      <c r="AW225" s="13" t="s">
        <v>32</v>
      </c>
      <c r="AX225" s="13" t="s">
        <v>83</v>
      </c>
      <c r="AY225" s="218" t="s">
        <v>275</v>
      </c>
    </row>
    <row r="226" spans="1:65" s="2" customFormat="1" ht="21.75" customHeight="1">
      <c r="A226" s="35"/>
      <c r="B226" s="36"/>
      <c r="C226" s="194" t="s">
        <v>829</v>
      </c>
      <c r="D226" s="194" t="s">
        <v>277</v>
      </c>
      <c r="E226" s="195" t="s">
        <v>3178</v>
      </c>
      <c r="F226" s="196" t="s">
        <v>3179</v>
      </c>
      <c r="G226" s="197" t="s">
        <v>399</v>
      </c>
      <c r="H226" s="198">
        <v>1155</v>
      </c>
      <c r="I226" s="199"/>
      <c r="J226" s="200">
        <f>ROUND(I226*H226,2)</f>
        <v>0</v>
      </c>
      <c r="K226" s="196" t="s">
        <v>281</v>
      </c>
      <c r="L226" s="40"/>
      <c r="M226" s="201" t="s">
        <v>1</v>
      </c>
      <c r="N226" s="202" t="s">
        <v>42</v>
      </c>
      <c r="O226" s="72"/>
      <c r="P226" s="203">
        <f>O226*H226</f>
        <v>0</v>
      </c>
      <c r="Q226" s="203">
        <v>1.0000000000000001E-5</v>
      </c>
      <c r="R226" s="203">
        <f>Q226*H226</f>
        <v>1.1550000000000001E-2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380</v>
      </c>
      <c r="AT226" s="205" t="s">
        <v>277</v>
      </c>
      <c r="AU226" s="205" t="s">
        <v>85</v>
      </c>
      <c r="AY226" s="18" t="s">
        <v>275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85</v>
      </c>
      <c r="BK226" s="206">
        <f>ROUND(I226*H226,2)</f>
        <v>0</v>
      </c>
      <c r="BL226" s="18" t="s">
        <v>380</v>
      </c>
      <c r="BM226" s="205" t="s">
        <v>3180</v>
      </c>
    </row>
    <row r="227" spans="1:65" s="2" customFormat="1" ht="24.15" customHeight="1">
      <c r="A227" s="35"/>
      <c r="B227" s="36"/>
      <c r="C227" s="194" t="s">
        <v>852</v>
      </c>
      <c r="D227" s="194" t="s">
        <v>277</v>
      </c>
      <c r="E227" s="195" t="s">
        <v>3181</v>
      </c>
      <c r="F227" s="196" t="s">
        <v>3182</v>
      </c>
      <c r="G227" s="197" t="s">
        <v>1694</v>
      </c>
      <c r="H227" s="261"/>
      <c r="I227" s="199"/>
      <c r="J227" s="200">
        <f>ROUND(I227*H227,2)</f>
        <v>0</v>
      </c>
      <c r="K227" s="196" t="s">
        <v>281</v>
      </c>
      <c r="L227" s="40"/>
      <c r="M227" s="201" t="s">
        <v>1</v>
      </c>
      <c r="N227" s="202" t="s">
        <v>42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380</v>
      </c>
      <c r="AT227" s="205" t="s">
        <v>277</v>
      </c>
      <c r="AU227" s="205" t="s">
        <v>85</v>
      </c>
      <c r="AY227" s="18" t="s">
        <v>275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85</v>
      </c>
      <c r="BK227" s="206">
        <f>ROUND(I227*H227,2)</f>
        <v>0</v>
      </c>
      <c r="BL227" s="18" t="s">
        <v>380</v>
      </c>
      <c r="BM227" s="205" t="s">
        <v>3183</v>
      </c>
    </row>
    <row r="228" spans="1:65" s="12" customFormat="1" ht="22.75" customHeight="1">
      <c r="B228" s="178"/>
      <c r="C228" s="179"/>
      <c r="D228" s="180" t="s">
        <v>75</v>
      </c>
      <c r="E228" s="192" t="s">
        <v>3184</v>
      </c>
      <c r="F228" s="192" t="s">
        <v>3185</v>
      </c>
      <c r="G228" s="179"/>
      <c r="H228" s="179"/>
      <c r="I228" s="182"/>
      <c r="J228" s="193">
        <f>BK228</f>
        <v>0</v>
      </c>
      <c r="K228" s="179"/>
      <c r="L228" s="184"/>
      <c r="M228" s="185"/>
      <c r="N228" s="186"/>
      <c r="O228" s="186"/>
      <c r="P228" s="187">
        <f>SUM(P229:P236)</f>
        <v>0</v>
      </c>
      <c r="Q228" s="186"/>
      <c r="R228" s="187">
        <f>SUM(R229:R236)</f>
        <v>6.7920000000000008E-2</v>
      </c>
      <c r="S228" s="186"/>
      <c r="T228" s="188">
        <f>SUM(T229:T236)</f>
        <v>0</v>
      </c>
      <c r="AR228" s="189" t="s">
        <v>85</v>
      </c>
      <c r="AT228" s="190" t="s">
        <v>75</v>
      </c>
      <c r="AU228" s="190" t="s">
        <v>83</v>
      </c>
      <c r="AY228" s="189" t="s">
        <v>275</v>
      </c>
      <c r="BK228" s="191">
        <f>SUM(BK229:BK236)</f>
        <v>0</v>
      </c>
    </row>
    <row r="229" spans="1:65" s="2" customFormat="1" ht="24.15" customHeight="1">
      <c r="A229" s="35"/>
      <c r="B229" s="36"/>
      <c r="C229" s="194" t="s">
        <v>856</v>
      </c>
      <c r="D229" s="194" t="s">
        <v>277</v>
      </c>
      <c r="E229" s="195" t="s">
        <v>3186</v>
      </c>
      <c r="F229" s="196" t="s">
        <v>3187</v>
      </c>
      <c r="G229" s="197" t="s">
        <v>399</v>
      </c>
      <c r="H229" s="198">
        <v>4</v>
      </c>
      <c r="I229" s="199"/>
      <c r="J229" s="200">
        <f t="shared" ref="J229:J236" si="30">ROUND(I229*H229,2)</f>
        <v>0</v>
      </c>
      <c r="K229" s="196" t="s">
        <v>281</v>
      </c>
      <c r="L229" s="40"/>
      <c r="M229" s="201" t="s">
        <v>1</v>
      </c>
      <c r="N229" s="202" t="s">
        <v>42</v>
      </c>
      <c r="O229" s="72"/>
      <c r="P229" s="203">
        <f t="shared" ref="P229:P236" si="31">O229*H229</f>
        <v>0</v>
      </c>
      <c r="Q229" s="203">
        <v>1.47E-3</v>
      </c>
      <c r="R229" s="203">
        <f t="shared" ref="R229:R236" si="32">Q229*H229</f>
        <v>5.8799999999999998E-3</v>
      </c>
      <c r="S229" s="203">
        <v>0</v>
      </c>
      <c r="T229" s="204">
        <f t="shared" ref="T229:T236" si="33"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380</v>
      </c>
      <c r="AT229" s="205" t="s">
        <v>277</v>
      </c>
      <c r="AU229" s="205" t="s">
        <v>85</v>
      </c>
      <c r="AY229" s="18" t="s">
        <v>275</v>
      </c>
      <c r="BE229" s="206">
        <f t="shared" ref="BE229:BE236" si="34">IF(N229="základní",J229,0)</f>
        <v>0</v>
      </c>
      <c r="BF229" s="206">
        <f t="shared" ref="BF229:BF236" si="35">IF(N229="snížená",J229,0)</f>
        <v>0</v>
      </c>
      <c r="BG229" s="206">
        <f t="shared" ref="BG229:BG236" si="36">IF(N229="zákl. přenesená",J229,0)</f>
        <v>0</v>
      </c>
      <c r="BH229" s="206">
        <f t="shared" ref="BH229:BH236" si="37">IF(N229="sníž. přenesená",J229,0)</f>
        <v>0</v>
      </c>
      <c r="BI229" s="206">
        <f t="shared" ref="BI229:BI236" si="38">IF(N229="nulová",J229,0)</f>
        <v>0</v>
      </c>
      <c r="BJ229" s="18" t="s">
        <v>85</v>
      </c>
      <c r="BK229" s="206">
        <f t="shared" ref="BK229:BK236" si="39">ROUND(I229*H229,2)</f>
        <v>0</v>
      </c>
      <c r="BL229" s="18" t="s">
        <v>380</v>
      </c>
      <c r="BM229" s="205" t="s">
        <v>3188</v>
      </c>
    </row>
    <row r="230" spans="1:65" s="2" customFormat="1" ht="24.15" customHeight="1">
      <c r="A230" s="35"/>
      <c r="B230" s="36"/>
      <c r="C230" s="194" t="s">
        <v>860</v>
      </c>
      <c r="D230" s="194" t="s">
        <v>277</v>
      </c>
      <c r="E230" s="195" t="s">
        <v>3189</v>
      </c>
      <c r="F230" s="196" t="s">
        <v>3190</v>
      </c>
      <c r="G230" s="197" t="s">
        <v>399</v>
      </c>
      <c r="H230" s="198">
        <v>17</v>
      </c>
      <c r="I230" s="199"/>
      <c r="J230" s="200">
        <f t="shared" si="30"/>
        <v>0</v>
      </c>
      <c r="K230" s="196" t="s">
        <v>281</v>
      </c>
      <c r="L230" s="40"/>
      <c r="M230" s="201" t="s">
        <v>1</v>
      </c>
      <c r="N230" s="202" t="s">
        <v>42</v>
      </c>
      <c r="O230" s="72"/>
      <c r="P230" s="203">
        <f t="shared" si="31"/>
        <v>0</v>
      </c>
      <c r="Q230" s="203">
        <v>1.8500000000000001E-3</v>
      </c>
      <c r="R230" s="203">
        <f t="shared" si="32"/>
        <v>3.1449999999999999E-2</v>
      </c>
      <c r="S230" s="203">
        <v>0</v>
      </c>
      <c r="T230" s="204">
        <f t="shared" si="3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380</v>
      </c>
      <c r="AT230" s="205" t="s">
        <v>277</v>
      </c>
      <c r="AU230" s="205" t="s">
        <v>85</v>
      </c>
      <c r="AY230" s="18" t="s">
        <v>275</v>
      </c>
      <c r="BE230" s="206">
        <f t="shared" si="34"/>
        <v>0</v>
      </c>
      <c r="BF230" s="206">
        <f t="shared" si="35"/>
        <v>0</v>
      </c>
      <c r="BG230" s="206">
        <f t="shared" si="36"/>
        <v>0</v>
      </c>
      <c r="BH230" s="206">
        <f t="shared" si="37"/>
        <v>0</v>
      </c>
      <c r="BI230" s="206">
        <f t="shared" si="38"/>
        <v>0</v>
      </c>
      <c r="BJ230" s="18" t="s">
        <v>85</v>
      </c>
      <c r="BK230" s="206">
        <f t="shared" si="39"/>
        <v>0</v>
      </c>
      <c r="BL230" s="18" t="s">
        <v>380</v>
      </c>
      <c r="BM230" s="205" t="s">
        <v>3191</v>
      </c>
    </row>
    <row r="231" spans="1:65" s="2" customFormat="1" ht="24.15" customHeight="1">
      <c r="A231" s="35"/>
      <c r="B231" s="36"/>
      <c r="C231" s="194" t="s">
        <v>864</v>
      </c>
      <c r="D231" s="194" t="s">
        <v>277</v>
      </c>
      <c r="E231" s="195" t="s">
        <v>3192</v>
      </c>
      <c r="F231" s="196" t="s">
        <v>3193</v>
      </c>
      <c r="G231" s="197" t="s">
        <v>399</v>
      </c>
      <c r="H231" s="198">
        <v>8</v>
      </c>
      <c r="I231" s="199"/>
      <c r="J231" s="200">
        <f t="shared" si="30"/>
        <v>0</v>
      </c>
      <c r="K231" s="196" t="s">
        <v>281</v>
      </c>
      <c r="L231" s="40"/>
      <c r="M231" s="201" t="s">
        <v>1</v>
      </c>
      <c r="N231" s="202" t="s">
        <v>42</v>
      </c>
      <c r="O231" s="72"/>
      <c r="P231" s="203">
        <f t="shared" si="31"/>
        <v>0</v>
      </c>
      <c r="Q231" s="203">
        <v>2.7000000000000001E-3</v>
      </c>
      <c r="R231" s="203">
        <f t="shared" si="32"/>
        <v>2.1600000000000001E-2</v>
      </c>
      <c r="S231" s="203">
        <v>0</v>
      </c>
      <c r="T231" s="204">
        <f t="shared" si="3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380</v>
      </c>
      <c r="AT231" s="205" t="s">
        <v>277</v>
      </c>
      <c r="AU231" s="205" t="s">
        <v>85</v>
      </c>
      <c r="AY231" s="18" t="s">
        <v>275</v>
      </c>
      <c r="BE231" s="206">
        <f t="shared" si="34"/>
        <v>0</v>
      </c>
      <c r="BF231" s="206">
        <f t="shared" si="35"/>
        <v>0</v>
      </c>
      <c r="BG231" s="206">
        <f t="shared" si="36"/>
        <v>0</v>
      </c>
      <c r="BH231" s="206">
        <f t="shared" si="37"/>
        <v>0</v>
      </c>
      <c r="BI231" s="206">
        <f t="shared" si="38"/>
        <v>0</v>
      </c>
      <c r="BJ231" s="18" t="s">
        <v>85</v>
      </c>
      <c r="BK231" s="206">
        <f t="shared" si="39"/>
        <v>0</v>
      </c>
      <c r="BL231" s="18" t="s">
        <v>380</v>
      </c>
      <c r="BM231" s="205" t="s">
        <v>3194</v>
      </c>
    </row>
    <row r="232" spans="1:65" s="2" customFormat="1" ht="16.5" customHeight="1">
      <c r="A232" s="35"/>
      <c r="B232" s="36"/>
      <c r="C232" s="194" t="s">
        <v>868</v>
      </c>
      <c r="D232" s="194" t="s">
        <v>277</v>
      </c>
      <c r="E232" s="195" t="s">
        <v>3195</v>
      </c>
      <c r="F232" s="196" t="s">
        <v>3196</v>
      </c>
      <c r="G232" s="197" t="s">
        <v>399</v>
      </c>
      <c r="H232" s="198">
        <v>1</v>
      </c>
      <c r="I232" s="199"/>
      <c r="J232" s="200">
        <f t="shared" si="30"/>
        <v>0</v>
      </c>
      <c r="K232" s="196" t="s">
        <v>281</v>
      </c>
      <c r="L232" s="40"/>
      <c r="M232" s="201" t="s">
        <v>1</v>
      </c>
      <c r="N232" s="202" t="s">
        <v>42</v>
      </c>
      <c r="O232" s="72"/>
      <c r="P232" s="203">
        <f t="shared" si="31"/>
        <v>0</v>
      </c>
      <c r="Q232" s="203">
        <v>6.5300000000000002E-3</v>
      </c>
      <c r="R232" s="203">
        <f t="shared" si="32"/>
        <v>6.5300000000000002E-3</v>
      </c>
      <c r="S232" s="203">
        <v>0</v>
      </c>
      <c r="T232" s="204">
        <f t="shared" si="3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380</v>
      </c>
      <c r="AT232" s="205" t="s">
        <v>277</v>
      </c>
      <c r="AU232" s="205" t="s">
        <v>85</v>
      </c>
      <c r="AY232" s="18" t="s">
        <v>275</v>
      </c>
      <c r="BE232" s="206">
        <f t="shared" si="34"/>
        <v>0</v>
      </c>
      <c r="BF232" s="206">
        <f t="shared" si="35"/>
        <v>0</v>
      </c>
      <c r="BG232" s="206">
        <f t="shared" si="36"/>
        <v>0</v>
      </c>
      <c r="BH232" s="206">
        <f t="shared" si="37"/>
        <v>0</v>
      </c>
      <c r="BI232" s="206">
        <f t="shared" si="38"/>
        <v>0</v>
      </c>
      <c r="BJ232" s="18" t="s">
        <v>85</v>
      </c>
      <c r="BK232" s="206">
        <f t="shared" si="39"/>
        <v>0</v>
      </c>
      <c r="BL232" s="18" t="s">
        <v>380</v>
      </c>
      <c r="BM232" s="205" t="s">
        <v>3197</v>
      </c>
    </row>
    <row r="233" spans="1:65" s="2" customFormat="1" ht="24.15" customHeight="1">
      <c r="A233" s="35"/>
      <c r="B233" s="36"/>
      <c r="C233" s="194" t="s">
        <v>872</v>
      </c>
      <c r="D233" s="194" t="s">
        <v>277</v>
      </c>
      <c r="E233" s="195" t="s">
        <v>3198</v>
      </c>
      <c r="F233" s="196" t="s">
        <v>3199</v>
      </c>
      <c r="G233" s="197" t="s">
        <v>597</v>
      </c>
      <c r="H233" s="198">
        <v>2</v>
      </c>
      <c r="I233" s="199"/>
      <c r="J233" s="200">
        <f t="shared" si="30"/>
        <v>0</v>
      </c>
      <c r="K233" s="196" t="s">
        <v>281</v>
      </c>
      <c r="L233" s="40"/>
      <c r="M233" s="201" t="s">
        <v>1</v>
      </c>
      <c r="N233" s="202" t="s">
        <v>42</v>
      </c>
      <c r="O233" s="72"/>
      <c r="P233" s="203">
        <f t="shared" si="31"/>
        <v>0</v>
      </c>
      <c r="Q233" s="203">
        <v>3.5E-4</v>
      </c>
      <c r="R233" s="203">
        <f t="shared" si="32"/>
        <v>6.9999999999999999E-4</v>
      </c>
      <c r="S233" s="203">
        <v>0</v>
      </c>
      <c r="T233" s="204">
        <f t="shared" si="3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380</v>
      </c>
      <c r="AT233" s="205" t="s">
        <v>277</v>
      </c>
      <c r="AU233" s="205" t="s">
        <v>85</v>
      </c>
      <c r="AY233" s="18" t="s">
        <v>275</v>
      </c>
      <c r="BE233" s="206">
        <f t="shared" si="34"/>
        <v>0</v>
      </c>
      <c r="BF233" s="206">
        <f t="shared" si="35"/>
        <v>0</v>
      </c>
      <c r="BG233" s="206">
        <f t="shared" si="36"/>
        <v>0</v>
      </c>
      <c r="BH233" s="206">
        <f t="shared" si="37"/>
        <v>0</v>
      </c>
      <c r="BI233" s="206">
        <f t="shared" si="38"/>
        <v>0</v>
      </c>
      <c r="BJ233" s="18" t="s">
        <v>85</v>
      </c>
      <c r="BK233" s="206">
        <f t="shared" si="39"/>
        <v>0</v>
      </c>
      <c r="BL233" s="18" t="s">
        <v>380</v>
      </c>
      <c r="BM233" s="205" t="s">
        <v>3200</v>
      </c>
    </row>
    <row r="234" spans="1:65" s="2" customFormat="1" ht="24.15" customHeight="1">
      <c r="A234" s="35"/>
      <c r="B234" s="36"/>
      <c r="C234" s="194" t="s">
        <v>876</v>
      </c>
      <c r="D234" s="194" t="s">
        <v>277</v>
      </c>
      <c r="E234" s="195" t="s">
        <v>3201</v>
      </c>
      <c r="F234" s="196" t="s">
        <v>3202</v>
      </c>
      <c r="G234" s="197" t="s">
        <v>597</v>
      </c>
      <c r="H234" s="198">
        <v>2</v>
      </c>
      <c r="I234" s="199"/>
      <c r="J234" s="200">
        <f t="shared" si="30"/>
        <v>0</v>
      </c>
      <c r="K234" s="196" t="s">
        <v>281</v>
      </c>
      <c r="L234" s="40"/>
      <c r="M234" s="201" t="s">
        <v>1</v>
      </c>
      <c r="N234" s="202" t="s">
        <v>42</v>
      </c>
      <c r="O234" s="72"/>
      <c r="P234" s="203">
        <f t="shared" si="31"/>
        <v>0</v>
      </c>
      <c r="Q234" s="203">
        <v>5.1999999999999995E-4</v>
      </c>
      <c r="R234" s="203">
        <f t="shared" si="32"/>
        <v>1.0399999999999999E-3</v>
      </c>
      <c r="S234" s="203">
        <v>0</v>
      </c>
      <c r="T234" s="204">
        <f t="shared" si="3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380</v>
      </c>
      <c r="AT234" s="205" t="s">
        <v>277</v>
      </c>
      <c r="AU234" s="205" t="s">
        <v>85</v>
      </c>
      <c r="AY234" s="18" t="s">
        <v>275</v>
      </c>
      <c r="BE234" s="206">
        <f t="shared" si="34"/>
        <v>0</v>
      </c>
      <c r="BF234" s="206">
        <f t="shared" si="35"/>
        <v>0</v>
      </c>
      <c r="BG234" s="206">
        <f t="shared" si="36"/>
        <v>0</v>
      </c>
      <c r="BH234" s="206">
        <f t="shared" si="37"/>
        <v>0</v>
      </c>
      <c r="BI234" s="206">
        <f t="shared" si="38"/>
        <v>0</v>
      </c>
      <c r="BJ234" s="18" t="s">
        <v>85</v>
      </c>
      <c r="BK234" s="206">
        <f t="shared" si="39"/>
        <v>0</v>
      </c>
      <c r="BL234" s="18" t="s">
        <v>380</v>
      </c>
      <c r="BM234" s="205" t="s">
        <v>3203</v>
      </c>
    </row>
    <row r="235" spans="1:65" s="2" customFormat="1" ht="24.15" customHeight="1">
      <c r="A235" s="35"/>
      <c r="B235" s="36"/>
      <c r="C235" s="194" t="s">
        <v>880</v>
      </c>
      <c r="D235" s="194" t="s">
        <v>277</v>
      </c>
      <c r="E235" s="195" t="s">
        <v>3204</v>
      </c>
      <c r="F235" s="196" t="s">
        <v>3205</v>
      </c>
      <c r="G235" s="197" t="s">
        <v>610</v>
      </c>
      <c r="H235" s="198">
        <v>3</v>
      </c>
      <c r="I235" s="199"/>
      <c r="J235" s="200">
        <f t="shared" si="30"/>
        <v>0</v>
      </c>
      <c r="K235" s="196" t="s">
        <v>281</v>
      </c>
      <c r="L235" s="40"/>
      <c r="M235" s="201" t="s">
        <v>1</v>
      </c>
      <c r="N235" s="202" t="s">
        <v>42</v>
      </c>
      <c r="O235" s="72"/>
      <c r="P235" s="203">
        <f t="shared" si="31"/>
        <v>0</v>
      </c>
      <c r="Q235" s="203">
        <v>2.4000000000000001E-4</v>
      </c>
      <c r="R235" s="203">
        <f t="shared" si="32"/>
        <v>7.2000000000000005E-4</v>
      </c>
      <c r="S235" s="203">
        <v>0</v>
      </c>
      <c r="T235" s="204">
        <f t="shared" si="3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380</v>
      </c>
      <c r="AT235" s="205" t="s">
        <v>277</v>
      </c>
      <c r="AU235" s="205" t="s">
        <v>85</v>
      </c>
      <c r="AY235" s="18" t="s">
        <v>275</v>
      </c>
      <c r="BE235" s="206">
        <f t="shared" si="34"/>
        <v>0</v>
      </c>
      <c r="BF235" s="206">
        <f t="shared" si="35"/>
        <v>0</v>
      </c>
      <c r="BG235" s="206">
        <f t="shared" si="36"/>
        <v>0</v>
      </c>
      <c r="BH235" s="206">
        <f t="shared" si="37"/>
        <v>0</v>
      </c>
      <c r="BI235" s="206">
        <f t="shared" si="38"/>
        <v>0</v>
      </c>
      <c r="BJ235" s="18" t="s">
        <v>85</v>
      </c>
      <c r="BK235" s="206">
        <f t="shared" si="39"/>
        <v>0</v>
      </c>
      <c r="BL235" s="18" t="s">
        <v>380</v>
      </c>
      <c r="BM235" s="205" t="s">
        <v>3206</v>
      </c>
    </row>
    <row r="236" spans="1:65" s="2" customFormat="1" ht="24.15" customHeight="1">
      <c r="A236" s="35"/>
      <c r="B236" s="36"/>
      <c r="C236" s="194" t="s">
        <v>886</v>
      </c>
      <c r="D236" s="194" t="s">
        <v>277</v>
      </c>
      <c r="E236" s="195" t="s">
        <v>3207</v>
      </c>
      <c r="F236" s="196" t="s">
        <v>3208</v>
      </c>
      <c r="G236" s="197" t="s">
        <v>1694</v>
      </c>
      <c r="H236" s="261"/>
      <c r="I236" s="199"/>
      <c r="J236" s="200">
        <f t="shared" si="30"/>
        <v>0</v>
      </c>
      <c r="K236" s="196" t="s">
        <v>281</v>
      </c>
      <c r="L236" s="40"/>
      <c r="M236" s="201" t="s">
        <v>1</v>
      </c>
      <c r="N236" s="202" t="s">
        <v>42</v>
      </c>
      <c r="O236" s="72"/>
      <c r="P236" s="203">
        <f t="shared" si="31"/>
        <v>0</v>
      </c>
      <c r="Q236" s="203">
        <v>0</v>
      </c>
      <c r="R236" s="203">
        <f t="shared" si="32"/>
        <v>0</v>
      </c>
      <c r="S236" s="203">
        <v>0</v>
      </c>
      <c r="T236" s="204">
        <f t="shared" si="3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380</v>
      </c>
      <c r="AT236" s="205" t="s">
        <v>277</v>
      </c>
      <c r="AU236" s="205" t="s">
        <v>85</v>
      </c>
      <c r="AY236" s="18" t="s">
        <v>275</v>
      </c>
      <c r="BE236" s="206">
        <f t="shared" si="34"/>
        <v>0</v>
      </c>
      <c r="BF236" s="206">
        <f t="shared" si="35"/>
        <v>0</v>
      </c>
      <c r="BG236" s="206">
        <f t="shared" si="36"/>
        <v>0</v>
      </c>
      <c r="BH236" s="206">
        <f t="shared" si="37"/>
        <v>0</v>
      </c>
      <c r="BI236" s="206">
        <f t="shared" si="38"/>
        <v>0</v>
      </c>
      <c r="BJ236" s="18" t="s">
        <v>85</v>
      </c>
      <c r="BK236" s="206">
        <f t="shared" si="39"/>
        <v>0</v>
      </c>
      <c r="BL236" s="18" t="s">
        <v>380</v>
      </c>
      <c r="BM236" s="205" t="s">
        <v>3209</v>
      </c>
    </row>
    <row r="237" spans="1:65" s="12" customFormat="1" ht="22.75" customHeight="1">
      <c r="B237" s="178"/>
      <c r="C237" s="179"/>
      <c r="D237" s="180" t="s">
        <v>75</v>
      </c>
      <c r="E237" s="192" t="s">
        <v>3210</v>
      </c>
      <c r="F237" s="192" t="s">
        <v>3211</v>
      </c>
      <c r="G237" s="179"/>
      <c r="H237" s="179"/>
      <c r="I237" s="182"/>
      <c r="J237" s="193">
        <f>BK237</f>
        <v>0</v>
      </c>
      <c r="K237" s="179"/>
      <c r="L237" s="184"/>
      <c r="M237" s="185"/>
      <c r="N237" s="186"/>
      <c r="O237" s="186"/>
      <c r="P237" s="187">
        <f>SUM(P238:P286)</f>
        <v>0</v>
      </c>
      <c r="Q237" s="186"/>
      <c r="R237" s="187">
        <f>SUM(R238:R286)</f>
        <v>2.3004799999999994</v>
      </c>
      <c r="S237" s="186"/>
      <c r="T237" s="188">
        <f>SUM(T238:T286)</f>
        <v>0</v>
      </c>
      <c r="AR237" s="189" t="s">
        <v>85</v>
      </c>
      <c r="AT237" s="190" t="s">
        <v>75</v>
      </c>
      <c r="AU237" s="190" t="s">
        <v>83</v>
      </c>
      <c r="AY237" s="189" t="s">
        <v>275</v>
      </c>
      <c r="BK237" s="191">
        <f>SUM(BK238:BK286)</f>
        <v>0</v>
      </c>
    </row>
    <row r="238" spans="1:65" s="2" customFormat="1" ht="21.75" customHeight="1">
      <c r="A238" s="35"/>
      <c r="B238" s="36"/>
      <c r="C238" s="194" t="s">
        <v>890</v>
      </c>
      <c r="D238" s="194" t="s">
        <v>277</v>
      </c>
      <c r="E238" s="195" t="s">
        <v>3212</v>
      </c>
      <c r="F238" s="196" t="s">
        <v>3213</v>
      </c>
      <c r="G238" s="197" t="s">
        <v>610</v>
      </c>
      <c r="H238" s="198">
        <v>33</v>
      </c>
      <c r="I238" s="199"/>
      <c r="J238" s="200">
        <f t="shared" ref="J238:J269" si="40">ROUND(I238*H238,2)</f>
        <v>0</v>
      </c>
      <c r="K238" s="196" t="s">
        <v>281</v>
      </c>
      <c r="L238" s="40"/>
      <c r="M238" s="201" t="s">
        <v>1</v>
      </c>
      <c r="N238" s="202" t="s">
        <v>42</v>
      </c>
      <c r="O238" s="72"/>
      <c r="P238" s="203">
        <f t="shared" ref="P238:P269" si="41">O238*H238</f>
        <v>0</v>
      </c>
      <c r="Q238" s="203">
        <v>2.47E-3</v>
      </c>
      <c r="R238" s="203">
        <f t="shared" ref="R238:R269" si="42">Q238*H238</f>
        <v>8.1509999999999999E-2</v>
      </c>
      <c r="S238" s="203">
        <v>0</v>
      </c>
      <c r="T238" s="204">
        <f t="shared" ref="T238:T269" si="43"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380</v>
      </c>
      <c r="AT238" s="205" t="s">
        <v>277</v>
      </c>
      <c r="AU238" s="205" t="s">
        <v>85</v>
      </c>
      <c r="AY238" s="18" t="s">
        <v>275</v>
      </c>
      <c r="BE238" s="206">
        <f t="shared" ref="BE238:BE269" si="44">IF(N238="základní",J238,0)</f>
        <v>0</v>
      </c>
      <c r="BF238" s="206">
        <f t="shared" ref="BF238:BF269" si="45">IF(N238="snížená",J238,0)</f>
        <v>0</v>
      </c>
      <c r="BG238" s="206">
        <f t="shared" ref="BG238:BG269" si="46">IF(N238="zákl. přenesená",J238,0)</f>
        <v>0</v>
      </c>
      <c r="BH238" s="206">
        <f t="shared" ref="BH238:BH269" si="47">IF(N238="sníž. přenesená",J238,0)</f>
        <v>0</v>
      </c>
      <c r="BI238" s="206">
        <f t="shared" ref="BI238:BI269" si="48">IF(N238="nulová",J238,0)</f>
        <v>0</v>
      </c>
      <c r="BJ238" s="18" t="s">
        <v>85</v>
      </c>
      <c r="BK238" s="206">
        <f t="shared" ref="BK238:BK269" si="49">ROUND(I238*H238,2)</f>
        <v>0</v>
      </c>
      <c r="BL238" s="18" t="s">
        <v>380</v>
      </c>
      <c r="BM238" s="205" t="s">
        <v>3214</v>
      </c>
    </row>
    <row r="239" spans="1:65" s="2" customFormat="1" ht="24.15" customHeight="1">
      <c r="A239" s="35"/>
      <c r="B239" s="36"/>
      <c r="C239" s="251" t="s">
        <v>894</v>
      </c>
      <c r="D239" s="251" t="s">
        <v>386</v>
      </c>
      <c r="E239" s="252" t="s">
        <v>3215</v>
      </c>
      <c r="F239" s="253" t="s">
        <v>3216</v>
      </c>
      <c r="G239" s="254" t="s">
        <v>610</v>
      </c>
      <c r="H239" s="255">
        <v>23</v>
      </c>
      <c r="I239" s="256"/>
      <c r="J239" s="257">
        <f t="shared" si="40"/>
        <v>0</v>
      </c>
      <c r="K239" s="253" t="s">
        <v>281</v>
      </c>
      <c r="L239" s="258"/>
      <c r="M239" s="259" t="s">
        <v>1</v>
      </c>
      <c r="N239" s="260" t="s">
        <v>42</v>
      </c>
      <c r="O239" s="72"/>
      <c r="P239" s="203">
        <f t="shared" si="41"/>
        <v>0</v>
      </c>
      <c r="Q239" s="203">
        <v>2.1899999999999999E-2</v>
      </c>
      <c r="R239" s="203">
        <f t="shared" si="42"/>
        <v>0.50370000000000004</v>
      </c>
      <c r="S239" s="203">
        <v>0</v>
      </c>
      <c r="T239" s="204">
        <f t="shared" si="4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517</v>
      </c>
      <c r="AT239" s="205" t="s">
        <v>386</v>
      </c>
      <c r="AU239" s="205" t="s">
        <v>85</v>
      </c>
      <c r="AY239" s="18" t="s">
        <v>275</v>
      </c>
      <c r="BE239" s="206">
        <f t="shared" si="44"/>
        <v>0</v>
      </c>
      <c r="BF239" s="206">
        <f t="shared" si="45"/>
        <v>0</v>
      </c>
      <c r="BG239" s="206">
        <f t="shared" si="46"/>
        <v>0</v>
      </c>
      <c r="BH239" s="206">
        <f t="shared" si="47"/>
        <v>0</v>
      </c>
      <c r="BI239" s="206">
        <f t="shared" si="48"/>
        <v>0</v>
      </c>
      <c r="BJ239" s="18" t="s">
        <v>85</v>
      </c>
      <c r="BK239" s="206">
        <f t="shared" si="49"/>
        <v>0</v>
      </c>
      <c r="BL239" s="18" t="s">
        <v>380</v>
      </c>
      <c r="BM239" s="205" t="s">
        <v>3217</v>
      </c>
    </row>
    <row r="240" spans="1:65" s="2" customFormat="1" ht="24.15" customHeight="1">
      <c r="A240" s="35"/>
      <c r="B240" s="36"/>
      <c r="C240" s="251" t="s">
        <v>907</v>
      </c>
      <c r="D240" s="251" t="s">
        <v>386</v>
      </c>
      <c r="E240" s="252" t="s">
        <v>3218</v>
      </c>
      <c r="F240" s="253" t="s">
        <v>3219</v>
      </c>
      <c r="G240" s="254" t="s">
        <v>610</v>
      </c>
      <c r="H240" s="255">
        <v>10</v>
      </c>
      <c r="I240" s="256"/>
      <c r="J240" s="257">
        <f t="shared" si="40"/>
        <v>0</v>
      </c>
      <c r="K240" s="253" t="s">
        <v>281</v>
      </c>
      <c r="L240" s="258"/>
      <c r="M240" s="259" t="s">
        <v>1</v>
      </c>
      <c r="N240" s="260" t="s">
        <v>42</v>
      </c>
      <c r="O240" s="72"/>
      <c r="P240" s="203">
        <f t="shared" si="41"/>
        <v>0</v>
      </c>
      <c r="Q240" s="203">
        <v>1.4999999999999999E-2</v>
      </c>
      <c r="R240" s="203">
        <f t="shared" si="42"/>
        <v>0.15</v>
      </c>
      <c r="S240" s="203">
        <v>0</v>
      </c>
      <c r="T240" s="204">
        <f t="shared" si="4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517</v>
      </c>
      <c r="AT240" s="205" t="s">
        <v>386</v>
      </c>
      <c r="AU240" s="205" t="s">
        <v>85</v>
      </c>
      <c r="AY240" s="18" t="s">
        <v>275</v>
      </c>
      <c r="BE240" s="206">
        <f t="shared" si="44"/>
        <v>0</v>
      </c>
      <c r="BF240" s="206">
        <f t="shared" si="45"/>
        <v>0</v>
      </c>
      <c r="BG240" s="206">
        <f t="shared" si="46"/>
        <v>0</v>
      </c>
      <c r="BH240" s="206">
        <f t="shared" si="47"/>
        <v>0</v>
      </c>
      <c r="BI240" s="206">
        <f t="shared" si="48"/>
        <v>0</v>
      </c>
      <c r="BJ240" s="18" t="s">
        <v>85</v>
      </c>
      <c r="BK240" s="206">
        <f t="shared" si="49"/>
        <v>0</v>
      </c>
      <c r="BL240" s="18" t="s">
        <v>380</v>
      </c>
      <c r="BM240" s="205" t="s">
        <v>3220</v>
      </c>
    </row>
    <row r="241" spans="1:65" s="2" customFormat="1" ht="16.5" customHeight="1">
      <c r="A241" s="35"/>
      <c r="B241" s="36"/>
      <c r="C241" s="194" t="s">
        <v>915</v>
      </c>
      <c r="D241" s="194" t="s">
        <v>277</v>
      </c>
      <c r="E241" s="195" t="s">
        <v>3221</v>
      </c>
      <c r="F241" s="196" t="s">
        <v>3222</v>
      </c>
      <c r="G241" s="197" t="s">
        <v>597</v>
      </c>
      <c r="H241" s="198">
        <v>41</v>
      </c>
      <c r="I241" s="199"/>
      <c r="J241" s="200">
        <f t="shared" si="40"/>
        <v>0</v>
      </c>
      <c r="K241" s="196" t="s">
        <v>281</v>
      </c>
      <c r="L241" s="40"/>
      <c r="M241" s="201" t="s">
        <v>1</v>
      </c>
      <c r="N241" s="202" t="s">
        <v>42</v>
      </c>
      <c r="O241" s="72"/>
      <c r="P241" s="203">
        <f t="shared" si="41"/>
        <v>0</v>
      </c>
      <c r="Q241" s="203">
        <v>3.2599999999999999E-3</v>
      </c>
      <c r="R241" s="203">
        <f t="shared" si="42"/>
        <v>0.13366</v>
      </c>
      <c r="S241" s="203">
        <v>0</v>
      </c>
      <c r="T241" s="204">
        <f t="shared" si="4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380</v>
      </c>
      <c r="AT241" s="205" t="s">
        <v>277</v>
      </c>
      <c r="AU241" s="205" t="s">
        <v>85</v>
      </c>
      <c r="AY241" s="18" t="s">
        <v>275</v>
      </c>
      <c r="BE241" s="206">
        <f t="shared" si="44"/>
        <v>0</v>
      </c>
      <c r="BF241" s="206">
        <f t="shared" si="45"/>
        <v>0</v>
      </c>
      <c r="BG241" s="206">
        <f t="shared" si="46"/>
        <v>0</v>
      </c>
      <c r="BH241" s="206">
        <f t="shared" si="47"/>
        <v>0</v>
      </c>
      <c r="BI241" s="206">
        <f t="shared" si="48"/>
        <v>0</v>
      </c>
      <c r="BJ241" s="18" t="s">
        <v>85</v>
      </c>
      <c r="BK241" s="206">
        <f t="shared" si="49"/>
        <v>0</v>
      </c>
      <c r="BL241" s="18" t="s">
        <v>380</v>
      </c>
      <c r="BM241" s="205" t="s">
        <v>3223</v>
      </c>
    </row>
    <row r="242" spans="1:65" s="2" customFormat="1" ht="24.15" customHeight="1">
      <c r="A242" s="35"/>
      <c r="B242" s="36"/>
      <c r="C242" s="251" t="s">
        <v>919</v>
      </c>
      <c r="D242" s="251" t="s">
        <v>386</v>
      </c>
      <c r="E242" s="252" t="s">
        <v>3224</v>
      </c>
      <c r="F242" s="253" t="s">
        <v>3225</v>
      </c>
      <c r="G242" s="254" t="s">
        <v>610</v>
      </c>
      <c r="H242" s="255">
        <v>23</v>
      </c>
      <c r="I242" s="256"/>
      <c r="J242" s="257">
        <f t="shared" si="40"/>
        <v>0</v>
      </c>
      <c r="K242" s="253" t="s">
        <v>281</v>
      </c>
      <c r="L242" s="258"/>
      <c r="M242" s="259" t="s">
        <v>1</v>
      </c>
      <c r="N242" s="260" t="s">
        <v>42</v>
      </c>
      <c r="O242" s="72"/>
      <c r="P242" s="203">
        <f t="shared" si="41"/>
        <v>0</v>
      </c>
      <c r="Q242" s="203">
        <v>1.7600000000000001E-2</v>
      </c>
      <c r="R242" s="203">
        <f t="shared" si="42"/>
        <v>0.40480000000000005</v>
      </c>
      <c r="S242" s="203">
        <v>0</v>
      </c>
      <c r="T242" s="204">
        <f t="shared" si="4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517</v>
      </c>
      <c r="AT242" s="205" t="s">
        <v>386</v>
      </c>
      <c r="AU242" s="205" t="s">
        <v>85</v>
      </c>
      <c r="AY242" s="18" t="s">
        <v>275</v>
      </c>
      <c r="BE242" s="206">
        <f t="shared" si="44"/>
        <v>0</v>
      </c>
      <c r="BF242" s="206">
        <f t="shared" si="45"/>
        <v>0</v>
      </c>
      <c r="BG242" s="206">
        <f t="shared" si="46"/>
        <v>0</v>
      </c>
      <c r="BH242" s="206">
        <f t="shared" si="47"/>
        <v>0</v>
      </c>
      <c r="BI242" s="206">
        <f t="shared" si="48"/>
        <v>0</v>
      </c>
      <c r="BJ242" s="18" t="s">
        <v>85</v>
      </c>
      <c r="BK242" s="206">
        <f t="shared" si="49"/>
        <v>0</v>
      </c>
      <c r="BL242" s="18" t="s">
        <v>380</v>
      </c>
      <c r="BM242" s="205" t="s">
        <v>3226</v>
      </c>
    </row>
    <row r="243" spans="1:65" s="2" customFormat="1" ht="21.75" customHeight="1">
      <c r="A243" s="35"/>
      <c r="B243" s="36"/>
      <c r="C243" s="251" t="s">
        <v>927</v>
      </c>
      <c r="D243" s="251" t="s">
        <v>386</v>
      </c>
      <c r="E243" s="252" t="s">
        <v>3227</v>
      </c>
      <c r="F243" s="253" t="s">
        <v>3228</v>
      </c>
      <c r="G243" s="254" t="s">
        <v>610</v>
      </c>
      <c r="H243" s="255">
        <v>1</v>
      </c>
      <c r="I243" s="256"/>
      <c r="J243" s="257">
        <f t="shared" si="40"/>
        <v>0</v>
      </c>
      <c r="K243" s="253" t="s">
        <v>281</v>
      </c>
      <c r="L243" s="258"/>
      <c r="M243" s="259" t="s">
        <v>1</v>
      </c>
      <c r="N243" s="260" t="s">
        <v>42</v>
      </c>
      <c r="O243" s="72"/>
      <c r="P243" s="203">
        <f t="shared" si="41"/>
        <v>0</v>
      </c>
      <c r="Q243" s="203">
        <v>1.6E-2</v>
      </c>
      <c r="R243" s="203">
        <f t="shared" si="42"/>
        <v>1.6E-2</v>
      </c>
      <c r="S243" s="203">
        <v>0</v>
      </c>
      <c r="T243" s="204">
        <f t="shared" si="4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517</v>
      </c>
      <c r="AT243" s="205" t="s">
        <v>386</v>
      </c>
      <c r="AU243" s="205" t="s">
        <v>85</v>
      </c>
      <c r="AY243" s="18" t="s">
        <v>275</v>
      </c>
      <c r="BE243" s="206">
        <f t="shared" si="44"/>
        <v>0</v>
      </c>
      <c r="BF243" s="206">
        <f t="shared" si="45"/>
        <v>0</v>
      </c>
      <c r="BG243" s="206">
        <f t="shared" si="46"/>
        <v>0</v>
      </c>
      <c r="BH243" s="206">
        <f t="shared" si="47"/>
        <v>0</v>
      </c>
      <c r="BI243" s="206">
        <f t="shared" si="48"/>
        <v>0</v>
      </c>
      <c r="BJ243" s="18" t="s">
        <v>85</v>
      </c>
      <c r="BK243" s="206">
        <f t="shared" si="49"/>
        <v>0</v>
      </c>
      <c r="BL243" s="18" t="s">
        <v>380</v>
      </c>
      <c r="BM243" s="205" t="s">
        <v>3229</v>
      </c>
    </row>
    <row r="244" spans="1:65" s="2" customFormat="1" ht="24.15" customHeight="1">
      <c r="A244" s="35"/>
      <c r="B244" s="36"/>
      <c r="C244" s="251" t="s">
        <v>938</v>
      </c>
      <c r="D244" s="251" t="s">
        <v>386</v>
      </c>
      <c r="E244" s="252" t="s">
        <v>3230</v>
      </c>
      <c r="F244" s="253" t="s">
        <v>3231</v>
      </c>
      <c r="G244" s="254" t="s">
        <v>610</v>
      </c>
      <c r="H244" s="255">
        <v>4</v>
      </c>
      <c r="I244" s="256"/>
      <c r="J244" s="257">
        <f t="shared" si="40"/>
        <v>0</v>
      </c>
      <c r="K244" s="253" t="s">
        <v>281</v>
      </c>
      <c r="L244" s="258"/>
      <c r="M244" s="259" t="s">
        <v>1</v>
      </c>
      <c r="N244" s="260" t="s">
        <v>42</v>
      </c>
      <c r="O244" s="72"/>
      <c r="P244" s="203">
        <f t="shared" si="41"/>
        <v>0</v>
      </c>
      <c r="Q244" s="203">
        <v>8.3000000000000001E-3</v>
      </c>
      <c r="R244" s="203">
        <f t="shared" si="42"/>
        <v>3.32E-2</v>
      </c>
      <c r="S244" s="203">
        <v>0</v>
      </c>
      <c r="T244" s="204">
        <f t="shared" si="4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517</v>
      </c>
      <c r="AT244" s="205" t="s">
        <v>386</v>
      </c>
      <c r="AU244" s="205" t="s">
        <v>85</v>
      </c>
      <c r="AY244" s="18" t="s">
        <v>275</v>
      </c>
      <c r="BE244" s="206">
        <f t="shared" si="44"/>
        <v>0</v>
      </c>
      <c r="BF244" s="206">
        <f t="shared" si="45"/>
        <v>0</v>
      </c>
      <c r="BG244" s="206">
        <f t="shared" si="46"/>
        <v>0</v>
      </c>
      <c r="BH244" s="206">
        <f t="shared" si="47"/>
        <v>0</v>
      </c>
      <c r="BI244" s="206">
        <f t="shared" si="48"/>
        <v>0</v>
      </c>
      <c r="BJ244" s="18" t="s">
        <v>85</v>
      </c>
      <c r="BK244" s="206">
        <f t="shared" si="49"/>
        <v>0</v>
      </c>
      <c r="BL244" s="18" t="s">
        <v>380</v>
      </c>
      <c r="BM244" s="205" t="s">
        <v>3232</v>
      </c>
    </row>
    <row r="245" spans="1:65" s="2" customFormat="1" ht="16.5" customHeight="1">
      <c r="A245" s="35"/>
      <c r="B245" s="36"/>
      <c r="C245" s="251" t="s">
        <v>952</v>
      </c>
      <c r="D245" s="251" t="s">
        <v>386</v>
      </c>
      <c r="E245" s="252" t="s">
        <v>3233</v>
      </c>
      <c r="F245" s="253" t="s">
        <v>3234</v>
      </c>
      <c r="G245" s="254" t="s">
        <v>610</v>
      </c>
      <c r="H245" s="255">
        <v>2</v>
      </c>
      <c r="I245" s="256"/>
      <c r="J245" s="257">
        <f t="shared" si="40"/>
        <v>0</v>
      </c>
      <c r="K245" s="253" t="s">
        <v>281</v>
      </c>
      <c r="L245" s="258"/>
      <c r="M245" s="259" t="s">
        <v>1</v>
      </c>
      <c r="N245" s="260" t="s">
        <v>42</v>
      </c>
      <c r="O245" s="72"/>
      <c r="P245" s="203">
        <f t="shared" si="41"/>
        <v>0</v>
      </c>
      <c r="Q245" s="203">
        <v>1.35E-2</v>
      </c>
      <c r="R245" s="203">
        <f t="shared" si="42"/>
        <v>2.7E-2</v>
      </c>
      <c r="S245" s="203">
        <v>0</v>
      </c>
      <c r="T245" s="204">
        <f t="shared" si="4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517</v>
      </c>
      <c r="AT245" s="205" t="s">
        <v>386</v>
      </c>
      <c r="AU245" s="205" t="s">
        <v>85</v>
      </c>
      <c r="AY245" s="18" t="s">
        <v>275</v>
      </c>
      <c r="BE245" s="206">
        <f t="shared" si="44"/>
        <v>0</v>
      </c>
      <c r="BF245" s="206">
        <f t="shared" si="45"/>
        <v>0</v>
      </c>
      <c r="BG245" s="206">
        <f t="shared" si="46"/>
        <v>0</v>
      </c>
      <c r="BH245" s="206">
        <f t="shared" si="47"/>
        <v>0</v>
      </c>
      <c r="BI245" s="206">
        <f t="shared" si="48"/>
        <v>0</v>
      </c>
      <c r="BJ245" s="18" t="s">
        <v>85</v>
      </c>
      <c r="BK245" s="206">
        <f t="shared" si="49"/>
        <v>0</v>
      </c>
      <c r="BL245" s="18" t="s">
        <v>380</v>
      </c>
      <c r="BM245" s="205" t="s">
        <v>3235</v>
      </c>
    </row>
    <row r="246" spans="1:65" s="2" customFormat="1" ht="16.5" customHeight="1">
      <c r="A246" s="35"/>
      <c r="B246" s="36"/>
      <c r="C246" s="251" t="s">
        <v>958</v>
      </c>
      <c r="D246" s="251" t="s">
        <v>386</v>
      </c>
      <c r="E246" s="252" t="s">
        <v>3236</v>
      </c>
      <c r="F246" s="253" t="s">
        <v>3237</v>
      </c>
      <c r="G246" s="254" t="s">
        <v>610</v>
      </c>
      <c r="H246" s="255">
        <v>10</v>
      </c>
      <c r="I246" s="256"/>
      <c r="J246" s="257">
        <f t="shared" si="40"/>
        <v>0</v>
      </c>
      <c r="K246" s="253" t="s">
        <v>281</v>
      </c>
      <c r="L246" s="258"/>
      <c r="M246" s="259" t="s">
        <v>1</v>
      </c>
      <c r="N246" s="260" t="s">
        <v>42</v>
      </c>
      <c r="O246" s="72"/>
      <c r="P246" s="203">
        <f t="shared" si="41"/>
        <v>0</v>
      </c>
      <c r="Q246" s="203">
        <v>1.2E-2</v>
      </c>
      <c r="R246" s="203">
        <f t="shared" si="42"/>
        <v>0.12</v>
      </c>
      <c r="S246" s="203">
        <v>0</v>
      </c>
      <c r="T246" s="204">
        <f t="shared" si="4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517</v>
      </c>
      <c r="AT246" s="205" t="s">
        <v>386</v>
      </c>
      <c r="AU246" s="205" t="s">
        <v>85</v>
      </c>
      <c r="AY246" s="18" t="s">
        <v>275</v>
      </c>
      <c r="BE246" s="206">
        <f t="shared" si="44"/>
        <v>0</v>
      </c>
      <c r="BF246" s="206">
        <f t="shared" si="45"/>
        <v>0</v>
      </c>
      <c r="BG246" s="206">
        <f t="shared" si="46"/>
        <v>0</v>
      </c>
      <c r="BH246" s="206">
        <f t="shared" si="47"/>
        <v>0</v>
      </c>
      <c r="BI246" s="206">
        <f t="shared" si="48"/>
        <v>0</v>
      </c>
      <c r="BJ246" s="18" t="s">
        <v>85</v>
      </c>
      <c r="BK246" s="206">
        <f t="shared" si="49"/>
        <v>0</v>
      </c>
      <c r="BL246" s="18" t="s">
        <v>380</v>
      </c>
      <c r="BM246" s="205" t="s">
        <v>3238</v>
      </c>
    </row>
    <row r="247" spans="1:65" s="2" customFormat="1" ht="16.5" customHeight="1">
      <c r="A247" s="35"/>
      <c r="B247" s="36"/>
      <c r="C247" s="251" t="s">
        <v>964</v>
      </c>
      <c r="D247" s="251" t="s">
        <v>386</v>
      </c>
      <c r="E247" s="252" t="s">
        <v>3239</v>
      </c>
      <c r="F247" s="253" t="s">
        <v>3240</v>
      </c>
      <c r="G247" s="254" t="s">
        <v>610</v>
      </c>
      <c r="H247" s="255">
        <v>1</v>
      </c>
      <c r="I247" s="256"/>
      <c r="J247" s="257">
        <f t="shared" si="40"/>
        <v>0</v>
      </c>
      <c r="K247" s="253" t="s">
        <v>281</v>
      </c>
      <c r="L247" s="258"/>
      <c r="M247" s="259" t="s">
        <v>1</v>
      </c>
      <c r="N247" s="260" t="s">
        <v>42</v>
      </c>
      <c r="O247" s="72"/>
      <c r="P247" s="203">
        <f t="shared" si="41"/>
        <v>0</v>
      </c>
      <c r="Q247" s="203">
        <v>1.2E-2</v>
      </c>
      <c r="R247" s="203">
        <f t="shared" si="42"/>
        <v>1.2E-2</v>
      </c>
      <c r="S247" s="203">
        <v>0</v>
      </c>
      <c r="T247" s="204">
        <f t="shared" si="4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517</v>
      </c>
      <c r="AT247" s="205" t="s">
        <v>386</v>
      </c>
      <c r="AU247" s="205" t="s">
        <v>85</v>
      </c>
      <c r="AY247" s="18" t="s">
        <v>275</v>
      </c>
      <c r="BE247" s="206">
        <f t="shared" si="44"/>
        <v>0</v>
      </c>
      <c r="BF247" s="206">
        <f t="shared" si="45"/>
        <v>0</v>
      </c>
      <c r="BG247" s="206">
        <f t="shared" si="46"/>
        <v>0</v>
      </c>
      <c r="BH247" s="206">
        <f t="shared" si="47"/>
        <v>0</v>
      </c>
      <c r="BI247" s="206">
        <f t="shared" si="48"/>
        <v>0</v>
      </c>
      <c r="BJ247" s="18" t="s">
        <v>85</v>
      </c>
      <c r="BK247" s="206">
        <f t="shared" si="49"/>
        <v>0</v>
      </c>
      <c r="BL247" s="18" t="s">
        <v>380</v>
      </c>
      <c r="BM247" s="205" t="s">
        <v>3241</v>
      </c>
    </row>
    <row r="248" spans="1:65" s="2" customFormat="1" ht="24.15" customHeight="1">
      <c r="A248" s="35"/>
      <c r="B248" s="36"/>
      <c r="C248" s="194" t="s">
        <v>969</v>
      </c>
      <c r="D248" s="194" t="s">
        <v>277</v>
      </c>
      <c r="E248" s="195" t="s">
        <v>3242</v>
      </c>
      <c r="F248" s="196" t="s">
        <v>3243</v>
      </c>
      <c r="G248" s="197" t="s">
        <v>597</v>
      </c>
      <c r="H248" s="198">
        <v>1</v>
      </c>
      <c r="I248" s="199"/>
      <c r="J248" s="200">
        <f t="shared" si="40"/>
        <v>0</v>
      </c>
      <c r="K248" s="196" t="s">
        <v>281</v>
      </c>
      <c r="L248" s="40"/>
      <c r="M248" s="201" t="s">
        <v>1</v>
      </c>
      <c r="N248" s="202" t="s">
        <v>42</v>
      </c>
      <c r="O248" s="72"/>
      <c r="P248" s="203">
        <f t="shared" si="41"/>
        <v>0</v>
      </c>
      <c r="Q248" s="203">
        <v>1.5E-3</v>
      </c>
      <c r="R248" s="203">
        <f t="shared" si="42"/>
        <v>1.5E-3</v>
      </c>
      <c r="S248" s="203">
        <v>0</v>
      </c>
      <c r="T248" s="204">
        <f t="shared" si="4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380</v>
      </c>
      <c r="AT248" s="205" t="s">
        <v>277</v>
      </c>
      <c r="AU248" s="205" t="s">
        <v>85</v>
      </c>
      <c r="AY248" s="18" t="s">
        <v>275</v>
      </c>
      <c r="BE248" s="206">
        <f t="shared" si="44"/>
        <v>0</v>
      </c>
      <c r="BF248" s="206">
        <f t="shared" si="45"/>
        <v>0</v>
      </c>
      <c r="BG248" s="206">
        <f t="shared" si="46"/>
        <v>0</v>
      </c>
      <c r="BH248" s="206">
        <f t="shared" si="47"/>
        <v>0</v>
      </c>
      <c r="BI248" s="206">
        <f t="shared" si="48"/>
        <v>0</v>
      </c>
      <c r="BJ248" s="18" t="s">
        <v>85</v>
      </c>
      <c r="BK248" s="206">
        <f t="shared" si="49"/>
        <v>0</v>
      </c>
      <c r="BL248" s="18" t="s">
        <v>380</v>
      </c>
      <c r="BM248" s="205" t="s">
        <v>3244</v>
      </c>
    </row>
    <row r="249" spans="1:65" s="2" customFormat="1" ht="21.75" customHeight="1">
      <c r="A249" s="35"/>
      <c r="B249" s="36"/>
      <c r="C249" s="251" t="s">
        <v>975</v>
      </c>
      <c r="D249" s="251" t="s">
        <v>386</v>
      </c>
      <c r="E249" s="252" t="s">
        <v>3245</v>
      </c>
      <c r="F249" s="253" t="s">
        <v>3246</v>
      </c>
      <c r="G249" s="254" t="s">
        <v>610</v>
      </c>
      <c r="H249" s="255">
        <v>1</v>
      </c>
      <c r="I249" s="256"/>
      <c r="J249" s="257">
        <f t="shared" si="40"/>
        <v>0</v>
      </c>
      <c r="K249" s="253" t="s">
        <v>281</v>
      </c>
      <c r="L249" s="258"/>
      <c r="M249" s="259" t="s">
        <v>1</v>
      </c>
      <c r="N249" s="260" t="s">
        <v>42</v>
      </c>
      <c r="O249" s="72"/>
      <c r="P249" s="203">
        <f t="shared" si="41"/>
        <v>0</v>
      </c>
      <c r="Q249" s="203">
        <v>0.129</v>
      </c>
      <c r="R249" s="203">
        <f t="shared" si="42"/>
        <v>0.129</v>
      </c>
      <c r="S249" s="203">
        <v>0</v>
      </c>
      <c r="T249" s="204">
        <f t="shared" si="4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517</v>
      </c>
      <c r="AT249" s="205" t="s">
        <v>386</v>
      </c>
      <c r="AU249" s="205" t="s">
        <v>85</v>
      </c>
      <c r="AY249" s="18" t="s">
        <v>275</v>
      </c>
      <c r="BE249" s="206">
        <f t="shared" si="44"/>
        <v>0</v>
      </c>
      <c r="BF249" s="206">
        <f t="shared" si="45"/>
        <v>0</v>
      </c>
      <c r="BG249" s="206">
        <f t="shared" si="46"/>
        <v>0</v>
      </c>
      <c r="BH249" s="206">
        <f t="shared" si="47"/>
        <v>0</v>
      </c>
      <c r="BI249" s="206">
        <f t="shared" si="48"/>
        <v>0</v>
      </c>
      <c r="BJ249" s="18" t="s">
        <v>85</v>
      </c>
      <c r="BK249" s="206">
        <f t="shared" si="49"/>
        <v>0</v>
      </c>
      <c r="BL249" s="18" t="s">
        <v>380</v>
      </c>
      <c r="BM249" s="205" t="s">
        <v>3247</v>
      </c>
    </row>
    <row r="250" spans="1:65" s="2" customFormat="1" ht="21.75" customHeight="1">
      <c r="A250" s="35"/>
      <c r="B250" s="36"/>
      <c r="C250" s="194" t="s">
        <v>982</v>
      </c>
      <c r="D250" s="194" t="s">
        <v>277</v>
      </c>
      <c r="E250" s="195" t="s">
        <v>3248</v>
      </c>
      <c r="F250" s="196" t="s">
        <v>3249</v>
      </c>
      <c r="G250" s="197" t="s">
        <v>597</v>
      </c>
      <c r="H250" s="198">
        <v>1</v>
      </c>
      <c r="I250" s="199"/>
      <c r="J250" s="200">
        <f t="shared" si="40"/>
        <v>0</v>
      </c>
      <c r="K250" s="196" t="s">
        <v>281</v>
      </c>
      <c r="L250" s="40"/>
      <c r="M250" s="201" t="s">
        <v>1</v>
      </c>
      <c r="N250" s="202" t="s">
        <v>42</v>
      </c>
      <c r="O250" s="72"/>
      <c r="P250" s="203">
        <f t="shared" si="41"/>
        <v>0</v>
      </c>
      <c r="Q250" s="203">
        <v>1.383E-2</v>
      </c>
      <c r="R250" s="203">
        <f t="shared" si="42"/>
        <v>1.383E-2</v>
      </c>
      <c r="S250" s="203">
        <v>0</v>
      </c>
      <c r="T250" s="204">
        <f t="shared" si="4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380</v>
      </c>
      <c r="AT250" s="205" t="s">
        <v>277</v>
      </c>
      <c r="AU250" s="205" t="s">
        <v>85</v>
      </c>
      <c r="AY250" s="18" t="s">
        <v>275</v>
      </c>
      <c r="BE250" s="206">
        <f t="shared" si="44"/>
        <v>0</v>
      </c>
      <c r="BF250" s="206">
        <f t="shared" si="45"/>
        <v>0</v>
      </c>
      <c r="BG250" s="206">
        <f t="shared" si="46"/>
        <v>0</v>
      </c>
      <c r="BH250" s="206">
        <f t="shared" si="47"/>
        <v>0</v>
      </c>
      <c r="BI250" s="206">
        <f t="shared" si="48"/>
        <v>0</v>
      </c>
      <c r="BJ250" s="18" t="s">
        <v>85</v>
      </c>
      <c r="BK250" s="206">
        <f t="shared" si="49"/>
        <v>0</v>
      </c>
      <c r="BL250" s="18" t="s">
        <v>380</v>
      </c>
      <c r="BM250" s="205" t="s">
        <v>3250</v>
      </c>
    </row>
    <row r="251" spans="1:65" s="2" customFormat="1" ht="37.75" customHeight="1">
      <c r="A251" s="35"/>
      <c r="B251" s="36"/>
      <c r="C251" s="194" t="s">
        <v>989</v>
      </c>
      <c r="D251" s="194" t="s">
        <v>277</v>
      </c>
      <c r="E251" s="195" t="s">
        <v>3251</v>
      </c>
      <c r="F251" s="196" t="s">
        <v>3252</v>
      </c>
      <c r="G251" s="197" t="s">
        <v>597</v>
      </c>
      <c r="H251" s="198">
        <v>1</v>
      </c>
      <c r="I251" s="199"/>
      <c r="J251" s="200">
        <f t="shared" si="40"/>
        <v>0</v>
      </c>
      <c r="K251" s="196" t="s">
        <v>281</v>
      </c>
      <c r="L251" s="40"/>
      <c r="M251" s="201" t="s">
        <v>1</v>
      </c>
      <c r="N251" s="202" t="s">
        <v>42</v>
      </c>
      <c r="O251" s="72"/>
      <c r="P251" s="203">
        <f t="shared" si="41"/>
        <v>0</v>
      </c>
      <c r="Q251" s="203">
        <v>3.6459999999999999E-2</v>
      </c>
      <c r="R251" s="203">
        <f t="shared" si="42"/>
        <v>3.6459999999999999E-2</v>
      </c>
      <c r="S251" s="203">
        <v>0</v>
      </c>
      <c r="T251" s="204">
        <f t="shared" si="4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380</v>
      </c>
      <c r="AT251" s="205" t="s">
        <v>277</v>
      </c>
      <c r="AU251" s="205" t="s">
        <v>85</v>
      </c>
      <c r="AY251" s="18" t="s">
        <v>275</v>
      </c>
      <c r="BE251" s="206">
        <f t="shared" si="44"/>
        <v>0</v>
      </c>
      <c r="BF251" s="206">
        <f t="shared" si="45"/>
        <v>0</v>
      </c>
      <c r="BG251" s="206">
        <f t="shared" si="46"/>
        <v>0</v>
      </c>
      <c r="BH251" s="206">
        <f t="shared" si="47"/>
        <v>0</v>
      </c>
      <c r="BI251" s="206">
        <f t="shared" si="48"/>
        <v>0</v>
      </c>
      <c r="BJ251" s="18" t="s">
        <v>85</v>
      </c>
      <c r="BK251" s="206">
        <f t="shared" si="49"/>
        <v>0</v>
      </c>
      <c r="BL251" s="18" t="s">
        <v>380</v>
      </c>
      <c r="BM251" s="205" t="s">
        <v>3253</v>
      </c>
    </row>
    <row r="252" spans="1:65" s="2" customFormat="1" ht="16.5" customHeight="1">
      <c r="A252" s="35"/>
      <c r="B252" s="36"/>
      <c r="C252" s="194" t="s">
        <v>993</v>
      </c>
      <c r="D252" s="194" t="s">
        <v>277</v>
      </c>
      <c r="E252" s="195" t="s">
        <v>3254</v>
      </c>
      <c r="F252" s="196" t="s">
        <v>3255</v>
      </c>
      <c r="G252" s="197" t="s">
        <v>597</v>
      </c>
      <c r="H252" s="198">
        <v>2</v>
      </c>
      <c r="I252" s="199"/>
      <c r="J252" s="200">
        <f t="shared" si="40"/>
        <v>0</v>
      </c>
      <c r="K252" s="196" t="s">
        <v>281</v>
      </c>
      <c r="L252" s="40"/>
      <c r="M252" s="201" t="s">
        <v>1</v>
      </c>
      <c r="N252" s="202" t="s">
        <v>42</v>
      </c>
      <c r="O252" s="72"/>
      <c r="P252" s="203">
        <f t="shared" si="41"/>
        <v>0</v>
      </c>
      <c r="Q252" s="203">
        <v>1.7000000000000001E-4</v>
      </c>
      <c r="R252" s="203">
        <f t="shared" si="42"/>
        <v>3.4000000000000002E-4</v>
      </c>
      <c r="S252" s="203">
        <v>0</v>
      </c>
      <c r="T252" s="204">
        <f t="shared" si="4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380</v>
      </c>
      <c r="AT252" s="205" t="s">
        <v>277</v>
      </c>
      <c r="AU252" s="205" t="s">
        <v>85</v>
      </c>
      <c r="AY252" s="18" t="s">
        <v>275</v>
      </c>
      <c r="BE252" s="206">
        <f t="shared" si="44"/>
        <v>0</v>
      </c>
      <c r="BF252" s="206">
        <f t="shared" si="45"/>
        <v>0</v>
      </c>
      <c r="BG252" s="206">
        <f t="shared" si="46"/>
        <v>0</v>
      </c>
      <c r="BH252" s="206">
        <f t="shared" si="47"/>
        <v>0</v>
      </c>
      <c r="BI252" s="206">
        <f t="shared" si="48"/>
        <v>0</v>
      </c>
      <c r="BJ252" s="18" t="s">
        <v>85</v>
      </c>
      <c r="BK252" s="206">
        <f t="shared" si="49"/>
        <v>0</v>
      </c>
      <c r="BL252" s="18" t="s">
        <v>380</v>
      </c>
      <c r="BM252" s="205" t="s">
        <v>3256</v>
      </c>
    </row>
    <row r="253" spans="1:65" s="2" customFormat="1" ht="16.5" customHeight="1">
      <c r="A253" s="35"/>
      <c r="B253" s="36"/>
      <c r="C253" s="251" t="s">
        <v>1000</v>
      </c>
      <c r="D253" s="251" t="s">
        <v>386</v>
      </c>
      <c r="E253" s="252" t="s">
        <v>3257</v>
      </c>
      <c r="F253" s="253" t="s">
        <v>3258</v>
      </c>
      <c r="G253" s="254" t="s">
        <v>610</v>
      </c>
      <c r="H253" s="255">
        <v>1</v>
      </c>
      <c r="I253" s="256"/>
      <c r="J253" s="257">
        <f t="shared" si="40"/>
        <v>0</v>
      </c>
      <c r="K253" s="253" t="s">
        <v>281</v>
      </c>
      <c r="L253" s="258"/>
      <c r="M253" s="259" t="s">
        <v>1</v>
      </c>
      <c r="N253" s="260" t="s">
        <v>42</v>
      </c>
      <c r="O253" s="72"/>
      <c r="P253" s="203">
        <f t="shared" si="41"/>
        <v>0</v>
      </c>
      <c r="Q253" s="203">
        <v>2.1999999999999999E-2</v>
      </c>
      <c r="R253" s="203">
        <f t="shared" si="42"/>
        <v>2.1999999999999999E-2</v>
      </c>
      <c r="S253" s="203">
        <v>0</v>
      </c>
      <c r="T253" s="204">
        <f t="shared" si="4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517</v>
      </c>
      <c r="AT253" s="205" t="s">
        <v>386</v>
      </c>
      <c r="AU253" s="205" t="s">
        <v>85</v>
      </c>
      <c r="AY253" s="18" t="s">
        <v>275</v>
      </c>
      <c r="BE253" s="206">
        <f t="shared" si="44"/>
        <v>0</v>
      </c>
      <c r="BF253" s="206">
        <f t="shared" si="45"/>
        <v>0</v>
      </c>
      <c r="BG253" s="206">
        <f t="shared" si="46"/>
        <v>0</v>
      </c>
      <c r="BH253" s="206">
        <f t="shared" si="47"/>
        <v>0</v>
      </c>
      <c r="BI253" s="206">
        <f t="shared" si="48"/>
        <v>0</v>
      </c>
      <c r="BJ253" s="18" t="s">
        <v>85</v>
      </c>
      <c r="BK253" s="206">
        <f t="shared" si="49"/>
        <v>0</v>
      </c>
      <c r="BL253" s="18" t="s">
        <v>380</v>
      </c>
      <c r="BM253" s="205" t="s">
        <v>3259</v>
      </c>
    </row>
    <row r="254" spans="1:65" s="2" customFormat="1" ht="16.5" customHeight="1">
      <c r="A254" s="35"/>
      <c r="B254" s="36"/>
      <c r="C254" s="251" t="s">
        <v>1006</v>
      </c>
      <c r="D254" s="251" t="s">
        <v>386</v>
      </c>
      <c r="E254" s="252" t="s">
        <v>3260</v>
      </c>
      <c r="F254" s="253" t="s">
        <v>3261</v>
      </c>
      <c r="G254" s="254" t="s">
        <v>610</v>
      </c>
      <c r="H254" s="255">
        <v>1</v>
      </c>
      <c r="I254" s="256"/>
      <c r="J254" s="257">
        <f t="shared" si="40"/>
        <v>0</v>
      </c>
      <c r="K254" s="253" t="s">
        <v>281</v>
      </c>
      <c r="L254" s="258"/>
      <c r="M254" s="259" t="s">
        <v>1</v>
      </c>
      <c r="N254" s="260" t="s">
        <v>42</v>
      </c>
      <c r="O254" s="72"/>
      <c r="P254" s="203">
        <f t="shared" si="41"/>
        <v>0</v>
      </c>
      <c r="Q254" s="203">
        <v>0.02</v>
      </c>
      <c r="R254" s="203">
        <f t="shared" si="42"/>
        <v>0.02</v>
      </c>
      <c r="S254" s="203">
        <v>0</v>
      </c>
      <c r="T254" s="204">
        <f t="shared" si="4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517</v>
      </c>
      <c r="AT254" s="205" t="s">
        <v>386</v>
      </c>
      <c r="AU254" s="205" t="s">
        <v>85</v>
      </c>
      <c r="AY254" s="18" t="s">
        <v>275</v>
      </c>
      <c r="BE254" s="206">
        <f t="shared" si="44"/>
        <v>0</v>
      </c>
      <c r="BF254" s="206">
        <f t="shared" si="45"/>
        <v>0</v>
      </c>
      <c r="BG254" s="206">
        <f t="shared" si="46"/>
        <v>0</v>
      </c>
      <c r="BH254" s="206">
        <f t="shared" si="47"/>
        <v>0</v>
      </c>
      <c r="BI254" s="206">
        <f t="shared" si="48"/>
        <v>0</v>
      </c>
      <c r="BJ254" s="18" t="s">
        <v>85</v>
      </c>
      <c r="BK254" s="206">
        <f t="shared" si="49"/>
        <v>0</v>
      </c>
      <c r="BL254" s="18" t="s">
        <v>380</v>
      </c>
      <c r="BM254" s="205" t="s">
        <v>3262</v>
      </c>
    </row>
    <row r="255" spans="1:65" s="2" customFormat="1" ht="24.15" customHeight="1">
      <c r="A255" s="35"/>
      <c r="B255" s="36"/>
      <c r="C255" s="194" t="s">
        <v>1010</v>
      </c>
      <c r="D255" s="194" t="s">
        <v>277</v>
      </c>
      <c r="E255" s="195" t="s">
        <v>3263</v>
      </c>
      <c r="F255" s="196" t="s">
        <v>3264</v>
      </c>
      <c r="G255" s="197" t="s">
        <v>597</v>
      </c>
      <c r="H255" s="198">
        <v>35</v>
      </c>
      <c r="I255" s="199"/>
      <c r="J255" s="200">
        <f t="shared" si="40"/>
        <v>0</v>
      </c>
      <c r="K255" s="196" t="s">
        <v>281</v>
      </c>
      <c r="L255" s="40"/>
      <c r="M255" s="201" t="s">
        <v>1</v>
      </c>
      <c r="N255" s="202" t="s">
        <v>42</v>
      </c>
      <c r="O255" s="72"/>
      <c r="P255" s="203">
        <f t="shared" si="41"/>
        <v>0</v>
      </c>
      <c r="Q255" s="203">
        <v>2.4199999999999998E-3</v>
      </c>
      <c r="R255" s="203">
        <f t="shared" si="42"/>
        <v>8.4699999999999998E-2</v>
      </c>
      <c r="S255" s="203">
        <v>0</v>
      </c>
      <c r="T255" s="204">
        <f t="shared" si="4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380</v>
      </c>
      <c r="AT255" s="205" t="s">
        <v>277</v>
      </c>
      <c r="AU255" s="205" t="s">
        <v>85</v>
      </c>
      <c r="AY255" s="18" t="s">
        <v>275</v>
      </c>
      <c r="BE255" s="206">
        <f t="shared" si="44"/>
        <v>0</v>
      </c>
      <c r="BF255" s="206">
        <f t="shared" si="45"/>
        <v>0</v>
      </c>
      <c r="BG255" s="206">
        <f t="shared" si="46"/>
        <v>0</v>
      </c>
      <c r="BH255" s="206">
        <f t="shared" si="47"/>
        <v>0</v>
      </c>
      <c r="BI255" s="206">
        <f t="shared" si="48"/>
        <v>0</v>
      </c>
      <c r="BJ255" s="18" t="s">
        <v>85</v>
      </c>
      <c r="BK255" s="206">
        <f t="shared" si="49"/>
        <v>0</v>
      </c>
      <c r="BL255" s="18" t="s">
        <v>380</v>
      </c>
      <c r="BM255" s="205" t="s">
        <v>3265</v>
      </c>
    </row>
    <row r="256" spans="1:65" s="2" customFormat="1" ht="24.15" customHeight="1">
      <c r="A256" s="35"/>
      <c r="B256" s="36"/>
      <c r="C256" s="194" t="s">
        <v>1014</v>
      </c>
      <c r="D256" s="194" t="s">
        <v>277</v>
      </c>
      <c r="E256" s="195" t="s">
        <v>3266</v>
      </c>
      <c r="F256" s="196" t="s">
        <v>3267</v>
      </c>
      <c r="G256" s="197" t="s">
        <v>597</v>
      </c>
      <c r="H256" s="198">
        <v>82</v>
      </c>
      <c r="I256" s="199"/>
      <c r="J256" s="200">
        <f t="shared" si="40"/>
        <v>0</v>
      </c>
      <c r="K256" s="196" t="s">
        <v>281</v>
      </c>
      <c r="L256" s="40"/>
      <c r="M256" s="201" t="s">
        <v>1</v>
      </c>
      <c r="N256" s="202" t="s">
        <v>42</v>
      </c>
      <c r="O256" s="72"/>
      <c r="P256" s="203">
        <f t="shared" si="41"/>
        <v>0</v>
      </c>
      <c r="Q256" s="203">
        <v>3.2000000000000003E-4</v>
      </c>
      <c r="R256" s="203">
        <f t="shared" si="42"/>
        <v>2.6240000000000003E-2</v>
      </c>
      <c r="S256" s="203">
        <v>0</v>
      </c>
      <c r="T256" s="204">
        <f t="shared" si="4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380</v>
      </c>
      <c r="AT256" s="205" t="s">
        <v>277</v>
      </c>
      <c r="AU256" s="205" t="s">
        <v>85</v>
      </c>
      <c r="AY256" s="18" t="s">
        <v>275</v>
      </c>
      <c r="BE256" s="206">
        <f t="shared" si="44"/>
        <v>0</v>
      </c>
      <c r="BF256" s="206">
        <f t="shared" si="45"/>
        <v>0</v>
      </c>
      <c r="BG256" s="206">
        <f t="shared" si="46"/>
        <v>0</v>
      </c>
      <c r="BH256" s="206">
        <f t="shared" si="47"/>
        <v>0</v>
      </c>
      <c r="BI256" s="206">
        <f t="shared" si="48"/>
        <v>0</v>
      </c>
      <c r="BJ256" s="18" t="s">
        <v>85</v>
      </c>
      <c r="BK256" s="206">
        <f t="shared" si="49"/>
        <v>0</v>
      </c>
      <c r="BL256" s="18" t="s">
        <v>380</v>
      </c>
      <c r="BM256" s="205" t="s">
        <v>3268</v>
      </c>
    </row>
    <row r="257" spans="1:65" s="2" customFormat="1" ht="24.15" customHeight="1">
      <c r="A257" s="35"/>
      <c r="B257" s="36"/>
      <c r="C257" s="194" t="s">
        <v>1018</v>
      </c>
      <c r="D257" s="194" t="s">
        <v>277</v>
      </c>
      <c r="E257" s="195" t="s">
        <v>3269</v>
      </c>
      <c r="F257" s="196" t="s">
        <v>3270</v>
      </c>
      <c r="G257" s="197" t="s">
        <v>597</v>
      </c>
      <c r="H257" s="198">
        <v>38</v>
      </c>
      <c r="I257" s="199"/>
      <c r="J257" s="200">
        <f t="shared" si="40"/>
        <v>0</v>
      </c>
      <c r="K257" s="196" t="s">
        <v>281</v>
      </c>
      <c r="L257" s="40"/>
      <c r="M257" s="201" t="s">
        <v>1</v>
      </c>
      <c r="N257" s="202" t="s">
        <v>42</v>
      </c>
      <c r="O257" s="72"/>
      <c r="P257" s="203">
        <f t="shared" si="41"/>
        <v>0</v>
      </c>
      <c r="Q257" s="203">
        <v>5.1999999999999995E-4</v>
      </c>
      <c r="R257" s="203">
        <f t="shared" si="42"/>
        <v>1.976E-2</v>
      </c>
      <c r="S257" s="203">
        <v>0</v>
      </c>
      <c r="T257" s="204">
        <f t="shared" si="4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380</v>
      </c>
      <c r="AT257" s="205" t="s">
        <v>277</v>
      </c>
      <c r="AU257" s="205" t="s">
        <v>85</v>
      </c>
      <c r="AY257" s="18" t="s">
        <v>275</v>
      </c>
      <c r="BE257" s="206">
        <f t="shared" si="44"/>
        <v>0</v>
      </c>
      <c r="BF257" s="206">
        <f t="shared" si="45"/>
        <v>0</v>
      </c>
      <c r="BG257" s="206">
        <f t="shared" si="46"/>
        <v>0</v>
      </c>
      <c r="BH257" s="206">
        <f t="shared" si="47"/>
        <v>0</v>
      </c>
      <c r="BI257" s="206">
        <f t="shared" si="48"/>
        <v>0</v>
      </c>
      <c r="BJ257" s="18" t="s">
        <v>85</v>
      </c>
      <c r="BK257" s="206">
        <f t="shared" si="49"/>
        <v>0</v>
      </c>
      <c r="BL257" s="18" t="s">
        <v>380</v>
      </c>
      <c r="BM257" s="205" t="s">
        <v>3271</v>
      </c>
    </row>
    <row r="258" spans="1:65" s="2" customFormat="1" ht="24.15" customHeight="1">
      <c r="A258" s="35"/>
      <c r="B258" s="36"/>
      <c r="C258" s="194" t="s">
        <v>1024</v>
      </c>
      <c r="D258" s="194" t="s">
        <v>277</v>
      </c>
      <c r="E258" s="195" t="s">
        <v>3272</v>
      </c>
      <c r="F258" s="196" t="s">
        <v>3273</v>
      </c>
      <c r="G258" s="197" t="s">
        <v>597</v>
      </c>
      <c r="H258" s="198">
        <v>10</v>
      </c>
      <c r="I258" s="199"/>
      <c r="J258" s="200">
        <f t="shared" si="40"/>
        <v>0</v>
      </c>
      <c r="K258" s="196" t="s">
        <v>281</v>
      </c>
      <c r="L258" s="40"/>
      <c r="M258" s="201" t="s">
        <v>1</v>
      </c>
      <c r="N258" s="202" t="s">
        <v>42</v>
      </c>
      <c r="O258" s="72"/>
      <c r="P258" s="203">
        <f t="shared" si="41"/>
        <v>0</v>
      </c>
      <c r="Q258" s="203">
        <v>5.1999999999999995E-4</v>
      </c>
      <c r="R258" s="203">
        <f t="shared" si="42"/>
        <v>5.1999999999999998E-3</v>
      </c>
      <c r="S258" s="203">
        <v>0</v>
      </c>
      <c r="T258" s="204">
        <f t="shared" si="4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380</v>
      </c>
      <c r="AT258" s="205" t="s">
        <v>277</v>
      </c>
      <c r="AU258" s="205" t="s">
        <v>85</v>
      </c>
      <c r="AY258" s="18" t="s">
        <v>275</v>
      </c>
      <c r="BE258" s="206">
        <f t="shared" si="44"/>
        <v>0</v>
      </c>
      <c r="BF258" s="206">
        <f t="shared" si="45"/>
        <v>0</v>
      </c>
      <c r="BG258" s="206">
        <f t="shared" si="46"/>
        <v>0</v>
      </c>
      <c r="BH258" s="206">
        <f t="shared" si="47"/>
        <v>0</v>
      </c>
      <c r="BI258" s="206">
        <f t="shared" si="48"/>
        <v>0</v>
      </c>
      <c r="BJ258" s="18" t="s">
        <v>85</v>
      </c>
      <c r="BK258" s="206">
        <f t="shared" si="49"/>
        <v>0</v>
      </c>
      <c r="BL258" s="18" t="s">
        <v>380</v>
      </c>
      <c r="BM258" s="205" t="s">
        <v>3274</v>
      </c>
    </row>
    <row r="259" spans="1:65" s="2" customFormat="1" ht="24.15" customHeight="1">
      <c r="A259" s="35"/>
      <c r="B259" s="36"/>
      <c r="C259" s="194" t="s">
        <v>1046</v>
      </c>
      <c r="D259" s="194" t="s">
        <v>277</v>
      </c>
      <c r="E259" s="195" t="s">
        <v>3275</v>
      </c>
      <c r="F259" s="196" t="s">
        <v>3276</v>
      </c>
      <c r="G259" s="197" t="s">
        <v>597</v>
      </c>
      <c r="H259" s="198">
        <v>23</v>
      </c>
      <c r="I259" s="199"/>
      <c r="J259" s="200">
        <f t="shared" si="40"/>
        <v>0</v>
      </c>
      <c r="K259" s="196" t="s">
        <v>281</v>
      </c>
      <c r="L259" s="40"/>
      <c r="M259" s="201" t="s">
        <v>1</v>
      </c>
      <c r="N259" s="202" t="s">
        <v>42</v>
      </c>
      <c r="O259" s="72"/>
      <c r="P259" s="203">
        <f t="shared" si="41"/>
        <v>0</v>
      </c>
      <c r="Q259" s="203">
        <v>5.1999999999999995E-4</v>
      </c>
      <c r="R259" s="203">
        <f t="shared" si="42"/>
        <v>1.1959999999999998E-2</v>
      </c>
      <c r="S259" s="203">
        <v>0</v>
      </c>
      <c r="T259" s="204">
        <f t="shared" si="4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380</v>
      </c>
      <c r="AT259" s="205" t="s">
        <v>277</v>
      </c>
      <c r="AU259" s="205" t="s">
        <v>85</v>
      </c>
      <c r="AY259" s="18" t="s">
        <v>275</v>
      </c>
      <c r="BE259" s="206">
        <f t="shared" si="44"/>
        <v>0</v>
      </c>
      <c r="BF259" s="206">
        <f t="shared" si="45"/>
        <v>0</v>
      </c>
      <c r="BG259" s="206">
        <f t="shared" si="46"/>
        <v>0</v>
      </c>
      <c r="BH259" s="206">
        <f t="shared" si="47"/>
        <v>0</v>
      </c>
      <c r="BI259" s="206">
        <f t="shared" si="48"/>
        <v>0</v>
      </c>
      <c r="BJ259" s="18" t="s">
        <v>85</v>
      </c>
      <c r="BK259" s="206">
        <f t="shared" si="49"/>
        <v>0</v>
      </c>
      <c r="BL259" s="18" t="s">
        <v>380</v>
      </c>
      <c r="BM259" s="205" t="s">
        <v>3277</v>
      </c>
    </row>
    <row r="260" spans="1:65" s="2" customFormat="1" ht="24.15" customHeight="1">
      <c r="A260" s="35"/>
      <c r="B260" s="36"/>
      <c r="C260" s="194" t="s">
        <v>1069</v>
      </c>
      <c r="D260" s="194" t="s">
        <v>277</v>
      </c>
      <c r="E260" s="195" t="s">
        <v>3278</v>
      </c>
      <c r="F260" s="196" t="s">
        <v>3279</v>
      </c>
      <c r="G260" s="197" t="s">
        <v>597</v>
      </c>
      <c r="H260" s="198">
        <v>1</v>
      </c>
      <c r="I260" s="199"/>
      <c r="J260" s="200">
        <f t="shared" si="40"/>
        <v>0</v>
      </c>
      <c r="K260" s="196" t="s">
        <v>281</v>
      </c>
      <c r="L260" s="40"/>
      <c r="M260" s="201" t="s">
        <v>1</v>
      </c>
      <c r="N260" s="202" t="s">
        <v>42</v>
      </c>
      <c r="O260" s="72"/>
      <c r="P260" s="203">
        <f t="shared" si="41"/>
        <v>0</v>
      </c>
      <c r="Q260" s="203">
        <v>1.1000000000000001E-3</v>
      </c>
      <c r="R260" s="203">
        <f t="shared" si="42"/>
        <v>1.1000000000000001E-3</v>
      </c>
      <c r="S260" s="203">
        <v>0</v>
      </c>
      <c r="T260" s="204">
        <f t="shared" si="4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380</v>
      </c>
      <c r="AT260" s="205" t="s">
        <v>277</v>
      </c>
      <c r="AU260" s="205" t="s">
        <v>85</v>
      </c>
      <c r="AY260" s="18" t="s">
        <v>275</v>
      </c>
      <c r="BE260" s="206">
        <f t="shared" si="44"/>
        <v>0</v>
      </c>
      <c r="BF260" s="206">
        <f t="shared" si="45"/>
        <v>0</v>
      </c>
      <c r="BG260" s="206">
        <f t="shared" si="46"/>
        <v>0</v>
      </c>
      <c r="BH260" s="206">
        <f t="shared" si="47"/>
        <v>0</v>
      </c>
      <c r="BI260" s="206">
        <f t="shared" si="48"/>
        <v>0</v>
      </c>
      <c r="BJ260" s="18" t="s">
        <v>85</v>
      </c>
      <c r="BK260" s="206">
        <f t="shared" si="49"/>
        <v>0</v>
      </c>
      <c r="BL260" s="18" t="s">
        <v>380</v>
      </c>
      <c r="BM260" s="205" t="s">
        <v>3280</v>
      </c>
    </row>
    <row r="261" spans="1:65" s="2" customFormat="1" ht="24.15" customHeight="1">
      <c r="A261" s="35"/>
      <c r="B261" s="36"/>
      <c r="C261" s="194" t="s">
        <v>1073</v>
      </c>
      <c r="D261" s="194" t="s">
        <v>277</v>
      </c>
      <c r="E261" s="195" t="s">
        <v>3281</v>
      </c>
      <c r="F261" s="196" t="s">
        <v>3282</v>
      </c>
      <c r="G261" s="197" t="s">
        <v>597</v>
      </c>
      <c r="H261" s="198">
        <v>20</v>
      </c>
      <c r="I261" s="199"/>
      <c r="J261" s="200">
        <f t="shared" si="40"/>
        <v>0</v>
      </c>
      <c r="K261" s="196" t="s">
        <v>281</v>
      </c>
      <c r="L261" s="40"/>
      <c r="M261" s="201" t="s">
        <v>1</v>
      </c>
      <c r="N261" s="202" t="s">
        <v>42</v>
      </c>
      <c r="O261" s="72"/>
      <c r="P261" s="203">
        <f t="shared" si="41"/>
        <v>0</v>
      </c>
      <c r="Q261" s="203">
        <v>3.0000000000000001E-3</v>
      </c>
      <c r="R261" s="203">
        <f t="shared" si="42"/>
        <v>0.06</v>
      </c>
      <c r="S261" s="203">
        <v>0</v>
      </c>
      <c r="T261" s="204">
        <f t="shared" si="4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380</v>
      </c>
      <c r="AT261" s="205" t="s">
        <v>277</v>
      </c>
      <c r="AU261" s="205" t="s">
        <v>85</v>
      </c>
      <c r="AY261" s="18" t="s">
        <v>275</v>
      </c>
      <c r="BE261" s="206">
        <f t="shared" si="44"/>
        <v>0</v>
      </c>
      <c r="BF261" s="206">
        <f t="shared" si="45"/>
        <v>0</v>
      </c>
      <c r="BG261" s="206">
        <f t="shared" si="46"/>
        <v>0</v>
      </c>
      <c r="BH261" s="206">
        <f t="shared" si="47"/>
        <v>0</v>
      </c>
      <c r="BI261" s="206">
        <f t="shared" si="48"/>
        <v>0</v>
      </c>
      <c r="BJ261" s="18" t="s">
        <v>85</v>
      </c>
      <c r="BK261" s="206">
        <f t="shared" si="49"/>
        <v>0</v>
      </c>
      <c r="BL261" s="18" t="s">
        <v>380</v>
      </c>
      <c r="BM261" s="205" t="s">
        <v>3283</v>
      </c>
    </row>
    <row r="262" spans="1:65" s="2" customFormat="1" ht="24.15" customHeight="1">
      <c r="A262" s="35"/>
      <c r="B262" s="36"/>
      <c r="C262" s="194" t="s">
        <v>1093</v>
      </c>
      <c r="D262" s="194" t="s">
        <v>277</v>
      </c>
      <c r="E262" s="195" t="s">
        <v>3284</v>
      </c>
      <c r="F262" s="196" t="s">
        <v>3285</v>
      </c>
      <c r="G262" s="197" t="s">
        <v>597</v>
      </c>
      <c r="H262" s="198">
        <v>23</v>
      </c>
      <c r="I262" s="199"/>
      <c r="J262" s="200">
        <f t="shared" si="40"/>
        <v>0</v>
      </c>
      <c r="K262" s="196" t="s">
        <v>281</v>
      </c>
      <c r="L262" s="40"/>
      <c r="M262" s="201" t="s">
        <v>1</v>
      </c>
      <c r="N262" s="202" t="s">
        <v>42</v>
      </c>
      <c r="O262" s="72"/>
      <c r="P262" s="203">
        <f t="shared" si="41"/>
        <v>0</v>
      </c>
      <c r="Q262" s="203">
        <v>1.2999999999999999E-3</v>
      </c>
      <c r="R262" s="203">
        <f t="shared" si="42"/>
        <v>2.9899999999999999E-2</v>
      </c>
      <c r="S262" s="203">
        <v>0</v>
      </c>
      <c r="T262" s="204">
        <f t="shared" si="4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380</v>
      </c>
      <c r="AT262" s="205" t="s">
        <v>277</v>
      </c>
      <c r="AU262" s="205" t="s">
        <v>85</v>
      </c>
      <c r="AY262" s="18" t="s">
        <v>275</v>
      </c>
      <c r="BE262" s="206">
        <f t="shared" si="44"/>
        <v>0</v>
      </c>
      <c r="BF262" s="206">
        <f t="shared" si="45"/>
        <v>0</v>
      </c>
      <c r="BG262" s="206">
        <f t="shared" si="46"/>
        <v>0</v>
      </c>
      <c r="BH262" s="206">
        <f t="shared" si="47"/>
        <v>0</v>
      </c>
      <c r="BI262" s="206">
        <f t="shared" si="48"/>
        <v>0</v>
      </c>
      <c r="BJ262" s="18" t="s">
        <v>85</v>
      </c>
      <c r="BK262" s="206">
        <f t="shared" si="49"/>
        <v>0</v>
      </c>
      <c r="BL262" s="18" t="s">
        <v>380</v>
      </c>
      <c r="BM262" s="205" t="s">
        <v>3286</v>
      </c>
    </row>
    <row r="263" spans="1:65" s="2" customFormat="1" ht="24.15" customHeight="1">
      <c r="A263" s="35"/>
      <c r="B263" s="36"/>
      <c r="C263" s="194" t="s">
        <v>1097</v>
      </c>
      <c r="D263" s="194" t="s">
        <v>277</v>
      </c>
      <c r="E263" s="195" t="s">
        <v>3287</v>
      </c>
      <c r="F263" s="196" t="s">
        <v>3288</v>
      </c>
      <c r="G263" s="197" t="s">
        <v>597</v>
      </c>
      <c r="H263" s="198">
        <v>23</v>
      </c>
      <c r="I263" s="199"/>
      <c r="J263" s="200">
        <f t="shared" si="40"/>
        <v>0</v>
      </c>
      <c r="K263" s="196" t="s">
        <v>281</v>
      </c>
      <c r="L263" s="40"/>
      <c r="M263" s="201" t="s">
        <v>1</v>
      </c>
      <c r="N263" s="202" t="s">
        <v>42</v>
      </c>
      <c r="O263" s="72"/>
      <c r="P263" s="203">
        <f t="shared" si="41"/>
        <v>0</v>
      </c>
      <c r="Q263" s="203">
        <v>1.5E-3</v>
      </c>
      <c r="R263" s="203">
        <f t="shared" si="42"/>
        <v>3.4500000000000003E-2</v>
      </c>
      <c r="S263" s="203">
        <v>0</v>
      </c>
      <c r="T263" s="204">
        <f t="shared" si="4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380</v>
      </c>
      <c r="AT263" s="205" t="s">
        <v>277</v>
      </c>
      <c r="AU263" s="205" t="s">
        <v>85</v>
      </c>
      <c r="AY263" s="18" t="s">
        <v>275</v>
      </c>
      <c r="BE263" s="206">
        <f t="shared" si="44"/>
        <v>0</v>
      </c>
      <c r="BF263" s="206">
        <f t="shared" si="45"/>
        <v>0</v>
      </c>
      <c r="BG263" s="206">
        <f t="shared" si="46"/>
        <v>0</v>
      </c>
      <c r="BH263" s="206">
        <f t="shared" si="47"/>
        <v>0</v>
      </c>
      <c r="BI263" s="206">
        <f t="shared" si="48"/>
        <v>0</v>
      </c>
      <c r="BJ263" s="18" t="s">
        <v>85</v>
      </c>
      <c r="BK263" s="206">
        <f t="shared" si="49"/>
        <v>0</v>
      </c>
      <c r="BL263" s="18" t="s">
        <v>380</v>
      </c>
      <c r="BM263" s="205" t="s">
        <v>3289</v>
      </c>
    </row>
    <row r="264" spans="1:65" s="2" customFormat="1" ht="24.15" customHeight="1">
      <c r="A264" s="35"/>
      <c r="B264" s="36"/>
      <c r="C264" s="194" t="s">
        <v>1117</v>
      </c>
      <c r="D264" s="194" t="s">
        <v>277</v>
      </c>
      <c r="E264" s="195" t="s">
        <v>3290</v>
      </c>
      <c r="F264" s="196" t="s">
        <v>3291</v>
      </c>
      <c r="G264" s="197" t="s">
        <v>597</v>
      </c>
      <c r="H264" s="198">
        <v>3</v>
      </c>
      <c r="I264" s="199"/>
      <c r="J264" s="200">
        <f t="shared" si="40"/>
        <v>0</v>
      </c>
      <c r="K264" s="196" t="s">
        <v>281</v>
      </c>
      <c r="L264" s="40"/>
      <c r="M264" s="201" t="s">
        <v>1</v>
      </c>
      <c r="N264" s="202" t="s">
        <v>42</v>
      </c>
      <c r="O264" s="72"/>
      <c r="P264" s="203">
        <f t="shared" si="41"/>
        <v>0</v>
      </c>
      <c r="Q264" s="203">
        <v>7.5000000000000002E-4</v>
      </c>
      <c r="R264" s="203">
        <f t="shared" si="42"/>
        <v>2.2500000000000003E-3</v>
      </c>
      <c r="S264" s="203">
        <v>0</v>
      </c>
      <c r="T264" s="204">
        <f t="shared" si="4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380</v>
      </c>
      <c r="AT264" s="205" t="s">
        <v>277</v>
      </c>
      <c r="AU264" s="205" t="s">
        <v>85</v>
      </c>
      <c r="AY264" s="18" t="s">
        <v>275</v>
      </c>
      <c r="BE264" s="206">
        <f t="shared" si="44"/>
        <v>0</v>
      </c>
      <c r="BF264" s="206">
        <f t="shared" si="45"/>
        <v>0</v>
      </c>
      <c r="BG264" s="206">
        <f t="shared" si="46"/>
        <v>0</v>
      </c>
      <c r="BH264" s="206">
        <f t="shared" si="47"/>
        <v>0</v>
      </c>
      <c r="BI264" s="206">
        <f t="shared" si="48"/>
        <v>0</v>
      </c>
      <c r="BJ264" s="18" t="s">
        <v>85</v>
      </c>
      <c r="BK264" s="206">
        <f t="shared" si="49"/>
        <v>0</v>
      </c>
      <c r="BL264" s="18" t="s">
        <v>380</v>
      </c>
      <c r="BM264" s="205" t="s">
        <v>3292</v>
      </c>
    </row>
    <row r="265" spans="1:65" s="2" customFormat="1" ht="24.15" customHeight="1">
      <c r="A265" s="35"/>
      <c r="B265" s="36"/>
      <c r="C265" s="194" t="s">
        <v>1132</v>
      </c>
      <c r="D265" s="194" t="s">
        <v>277</v>
      </c>
      <c r="E265" s="195" t="s">
        <v>3293</v>
      </c>
      <c r="F265" s="196" t="s">
        <v>3294</v>
      </c>
      <c r="G265" s="197" t="s">
        <v>597</v>
      </c>
      <c r="H265" s="198">
        <v>34</v>
      </c>
      <c r="I265" s="199"/>
      <c r="J265" s="200">
        <f t="shared" si="40"/>
        <v>0</v>
      </c>
      <c r="K265" s="196" t="s">
        <v>281</v>
      </c>
      <c r="L265" s="40"/>
      <c r="M265" s="201" t="s">
        <v>1</v>
      </c>
      <c r="N265" s="202" t="s">
        <v>42</v>
      </c>
      <c r="O265" s="72"/>
      <c r="P265" s="203">
        <f t="shared" si="41"/>
        <v>0</v>
      </c>
      <c r="Q265" s="203">
        <v>8.4999999999999995E-4</v>
      </c>
      <c r="R265" s="203">
        <f t="shared" si="42"/>
        <v>2.8899999999999999E-2</v>
      </c>
      <c r="S265" s="203">
        <v>0</v>
      </c>
      <c r="T265" s="204">
        <f t="shared" si="4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380</v>
      </c>
      <c r="AT265" s="205" t="s">
        <v>277</v>
      </c>
      <c r="AU265" s="205" t="s">
        <v>85</v>
      </c>
      <c r="AY265" s="18" t="s">
        <v>275</v>
      </c>
      <c r="BE265" s="206">
        <f t="shared" si="44"/>
        <v>0</v>
      </c>
      <c r="BF265" s="206">
        <f t="shared" si="45"/>
        <v>0</v>
      </c>
      <c r="BG265" s="206">
        <f t="shared" si="46"/>
        <v>0</v>
      </c>
      <c r="BH265" s="206">
        <f t="shared" si="47"/>
        <v>0</v>
      </c>
      <c r="BI265" s="206">
        <f t="shared" si="48"/>
        <v>0</v>
      </c>
      <c r="BJ265" s="18" t="s">
        <v>85</v>
      </c>
      <c r="BK265" s="206">
        <f t="shared" si="49"/>
        <v>0</v>
      </c>
      <c r="BL265" s="18" t="s">
        <v>380</v>
      </c>
      <c r="BM265" s="205" t="s">
        <v>3295</v>
      </c>
    </row>
    <row r="266" spans="1:65" s="2" customFormat="1" ht="16.5" customHeight="1">
      <c r="A266" s="35"/>
      <c r="B266" s="36"/>
      <c r="C266" s="194" t="s">
        <v>1162</v>
      </c>
      <c r="D266" s="194" t="s">
        <v>277</v>
      </c>
      <c r="E266" s="195" t="s">
        <v>3296</v>
      </c>
      <c r="F266" s="196" t="s">
        <v>3297</v>
      </c>
      <c r="G266" s="197" t="s">
        <v>597</v>
      </c>
      <c r="H266" s="198">
        <v>2</v>
      </c>
      <c r="I266" s="199"/>
      <c r="J266" s="200">
        <f t="shared" si="40"/>
        <v>0</v>
      </c>
      <c r="K266" s="196" t="s">
        <v>281</v>
      </c>
      <c r="L266" s="40"/>
      <c r="M266" s="201" t="s">
        <v>1</v>
      </c>
      <c r="N266" s="202" t="s">
        <v>42</v>
      </c>
      <c r="O266" s="72"/>
      <c r="P266" s="203">
        <f t="shared" si="41"/>
        <v>0</v>
      </c>
      <c r="Q266" s="203">
        <v>4.2999999999999999E-4</v>
      </c>
      <c r="R266" s="203">
        <f t="shared" si="42"/>
        <v>8.5999999999999998E-4</v>
      </c>
      <c r="S266" s="203">
        <v>0</v>
      </c>
      <c r="T266" s="204">
        <f t="shared" si="4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380</v>
      </c>
      <c r="AT266" s="205" t="s">
        <v>277</v>
      </c>
      <c r="AU266" s="205" t="s">
        <v>85</v>
      </c>
      <c r="AY266" s="18" t="s">
        <v>275</v>
      </c>
      <c r="BE266" s="206">
        <f t="shared" si="44"/>
        <v>0</v>
      </c>
      <c r="BF266" s="206">
        <f t="shared" si="45"/>
        <v>0</v>
      </c>
      <c r="BG266" s="206">
        <f t="shared" si="46"/>
        <v>0</v>
      </c>
      <c r="BH266" s="206">
        <f t="shared" si="47"/>
        <v>0</v>
      </c>
      <c r="BI266" s="206">
        <f t="shared" si="48"/>
        <v>0</v>
      </c>
      <c r="BJ266" s="18" t="s">
        <v>85</v>
      </c>
      <c r="BK266" s="206">
        <f t="shared" si="49"/>
        <v>0</v>
      </c>
      <c r="BL266" s="18" t="s">
        <v>380</v>
      </c>
      <c r="BM266" s="205" t="s">
        <v>3298</v>
      </c>
    </row>
    <row r="267" spans="1:65" s="2" customFormat="1" ht="16.5" customHeight="1">
      <c r="A267" s="35"/>
      <c r="B267" s="36"/>
      <c r="C267" s="251" t="s">
        <v>1181</v>
      </c>
      <c r="D267" s="251" t="s">
        <v>386</v>
      </c>
      <c r="E267" s="252" t="s">
        <v>3299</v>
      </c>
      <c r="F267" s="253" t="s">
        <v>3300</v>
      </c>
      <c r="G267" s="254" t="s">
        <v>610</v>
      </c>
      <c r="H267" s="255">
        <v>1</v>
      </c>
      <c r="I267" s="256"/>
      <c r="J267" s="257">
        <f t="shared" si="40"/>
        <v>0</v>
      </c>
      <c r="K267" s="253" t="s">
        <v>281</v>
      </c>
      <c r="L267" s="258"/>
      <c r="M267" s="259" t="s">
        <v>1</v>
      </c>
      <c r="N267" s="260" t="s">
        <v>42</v>
      </c>
      <c r="O267" s="72"/>
      <c r="P267" s="203">
        <f t="shared" si="41"/>
        <v>0</v>
      </c>
      <c r="Q267" s="203">
        <v>4.0000000000000001E-3</v>
      </c>
      <c r="R267" s="203">
        <f t="shared" si="42"/>
        <v>4.0000000000000001E-3</v>
      </c>
      <c r="S267" s="203">
        <v>0</v>
      </c>
      <c r="T267" s="204">
        <f t="shared" si="4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517</v>
      </c>
      <c r="AT267" s="205" t="s">
        <v>386</v>
      </c>
      <c r="AU267" s="205" t="s">
        <v>85</v>
      </c>
      <c r="AY267" s="18" t="s">
        <v>275</v>
      </c>
      <c r="BE267" s="206">
        <f t="shared" si="44"/>
        <v>0</v>
      </c>
      <c r="BF267" s="206">
        <f t="shared" si="45"/>
        <v>0</v>
      </c>
      <c r="BG267" s="206">
        <f t="shared" si="46"/>
        <v>0</v>
      </c>
      <c r="BH267" s="206">
        <f t="shared" si="47"/>
        <v>0</v>
      </c>
      <c r="BI267" s="206">
        <f t="shared" si="48"/>
        <v>0</v>
      </c>
      <c r="BJ267" s="18" t="s">
        <v>85</v>
      </c>
      <c r="BK267" s="206">
        <f t="shared" si="49"/>
        <v>0</v>
      </c>
      <c r="BL267" s="18" t="s">
        <v>380</v>
      </c>
      <c r="BM267" s="205" t="s">
        <v>3301</v>
      </c>
    </row>
    <row r="268" spans="1:65" s="2" customFormat="1" ht="16.5" customHeight="1">
      <c r="A268" s="35"/>
      <c r="B268" s="36"/>
      <c r="C268" s="251" t="s">
        <v>1185</v>
      </c>
      <c r="D268" s="251" t="s">
        <v>386</v>
      </c>
      <c r="E268" s="252" t="s">
        <v>3302</v>
      </c>
      <c r="F268" s="253" t="s">
        <v>3303</v>
      </c>
      <c r="G268" s="254" t="s">
        <v>610</v>
      </c>
      <c r="H268" s="255">
        <v>1</v>
      </c>
      <c r="I268" s="256"/>
      <c r="J268" s="257">
        <f t="shared" si="40"/>
        <v>0</v>
      </c>
      <c r="K268" s="253" t="s">
        <v>281</v>
      </c>
      <c r="L268" s="258"/>
      <c r="M268" s="259" t="s">
        <v>1</v>
      </c>
      <c r="N268" s="260" t="s">
        <v>42</v>
      </c>
      <c r="O268" s="72"/>
      <c r="P268" s="203">
        <f t="shared" si="41"/>
        <v>0</v>
      </c>
      <c r="Q268" s="203">
        <v>5.4999999999999997E-3</v>
      </c>
      <c r="R268" s="203">
        <f t="shared" si="42"/>
        <v>5.4999999999999997E-3</v>
      </c>
      <c r="S268" s="203">
        <v>0</v>
      </c>
      <c r="T268" s="204">
        <f t="shared" si="4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517</v>
      </c>
      <c r="AT268" s="205" t="s">
        <v>386</v>
      </c>
      <c r="AU268" s="205" t="s">
        <v>85</v>
      </c>
      <c r="AY268" s="18" t="s">
        <v>275</v>
      </c>
      <c r="BE268" s="206">
        <f t="shared" si="44"/>
        <v>0</v>
      </c>
      <c r="BF268" s="206">
        <f t="shared" si="45"/>
        <v>0</v>
      </c>
      <c r="BG268" s="206">
        <f t="shared" si="46"/>
        <v>0</v>
      </c>
      <c r="BH268" s="206">
        <f t="shared" si="47"/>
        <v>0</v>
      </c>
      <c r="BI268" s="206">
        <f t="shared" si="48"/>
        <v>0</v>
      </c>
      <c r="BJ268" s="18" t="s">
        <v>85</v>
      </c>
      <c r="BK268" s="206">
        <f t="shared" si="49"/>
        <v>0</v>
      </c>
      <c r="BL268" s="18" t="s">
        <v>380</v>
      </c>
      <c r="BM268" s="205" t="s">
        <v>3304</v>
      </c>
    </row>
    <row r="269" spans="1:65" s="2" customFormat="1" ht="24.15" customHeight="1">
      <c r="A269" s="35"/>
      <c r="B269" s="36"/>
      <c r="C269" s="194" t="s">
        <v>1193</v>
      </c>
      <c r="D269" s="194" t="s">
        <v>277</v>
      </c>
      <c r="E269" s="195" t="s">
        <v>3305</v>
      </c>
      <c r="F269" s="196" t="s">
        <v>3306</v>
      </c>
      <c r="G269" s="197" t="s">
        <v>597</v>
      </c>
      <c r="H269" s="198">
        <v>4</v>
      </c>
      <c r="I269" s="199"/>
      <c r="J269" s="200">
        <f t="shared" si="40"/>
        <v>0</v>
      </c>
      <c r="K269" s="196" t="s">
        <v>281</v>
      </c>
      <c r="L269" s="40"/>
      <c r="M269" s="201" t="s">
        <v>1</v>
      </c>
      <c r="N269" s="202" t="s">
        <v>42</v>
      </c>
      <c r="O269" s="72"/>
      <c r="P269" s="203">
        <f t="shared" si="41"/>
        <v>0</v>
      </c>
      <c r="Q269" s="203">
        <v>1.4749999999999999E-2</v>
      </c>
      <c r="R269" s="203">
        <f t="shared" si="42"/>
        <v>5.8999999999999997E-2</v>
      </c>
      <c r="S269" s="203">
        <v>0</v>
      </c>
      <c r="T269" s="204">
        <f t="shared" si="4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380</v>
      </c>
      <c r="AT269" s="205" t="s">
        <v>277</v>
      </c>
      <c r="AU269" s="205" t="s">
        <v>85</v>
      </c>
      <c r="AY269" s="18" t="s">
        <v>275</v>
      </c>
      <c r="BE269" s="206">
        <f t="shared" si="44"/>
        <v>0</v>
      </c>
      <c r="BF269" s="206">
        <f t="shared" si="45"/>
        <v>0</v>
      </c>
      <c r="BG269" s="206">
        <f t="shared" si="46"/>
        <v>0</v>
      </c>
      <c r="BH269" s="206">
        <f t="shared" si="47"/>
        <v>0</v>
      </c>
      <c r="BI269" s="206">
        <f t="shared" si="48"/>
        <v>0</v>
      </c>
      <c r="BJ269" s="18" t="s">
        <v>85</v>
      </c>
      <c r="BK269" s="206">
        <f t="shared" si="49"/>
        <v>0</v>
      </c>
      <c r="BL269" s="18" t="s">
        <v>380</v>
      </c>
      <c r="BM269" s="205" t="s">
        <v>3307</v>
      </c>
    </row>
    <row r="270" spans="1:65" s="2" customFormat="1" ht="24.15" customHeight="1">
      <c r="A270" s="35"/>
      <c r="B270" s="36"/>
      <c r="C270" s="194" t="s">
        <v>1201</v>
      </c>
      <c r="D270" s="194" t="s">
        <v>277</v>
      </c>
      <c r="E270" s="195" t="s">
        <v>3308</v>
      </c>
      <c r="F270" s="196" t="s">
        <v>3309</v>
      </c>
      <c r="G270" s="197" t="s">
        <v>597</v>
      </c>
      <c r="H270" s="198">
        <v>1</v>
      </c>
      <c r="I270" s="199"/>
      <c r="J270" s="200">
        <f t="shared" ref="J270:J301" si="50">ROUND(I270*H270,2)</f>
        <v>0</v>
      </c>
      <c r="K270" s="196" t="s">
        <v>1</v>
      </c>
      <c r="L270" s="40"/>
      <c r="M270" s="201" t="s">
        <v>1</v>
      </c>
      <c r="N270" s="202" t="s">
        <v>42</v>
      </c>
      <c r="O270" s="72"/>
      <c r="P270" s="203">
        <f t="shared" ref="P270:P301" si="51">O270*H270</f>
        <v>0</v>
      </c>
      <c r="Q270" s="203">
        <v>5.11E-3</v>
      </c>
      <c r="R270" s="203">
        <f t="shared" ref="R270:R301" si="52">Q270*H270</f>
        <v>5.11E-3</v>
      </c>
      <c r="S270" s="203">
        <v>0</v>
      </c>
      <c r="T270" s="204">
        <f t="shared" ref="T270:T301" si="53"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380</v>
      </c>
      <c r="AT270" s="205" t="s">
        <v>277</v>
      </c>
      <c r="AU270" s="205" t="s">
        <v>85</v>
      </c>
      <c r="AY270" s="18" t="s">
        <v>275</v>
      </c>
      <c r="BE270" s="206">
        <f t="shared" ref="BE270:BE286" si="54">IF(N270="základní",J270,0)</f>
        <v>0</v>
      </c>
      <c r="BF270" s="206">
        <f t="shared" ref="BF270:BF286" si="55">IF(N270="snížená",J270,0)</f>
        <v>0</v>
      </c>
      <c r="BG270" s="206">
        <f t="shared" ref="BG270:BG286" si="56">IF(N270="zákl. přenesená",J270,0)</f>
        <v>0</v>
      </c>
      <c r="BH270" s="206">
        <f t="shared" ref="BH270:BH286" si="57">IF(N270="sníž. přenesená",J270,0)</f>
        <v>0</v>
      </c>
      <c r="BI270" s="206">
        <f t="shared" ref="BI270:BI286" si="58">IF(N270="nulová",J270,0)</f>
        <v>0</v>
      </c>
      <c r="BJ270" s="18" t="s">
        <v>85</v>
      </c>
      <c r="BK270" s="206">
        <f t="shared" ref="BK270:BK286" si="59">ROUND(I270*H270,2)</f>
        <v>0</v>
      </c>
      <c r="BL270" s="18" t="s">
        <v>380</v>
      </c>
      <c r="BM270" s="205" t="s">
        <v>3310</v>
      </c>
    </row>
    <row r="271" spans="1:65" s="2" customFormat="1" ht="21.75" customHeight="1">
      <c r="A271" s="35"/>
      <c r="B271" s="36"/>
      <c r="C271" s="194" t="s">
        <v>1206</v>
      </c>
      <c r="D271" s="194" t="s">
        <v>277</v>
      </c>
      <c r="E271" s="195" t="s">
        <v>3311</v>
      </c>
      <c r="F271" s="196" t="s">
        <v>3312</v>
      </c>
      <c r="G271" s="197" t="s">
        <v>597</v>
      </c>
      <c r="H271" s="198">
        <v>115</v>
      </c>
      <c r="I271" s="199"/>
      <c r="J271" s="200">
        <f t="shared" si="50"/>
        <v>0</v>
      </c>
      <c r="K271" s="196" t="s">
        <v>281</v>
      </c>
      <c r="L271" s="40"/>
      <c r="M271" s="201" t="s">
        <v>1</v>
      </c>
      <c r="N271" s="202" t="s">
        <v>42</v>
      </c>
      <c r="O271" s="72"/>
      <c r="P271" s="203">
        <f t="shared" si="51"/>
        <v>0</v>
      </c>
      <c r="Q271" s="203">
        <v>9.0000000000000006E-5</v>
      </c>
      <c r="R271" s="203">
        <f t="shared" si="52"/>
        <v>1.035E-2</v>
      </c>
      <c r="S271" s="203">
        <v>0</v>
      </c>
      <c r="T271" s="204">
        <f t="shared" si="5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380</v>
      </c>
      <c r="AT271" s="205" t="s">
        <v>277</v>
      </c>
      <c r="AU271" s="205" t="s">
        <v>85</v>
      </c>
      <c r="AY271" s="18" t="s">
        <v>275</v>
      </c>
      <c r="BE271" s="206">
        <f t="shared" si="54"/>
        <v>0</v>
      </c>
      <c r="BF271" s="206">
        <f t="shared" si="55"/>
        <v>0</v>
      </c>
      <c r="BG271" s="206">
        <f t="shared" si="56"/>
        <v>0</v>
      </c>
      <c r="BH271" s="206">
        <f t="shared" si="57"/>
        <v>0</v>
      </c>
      <c r="BI271" s="206">
        <f t="shared" si="58"/>
        <v>0</v>
      </c>
      <c r="BJ271" s="18" t="s">
        <v>85</v>
      </c>
      <c r="BK271" s="206">
        <f t="shared" si="59"/>
        <v>0</v>
      </c>
      <c r="BL271" s="18" t="s">
        <v>380</v>
      </c>
      <c r="BM271" s="205" t="s">
        <v>3313</v>
      </c>
    </row>
    <row r="272" spans="1:65" s="2" customFormat="1" ht="24.15" customHeight="1">
      <c r="A272" s="35"/>
      <c r="B272" s="36"/>
      <c r="C272" s="251" t="s">
        <v>1213</v>
      </c>
      <c r="D272" s="251" t="s">
        <v>386</v>
      </c>
      <c r="E272" s="252" t="s">
        <v>3314</v>
      </c>
      <c r="F272" s="253" t="s">
        <v>3315</v>
      </c>
      <c r="G272" s="254" t="s">
        <v>610</v>
      </c>
      <c r="H272" s="255">
        <v>115</v>
      </c>
      <c r="I272" s="256"/>
      <c r="J272" s="257">
        <f t="shared" si="50"/>
        <v>0</v>
      </c>
      <c r="K272" s="253" t="s">
        <v>281</v>
      </c>
      <c r="L272" s="258"/>
      <c r="M272" s="259" t="s">
        <v>1</v>
      </c>
      <c r="N272" s="260" t="s">
        <v>42</v>
      </c>
      <c r="O272" s="72"/>
      <c r="P272" s="203">
        <f t="shared" si="51"/>
        <v>0</v>
      </c>
      <c r="Q272" s="203">
        <v>3.1E-4</v>
      </c>
      <c r="R272" s="203">
        <f t="shared" si="52"/>
        <v>3.5650000000000001E-2</v>
      </c>
      <c r="S272" s="203">
        <v>0</v>
      </c>
      <c r="T272" s="204">
        <f t="shared" si="5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517</v>
      </c>
      <c r="AT272" s="205" t="s">
        <v>386</v>
      </c>
      <c r="AU272" s="205" t="s">
        <v>85</v>
      </c>
      <c r="AY272" s="18" t="s">
        <v>275</v>
      </c>
      <c r="BE272" s="206">
        <f t="shared" si="54"/>
        <v>0</v>
      </c>
      <c r="BF272" s="206">
        <f t="shared" si="55"/>
        <v>0</v>
      </c>
      <c r="BG272" s="206">
        <f t="shared" si="56"/>
        <v>0</v>
      </c>
      <c r="BH272" s="206">
        <f t="shared" si="57"/>
        <v>0</v>
      </c>
      <c r="BI272" s="206">
        <f t="shared" si="58"/>
        <v>0</v>
      </c>
      <c r="BJ272" s="18" t="s">
        <v>85</v>
      </c>
      <c r="BK272" s="206">
        <f t="shared" si="59"/>
        <v>0</v>
      </c>
      <c r="BL272" s="18" t="s">
        <v>380</v>
      </c>
      <c r="BM272" s="205" t="s">
        <v>3316</v>
      </c>
    </row>
    <row r="273" spans="1:65" s="2" customFormat="1" ht="24.15" customHeight="1">
      <c r="A273" s="35"/>
      <c r="B273" s="36"/>
      <c r="C273" s="194" t="s">
        <v>1217</v>
      </c>
      <c r="D273" s="194" t="s">
        <v>277</v>
      </c>
      <c r="E273" s="195" t="s">
        <v>3317</v>
      </c>
      <c r="F273" s="196" t="s">
        <v>3318</v>
      </c>
      <c r="G273" s="197" t="s">
        <v>597</v>
      </c>
      <c r="H273" s="198">
        <v>2</v>
      </c>
      <c r="I273" s="199"/>
      <c r="J273" s="200">
        <f t="shared" si="50"/>
        <v>0</v>
      </c>
      <c r="K273" s="196" t="s">
        <v>281</v>
      </c>
      <c r="L273" s="40"/>
      <c r="M273" s="201" t="s">
        <v>1</v>
      </c>
      <c r="N273" s="202" t="s">
        <v>42</v>
      </c>
      <c r="O273" s="72"/>
      <c r="P273" s="203">
        <f t="shared" si="51"/>
        <v>0</v>
      </c>
      <c r="Q273" s="203">
        <v>1.9599999999999999E-3</v>
      </c>
      <c r="R273" s="203">
        <f t="shared" si="52"/>
        <v>3.9199999999999999E-3</v>
      </c>
      <c r="S273" s="203">
        <v>0</v>
      </c>
      <c r="T273" s="204">
        <f t="shared" si="5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380</v>
      </c>
      <c r="AT273" s="205" t="s">
        <v>277</v>
      </c>
      <c r="AU273" s="205" t="s">
        <v>85</v>
      </c>
      <c r="AY273" s="18" t="s">
        <v>275</v>
      </c>
      <c r="BE273" s="206">
        <f t="shared" si="54"/>
        <v>0</v>
      </c>
      <c r="BF273" s="206">
        <f t="shared" si="55"/>
        <v>0</v>
      </c>
      <c r="BG273" s="206">
        <f t="shared" si="56"/>
        <v>0</v>
      </c>
      <c r="BH273" s="206">
        <f t="shared" si="57"/>
        <v>0</v>
      </c>
      <c r="BI273" s="206">
        <f t="shared" si="58"/>
        <v>0</v>
      </c>
      <c r="BJ273" s="18" t="s">
        <v>85</v>
      </c>
      <c r="BK273" s="206">
        <f t="shared" si="59"/>
        <v>0</v>
      </c>
      <c r="BL273" s="18" t="s">
        <v>380</v>
      </c>
      <c r="BM273" s="205" t="s">
        <v>3319</v>
      </c>
    </row>
    <row r="274" spans="1:65" s="2" customFormat="1" ht="16.5" customHeight="1">
      <c r="A274" s="35"/>
      <c r="B274" s="36"/>
      <c r="C274" s="194" t="s">
        <v>1223</v>
      </c>
      <c r="D274" s="194" t="s">
        <v>277</v>
      </c>
      <c r="E274" s="195" t="s">
        <v>3320</v>
      </c>
      <c r="F274" s="196" t="s">
        <v>3321</v>
      </c>
      <c r="G274" s="197" t="s">
        <v>597</v>
      </c>
      <c r="H274" s="198">
        <v>40</v>
      </c>
      <c r="I274" s="199"/>
      <c r="J274" s="200">
        <f t="shared" si="50"/>
        <v>0</v>
      </c>
      <c r="K274" s="196" t="s">
        <v>281</v>
      </c>
      <c r="L274" s="40"/>
      <c r="M274" s="201" t="s">
        <v>1</v>
      </c>
      <c r="N274" s="202" t="s">
        <v>42</v>
      </c>
      <c r="O274" s="72"/>
      <c r="P274" s="203">
        <f t="shared" si="51"/>
        <v>0</v>
      </c>
      <c r="Q274" s="203">
        <v>1.8400000000000001E-3</v>
      </c>
      <c r="R274" s="203">
        <f t="shared" si="52"/>
        <v>7.3599999999999999E-2</v>
      </c>
      <c r="S274" s="203">
        <v>0</v>
      </c>
      <c r="T274" s="204">
        <f t="shared" si="5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380</v>
      </c>
      <c r="AT274" s="205" t="s">
        <v>277</v>
      </c>
      <c r="AU274" s="205" t="s">
        <v>85</v>
      </c>
      <c r="AY274" s="18" t="s">
        <v>275</v>
      </c>
      <c r="BE274" s="206">
        <f t="shared" si="54"/>
        <v>0</v>
      </c>
      <c r="BF274" s="206">
        <f t="shared" si="55"/>
        <v>0</v>
      </c>
      <c r="BG274" s="206">
        <f t="shared" si="56"/>
        <v>0</v>
      </c>
      <c r="BH274" s="206">
        <f t="shared" si="57"/>
        <v>0</v>
      </c>
      <c r="BI274" s="206">
        <f t="shared" si="58"/>
        <v>0</v>
      </c>
      <c r="BJ274" s="18" t="s">
        <v>85</v>
      </c>
      <c r="BK274" s="206">
        <f t="shared" si="59"/>
        <v>0</v>
      </c>
      <c r="BL274" s="18" t="s">
        <v>380</v>
      </c>
      <c r="BM274" s="205" t="s">
        <v>3322</v>
      </c>
    </row>
    <row r="275" spans="1:65" s="2" customFormat="1" ht="16.5" customHeight="1">
      <c r="A275" s="35"/>
      <c r="B275" s="36"/>
      <c r="C275" s="194" t="s">
        <v>1228</v>
      </c>
      <c r="D275" s="194" t="s">
        <v>277</v>
      </c>
      <c r="E275" s="195" t="s">
        <v>3320</v>
      </c>
      <c r="F275" s="196" t="s">
        <v>3321</v>
      </c>
      <c r="G275" s="197" t="s">
        <v>597</v>
      </c>
      <c r="H275" s="198">
        <v>1</v>
      </c>
      <c r="I275" s="199"/>
      <c r="J275" s="200">
        <f t="shared" si="50"/>
        <v>0</v>
      </c>
      <c r="K275" s="196" t="s">
        <v>281</v>
      </c>
      <c r="L275" s="40"/>
      <c r="M275" s="201" t="s">
        <v>1</v>
      </c>
      <c r="N275" s="202" t="s">
        <v>42</v>
      </c>
      <c r="O275" s="72"/>
      <c r="P275" s="203">
        <f t="shared" si="51"/>
        <v>0</v>
      </c>
      <c r="Q275" s="203">
        <v>1.8400000000000001E-3</v>
      </c>
      <c r="R275" s="203">
        <f t="shared" si="52"/>
        <v>1.8400000000000001E-3</v>
      </c>
      <c r="S275" s="203">
        <v>0</v>
      </c>
      <c r="T275" s="204">
        <f t="shared" si="5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380</v>
      </c>
      <c r="AT275" s="205" t="s">
        <v>277</v>
      </c>
      <c r="AU275" s="205" t="s">
        <v>85</v>
      </c>
      <c r="AY275" s="18" t="s">
        <v>275</v>
      </c>
      <c r="BE275" s="206">
        <f t="shared" si="54"/>
        <v>0</v>
      </c>
      <c r="BF275" s="206">
        <f t="shared" si="55"/>
        <v>0</v>
      </c>
      <c r="BG275" s="206">
        <f t="shared" si="56"/>
        <v>0</v>
      </c>
      <c r="BH275" s="206">
        <f t="shared" si="57"/>
        <v>0</v>
      </c>
      <c r="BI275" s="206">
        <f t="shared" si="58"/>
        <v>0</v>
      </c>
      <c r="BJ275" s="18" t="s">
        <v>85</v>
      </c>
      <c r="BK275" s="206">
        <f t="shared" si="59"/>
        <v>0</v>
      </c>
      <c r="BL275" s="18" t="s">
        <v>380</v>
      </c>
      <c r="BM275" s="205" t="s">
        <v>3323</v>
      </c>
    </row>
    <row r="276" spans="1:65" s="2" customFormat="1" ht="24.15" customHeight="1">
      <c r="A276" s="35"/>
      <c r="B276" s="36"/>
      <c r="C276" s="194" t="s">
        <v>1233</v>
      </c>
      <c r="D276" s="194" t="s">
        <v>277</v>
      </c>
      <c r="E276" s="195" t="s">
        <v>3324</v>
      </c>
      <c r="F276" s="196" t="s">
        <v>3325</v>
      </c>
      <c r="G276" s="197" t="s">
        <v>597</v>
      </c>
      <c r="H276" s="198">
        <v>4</v>
      </c>
      <c r="I276" s="199"/>
      <c r="J276" s="200">
        <f t="shared" si="50"/>
        <v>0</v>
      </c>
      <c r="K276" s="196" t="s">
        <v>281</v>
      </c>
      <c r="L276" s="40"/>
      <c r="M276" s="201" t="s">
        <v>1</v>
      </c>
      <c r="N276" s="202" t="s">
        <v>42</v>
      </c>
      <c r="O276" s="72"/>
      <c r="P276" s="203">
        <f t="shared" si="51"/>
        <v>0</v>
      </c>
      <c r="Q276" s="203">
        <v>1.9599999999999999E-3</v>
      </c>
      <c r="R276" s="203">
        <f t="shared" si="52"/>
        <v>7.8399999999999997E-3</v>
      </c>
      <c r="S276" s="203">
        <v>0</v>
      </c>
      <c r="T276" s="204">
        <f t="shared" si="5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380</v>
      </c>
      <c r="AT276" s="205" t="s">
        <v>277</v>
      </c>
      <c r="AU276" s="205" t="s">
        <v>85</v>
      </c>
      <c r="AY276" s="18" t="s">
        <v>275</v>
      </c>
      <c r="BE276" s="206">
        <f t="shared" si="54"/>
        <v>0</v>
      </c>
      <c r="BF276" s="206">
        <f t="shared" si="55"/>
        <v>0</v>
      </c>
      <c r="BG276" s="206">
        <f t="shared" si="56"/>
        <v>0</v>
      </c>
      <c r="BH276" s="206">
        <f t="shared" si="57"/>
        <v>0</v>
      </c>
      <c r="BI276" s="206">
        <f t="shared" si="58"/>
        <v>0</v>
      </c>
      <c r="BJ276" s="18" t="s">
        <v>85</v>
      </c>
      <c r="BK276" s="206">
        <f t="shared" si="59"/>
        <v>0</v>
      </c>
      <c r="BL276" s="18" t="s">
        <v>380</v>
      </c>
      <c r="BM276" s="205" t="s">
        <v>3326</v>
      </c>
    </row>
    <row r="277" spans="1:65" s="2" customFormat="1" ht="24.15" customHeight="1">
      <c r="A277" s="35"/>
      <c r="B277" s="36"/>
      <c r="C277" s="194" t="s">
        <v>1239</v>
      </c>
      <c r="D277" s="194" t="s">
        <v>277</v>
      </c>
      <c r="E277" s="195" t="s">
        <v>3327</v>
      </c>
      <c r="F277" s="196" t="s">
        <v>3328</v>
      </c>
      <c r="G277" s="197" t="s">
        <v>597</v>
      </c>
      <c r="H277" s="198">
        <v>1</v>
      </c>
      <c r="I277" s="199"/>
      <c r="J277" s="200">
        <f t="shared" si="50"/>
        <v>0</v>
      </c>
      <c r="K277" s="196" t="s">
        <v>281</v>
      </c>
      <c r="L277" s="40"/>
      <c r="M277" s="201" t="s">
        <v>1</v>
      </c>
      <c r="N277" s="202" t="s">
        <v>42</v>
      </c>
      <c r="O277" s="72"/>
      <c r="P277" s="203">
        <f t="shared" si="51"/>
        <v>0</v>
      </c>
      <c r="Q277" s="203">
        <v>3.0899999999999999E-3</v>
      </c>
      <c r="R277" s="203">
        <f t="shared" si="52"/>
        <v>3.0899999999999999E-3</v>
      </c>
      <c r="S277" s="203">
        <v>0</v>
      </c>
      <c r="T277" s="204">
        <f t="shared" si="5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380</v>
      </c>
      <c r="AT277" s="205" t="s">
        <v>277</v>
      </c>
      <c r="AU277" s="205" t="s">
        <v>85</v>
      </c>
      <c r="AY277" s="18" t="s">
        <v>275</v>
      </c>
      <c r="BE277" s="206">
        <f t="shared" si="54"/>
        <v>0</v>
      </c>
      <c r="BF277" s="206">
        <f t="shared" si="55"/>
        <v>0</v>
      </c>
      <c r="BG277" s="206">
        <f t="shared" si="56"/>
        <v>0</v>
      </c>
      <c r="BH277" s="206">
        <f t="shared" si="57"/>
        <v>0</v>
      </c>
      <c r="BI277" s="206">
        <f t="shared" si="58"/>
        <v>0</v>
      </c>
      <c r="BJ277" s="18" t="s">
        <v>85</v>
      </c>
      <c r="BK277" s="206">
        <f t="shared" si="59"/>
        <v>0</v>
      </c>
      <c r="BL277" s="18" t="s">
        <v>380</v>
      </c>
      <c r="BM277" s="205" t="s">
        <v>3329</v>
      </c>
    </row>
    <row r="278" spans="1:65" s="2" customFormat="1" ht="24.15" customHeight="1">
      <c r="A278" s="35"/>
      <c r="B278" s="36"/>
      <c r="C278" s="194" t="s">
        <v>1244</v>
      </c>
      <c r="D278" s="194" t="s">
        <v>277</v>
      </c>
      <c r="E278" s="195" t="s">
        <v>3330</v>
      </c>
      <c r="F278" s="196" t="s">
        <v>3331</v>
      </c>
      <c r="G278" s="197" t="s">
        <v>597</v>
      </c>
      <c r="H278" s="198">
        <v>23</v>
      </c>
      <c r="I278" s="199"/>
      <c r="J278" s="200">
        <f t="shared" si="50"/>
        <v>0</v>
      </c>
      <c r="K278" s="196" t="s">
        <v>281</v>
      </c>
      <c r="L278" s="40"/>
      <c r="M278" s="201" t="s">
        <v>1</v>
      </c>
      <c r="N278" s="202" t="s">
        <v>42</v>
      </c>
      <c r="O278" s="72"/>
      <c r="P278" s="203">
        <f t="shared" si="51"/>
        <v>0</v>
      </c>
      <c r="Q278" s="203">
        <v>2.9399999999999999E-3</v>
      </c>
      <c r="R278" s="203">
        <f t="shared" si="52"/>
        <v>6.762E-2</v>
      </c>
      <c r="S278" s="203">
        <v>0</v>
      </c>
      <c r="T278" s="204">
        <f t="shared" si="5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380</v>
      </c>
      <c r="AT278" s="205" t="s">
        <v>277</v>
      </c>
      <c r="AU278" s="205" t="s">
        <v>85</v>
      </c>
      <c r="AY278" s="18" t="s">
        <v>275</v>
      </c>
      <c r="BE278" s="206">
        <f t="shared" si="54"/>
        <v>0</v>
      </c>
      <c r="BF278" s="206">
        <f t="shared" si="55"/>
        <v>0</v>
      </c>
      <c r="BG278" s="206">
        <f t="shared" si="56"/>
        <v>0</v>
      </c>
      <c r="BH278" s="206">
        <f t="shared" si="57"/>
        <v>0</v>
      </c>
      <c r="BI278" s="206">
        <f t="shared" si="58"/>
        <v>0</v>
      </c>
      <c r="BJ278" s="18" t="s">
        <v>85</v>
      </c>
      <c r="BK278" s="206">
        <f t="shared" si="59"/>
        <v>0</v>
      </c>
      <c r="BL278" s="18" t="s">
        <v>380</v>
      </c>
      <c r="BM278" s="205" t="s">
        <v>3332</v>
      </c>
    </row>
    <row r="279" spans="1:65" s="2" customFormat="1" ht="16.5" customHeight="1">
      <c r="A279" s="35"/>
      <c r="B279" s="36"/>
      <c r="C279" s="194" t="s">
        <v>1249</v>
      </c>
      <c r="D279" s="194" t="s">
        <v>277</v>
      </c>
      <c r="E279" s="195" t="s">
        <v>3333</v>
      </c>
      <c r="F279" s="196" t="s">
        <v>3334</v>
      </c>
      <c r="G279" s="197" t="s">
        <v>610</v>
      </c>
      <c r="H279" s="198">
        <v>42</v>
      </c>
      <c r="I279" s="199"/>
      <c r="J279" s="200">
        <f t="shared" si="50"/>
        <v>0</v>
      </c>
      <c r="K279" s="196" t="s">
        <v>281</v>
      </c>
      <c r="L279" s="40"/>
      <c r="M279" s="201" t="s">
        <v>1</v>
      </c>
      <c r="N279" s="202" t="s">
        <v>42</v>
      </c>
      <c r="O279" s="72"/>
      <c r="P279" s="203">
        <f t="shared" si="51"/>
        <v>0</v>
      </c>
      <c r="Q279" s="203">
        <v>2.4000000000000001E-4</v>
      </c>
      <c r="R279" s="203">
        <f t="shared" si="52"/>
        <v>1.008E-2</v>
      </c>
      <c r="S279" s="203">
        <v>0</v>
      </c>
      <c r="T279" s="204">
        <f t="shared" si="5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380</v>
      </c>
      <c r="AT279" s="205" t="s">
        <v>277</v>
      </c>
      <c r="AU279" s="205" t="s">
        <v>85</v>
      </c>
      <c r="AY279" s="18" t="s">
        <v>275</v>
      </c>
      <c r="BE279" s="206">
        <f t="shared" si="54"/>
        <v>0</v>
      </c>
      <c r="BF279" s="206">
        <f t="shared" si="55"/>
        <v>0</v>
      </c>
      <c r="BG279" s="206">
        <f t="shared" si="56"/>
        <v>0</v>
      </c>
      <c r="BH279" s="206">
        <f t="shared" si="57"/>
        <v>0</v>
      </c>
      <c r="BI279" s="206">
        <f t="shared" si="58"/>
        <v>0</v>
      </c>
      <c r="BJ279" s="18" t="s">
        <v>85</v>
      </c>
      <c r="BK279" s="206">
        <f t="shared" si="59"/>
        <v>0</v>
      </c>
      <c r="BL279" s="18" t="s">
        <v>380</v>
      </c>
      <c r="BM279" s="205" t="s">
        <v>3335</v>
      </c>
    </row>
    <row r="280" spans="1:65" s="2" customFormat="1" ht="16.5" customHeight="1">
      <c r="A280" s="35"/>
      <c r="B280" s="36"/>
      <c r="C280" s="194" t="s">
        <v>1253</v>
      </c>
      <c r="D280" s="194" t="s">
        <v>277</v>
      </c>
      <c r="E280" s="195" t="s">
        <v>3336</v>
      </c>
      <c r="F280" s="196" t="s">
        <v>3337</v>
      </c>
      <c r="G280" s="197" t="s">
        <v>610</v>
      </c>
      <c r="H280" s="198">
        <v>1</v>
      </c>
      <c r="I280" s="199"/>
      <c r="J280" s="200">
        <f t="shared" si="50"/>
        <v>0</v>
      </c>
      <c r="K280" s="196" t="s">
        <v>281</v>
      </c>
      <c r="L280" s="40"/>
      <c r="M280" s="201" t="s">
        <v>1</v>
      </c>
      <c r="N280" s="202" t="s">
        <v>42</v>
      </c>
      <c r="O280" s="72"/>
      <c r="P280" s="203">
        <f t="shared" si="51"/>
        <v>0</v>
      </c>
      <c r="Q280" s="203">
        <v>2.7999999999999998E-4</v>
      </c>
      <c r="R280" s="203">
        <f t="shared" si="52"/>
        <v>2.7999999999999998E-4</v>
      </c>
      <c r="S280" s="203">
        <v>0</v>
      </c>
      <c r="T280" s="204">
        <f t="shared" si="5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380</v>
      </c>
      <c r="AT280" s="205" t="s">
        <v>277</v>
      </c>
      <c r="AU280" s="205" t="s">
        <v>85</v>
      </c>
      <c r="AY280" s="18" t="s">
        <v>275</v>
      </c>
      <c r="BE280" s="206">
        <f t="shared" si="54"/>
        <v>0</v>
      </c>
      <c r="BF280" s="206">
        <f t="shared" si="55"/>
        <v>0</v>
      </c>
      <c r="BG280" s="206">
        <f t="shared" si="56"/>
        <v>0</v>
      </c>
      <c r="BH280" s="206">
        <f t="shared" si="57"/>
        <v>0</v>
      </c>
      <c r="BI280" s="206">
        <f t="shared" si="58"/>
        <v>0</v>
      </c>
      <c r="BJ280" s="18" t="s">
        <v>85</v>
      </c>
      <c r="BK280" s="206">
        <f t="shared" si="59"/>
        <v>0</v>
      </c>
      <c r="BL280" s="18" t="s">
        <v>380</v>
      </c>
      <c r="BM280" s="205" t="s">
        <v>3338</v>
      </c>
    </row>
    <row r="281" spans="1:65" s="2" customFormat="1" ht="24.15" customHeight="1">
      <c r="A281" s="35"/>
      <c r="B281" s="36"/>
      <c r="C281" s="194" t="s">
        <v>1257</v>
      </c>
      <c r="D281" s="194" t="s">
        <v>277</v>
      </c>
      <c r="E281" s="195" t="s">
        <v>3339</v>
      </c>
      <c r="F281" s="196" t="s">
        <v>3340</v>
      </c>
      <c r="G281" s="197" t="s">
        <v>610</v>
      </c>
      <c r="H281" s="198">
        <v>1</v>
      </c>
      <c r="I281" s="199"/>
      <c r="J281" s="200">
        <f t="shared" si="50"/>
        <v>0</v>
      </c>
      <c r="K281" s="196" t="s">
        <v>281</v>
      </c>
      <c r="L281" s="40"/>
      <c r="M281" s="201" t="s">
        <v>1</v>
      </c>
      <c r="N281" s="202" t="s">
        <v>42</v>
      </c>
      <c r="O281" s="72"/>
      <c r="P281" s="203">
        <f t="shared" si="51"/>
        <v>0</v>
      </c>
      <c r="Q281" s="203">
        <v>4.6999999999999999E-4</v>
      </c>
      <c r="R281" s="203">
        <f t="shared" si="52"/>
        <v>4.6999999999999999E-4</v>
      </c>
      <c r="S281" s="203">
        <v>0</v>
      </c>
      <c r="T281" s="204">
        <f t="shared" si="5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380</v>
      </c>
      <c r="AT281" s="205" t="s">
        <v>277</v>
      </c>
      <c r="AU281" s="205" t="s">
        <v>85</v>
      </c>
      <c r="AY281" s="18" t="s">
        <v>275</v>
      </c>
      <c r="BE281" s="206">
        <f t="shared" si="54"/>
        <v>0</v>
      </c>
      <c r="BF281" s="206">
        <f t="shared" si="55"/>
        <v>0</v>
      </c>
      <c r="BG281" s="206">
        <f t="shared" si="56"/>
        <v>0</v>
      </c>
      <c r="BH281" s="206">
        <f t="shared" si="57"/>
        <v>0</v>
      </c>
      <c r="BI281" s="206">
        <f t="shared" si="58"/>
        <v>0</v>
      </c>
      <c r="BJ281" s="18" t="s">
        <v>85</v>
      </c>
      <c r="BK281" s="206">
        <f t="shared" si="59"/>
        <v>0</v>
      </c>
      <c r="BL281" s="18" t="s">
        <v>380</v>
      </c>
      <c r="BM281" s="205" t="s">
        <v>3341</v>
      </c>
    </row>
    <row r="282" spans="1:65" s="2" customFormat="1" ht="24.15" customHeight="1">
      <c r="A282" s="35"/>
      <c r="B282" s="36"/>
      <c r="C282" s="194" t="s">
        <v>1261</v>
      </c>
      <c r="D282" s="194" t="s">
        <v>277</v>
      </c>
      <c r="E282" s="195" t="s">
        <v>3342</v>
      </c>
      <c r="F282" s="196" t="s">
        <v>3343</v>
      </c>
      <c r="G282" s="197" t="s">
        <v>610</v>
      </c>
      <c r="H282" s="198">
        <v>1</v>
      </c>
      <c r="I282" s="199"/>
      <c r="J282" s="200">
        <f t="shared" si="50"/>
        <v>0</v>
      </c>
      <c r="K282" s="196" t="s">
        <v>281</v>
      </c>
      <c r="L282" s="40"/>
      <c r="M282" s="201" t="s">
        <v>1</v>
      </c>
      <c r="N282" s="202" t="s">
        <v>42</v>
      </c>
      <c r="O282" s="72"/>
      <c r="P282" s="203">
        <f t="shared" si="51"/>
        <v>0</v>
      </c>
      <c r="Q282" s="203">
        <v>1.01E-3</v>
      </c>
      <c r="R282" s="203">
        <f t="shared" si="52"/>
        <v>1.01E-3</v>
      </c>
      <c r="S282" s="203">
        <v>0</v>
      </c>
      <c r="T282" s="204">
        <f t="shared" si="5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380</v>
      </c>
      <c r="AT282" s="205" t="s">
        <v>277</v>
      </c>
      <c r="AU282" s="205" t="s">
        <v>85</v>
      </c>
      <c r="AY282" s="18" t="s">
        <v>275</v>
      </c>
      <c r="BE282" s="206">
        <f t="shared" si="54"/>
        <v>0</v>
      </c>
      <c r="BF282" s="206">
        <f t="shared" si="55"/>
        <v>0</v>
      </c>
      <c r="BG282" s="206">
        <f t="shared" si="56"/>
        <v>0</v>
      </c>
      <c r="BH282" s="206">
        <f t="shared" si="57"/>
        <v>0</v>
      </c>
      <c r="BI282" s="206">
        <f t="shared" si="58"/>
        <v>0</v>
      </c>
      <c r="BJ282" s="18" t="s">
        <v>85</v>
      </c>
      <c r="BK282" s="206">
        <f t="shared" si="59"/>
        <v>0</v>
      </c>
      <c r="BL282" s="18" t="s">
        <v>380</v>
      </c>
      <c r="BM282" s="205" t="s">
        <v>3344</v>
      </c>
    </row>
    <row r="283" spans="1:65" s="2" customFormat="1" ht="24.15" customHeight="1">
      <c r="A283" s="35"/>
      <c r="B283" s="36"/>
      <c r="C283" s="194" t="s">
        <v>1265</v>
      </c>
      <c r="D283" s="194" t="s">
        <v>277</v>
      </c>
      <c r="E283" s="195" t="s">
        <v>3345</v>
      </c>
      <c r="F283" s="196" t="s">
        <v>3346</v>
      </c>
      <c r="G283" s="197" t="s">
        <v>610</v>
      </c>
      <c r="H283" s="198">
        <v>1</v>
      </c>
      <c r="I283" s="199"/>
      <c r="J283" s="200">
        <f t="shared" si="50"/>
        <v>0</v>
      </c>
      <c r="K283" s="196" t="s">
        <v>281</v>
      </c>
      <c r="L283" s="40"/>
      <c r="M283" s="201" t="s">
        <v>1</v>
      </c>
      <c r="N283" s="202" t="s">
        <v>42</v>
      </c>
      <c r="O283" s="72"/>
      <c r="P283" s="203">
        <f t="shared" si="51"/>
        <v>0</v>
      </c>
      <c r="Q283" s="203">
        <v>7.5000000000000002E-4</v>
      </c>
      <c r="R283" s="203">
        <f t="shared" si="52"/>
        <v>7.5000000000000002E-4</v>
      </c>
      <c r="S283" s="203">
        <v>0</v>
      </c>
      <c r="T283" s="204">
        <f t="shared" si="5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380</v>
      </c>
      <c r="AT283" s="205" t="s">
        <v>277</v>
      </c>
      <c r="AU283" s="205" t="s">
        <v>85</v>
      </c>
      <c r="AY283" s="18" t="s">
        <v>275</v>
      </c>
      <c r="BE283" s="206">
        <f t="shared" si="54"/>
        <v>0</v>
      </c>
      <c r="BF283" s="206">
        <f t="shared" si="55"/>
        <v>0</v>
      </c>
      <c r="BG283" s="206">
        <f t="shared" si="56"/>
        <v>0</v>
      </c>
      <c r="BH283" s="206">
        <f t="shared" si="57"/>
        <v>0</v>
      </c>
      <c r="BI283" s="206">
        <f t="shared" si="58"/>
        <v>0</v>
      </c>
      <c r="BJ283" s="18" t="s">
        <v>85</v>
      </c>
      <c r="BK283" s="206">
        <f t="shared" si="59"/>
        <v>0</v>
      </c>
      <c r="BL283" s="18" t="s">
        <v>380</v>
      </c>
      <c r="BM283" s="205" t="s">
        <v>3347</v>
      </c>
    </row>
    <row r="284" spans="1:65" s="2" customFormat="1" ht="24.15" customHeight="1">
      <c r="A284" s="35"/>
      <c r="B284" s="36"/>
      <c r="C284" s="194" t="s">
        <v>1269</v>
      </c>
      <c r="D284" s="194" t="s">
        <v>277</v>
      </c>
      <c r="E284" s="195" t="s">
        <v>3348</v>
      </c>
      <c r="F284" s="196" t="s">
        <v>3349</v>
      </c>
      <c r="G284" s="197" t="s">
        <v>597</v>
      </c>
      <c r="H284" s="198">
        <v>1</v>
      </c>
      <c r="I284" s="199"/>
      <c r="J284" s="200">
        <f t="shared" si="50"/>
        <v>0</v>
      </c>
      <c r="K284" s="196" t="s">
        <v>1</v>
      </c>
      <c r="L284" s="40"/>
      <c r="M284" s="201" t="s">
        <v>1</v>
      </c>
      <c r="N284" s="202" t="s">
        <v>42</v>
      </c>
      <c r="O284" s="72"/>
      <c r="P284" s="203">
        <f t="shared" si="51"/>
        <v>0</v>
      </c>
      <c r="Q284" s="203">
        <v>0</v>
      </c>
      <c r="R284" s="203">
        <f t="shared" si="52"/>
        <v>0</v>
      </c>
      <c r="S284" s="203">
        <v>0</v>
      </c>
      <c r="T284" s="204">
        <f t="shared" si="5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5" t="s">
        <v>380</v>
      </c>
      <c r="AT284" s="205" t="s">
        <v>277</v>
      </c>
      <c r="AU284" s="205" t="s">
        <v>85</v>
      </c>
      <c r="AY284" s="18" t="s">
        <v>275</v>
      </c>
      <c r="BE284" s="206">
        <f t="shared" si="54"/>
        <v>0</v>
      </c>
      <c r="BF284" s="206">
        <f t="shared" si="55"/>
        <v>0</v>
      </c>
      <c r="BG284" s="206">
        <f t="shared" si="56"/>
        <v>0</v>
      </c>
      <c r="BH284" s="206">
        <f t="shared" si="57"/>
        <v>0</v>
      </c>
      <c r="BI284" s="206">
        <f t="shared" si="58"/>
        <v>0</v>
      </c>
      <c r="BJ284" s="18" t="s">
        <v>85</v>
      </c>
      <c r="BK284" s="206">
        <f t="shared" si="59"/>
        <v>0</v>
      </c>
      <c r="BL284" s="18" t="s">
        <v>380</v>
      </c>
      <c r="BM284" s="205" t="s">
        <v>3350</v>
      </c>
    </row>
    <row r="285" spans="1:65" s="2" customFormat="1" ht="24.15" customHeight="1">
      <c r="A285" s="35"/>
      <c r="B285" s="36"/>
      <c r="C285" s="194" t="s">
        <v>1274</v>
      </c>
      <c r="D285" s="194" t="s">
        <v>277</v>
      </c>
      <c r="E285" s="195" t="s">
        <v>3351</v>
      </c>
      <c r="F285" s="196" t="s">
        <v>3352</v>
      </c>
      <c r="G285" s="197" t="s">
        <v>597</v>
      </c>
      <c r="H285" s="198">
        <v>1</v>
      </c>
      <c r="I285" s="199"/>
      <c r="J285" s="200">
        <f t="shared" si="50"/>
        <v>0</v>
      </c>
      <c r="K285" s="196" t="s">
        <v>1</v>
      </c>
      <c r="L285" s="40"/>
      <c r="M285" s="201" t="s">
        <v>1</v>
      </c>
      <c r="N285" s="202" t="s">
        <v>42</v>
      </c>
      <c r="O285" s="72"/>
      <c r="P285" s="203">
        <f t="shared" si="51"/>
        <v>0</v>
      </c>
      <c r="Q285" s="203">
        <v>0</v>
      </c>
      <c r="R285" s="203">
        <f t="shared" si="52"/>
        <v>0</v>
      </c>
      <c r="S285" s="203">
        <v>0</v>
      </c>
      <c r="T285" s="204">
        <f t="shared" si="5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380</v>
      </c>
      <c r="AT285" s="205" t="s">
        <v>277</v>
      </c>
      <c r="AU285" s="205" t="s">
        <v>85</v>
      </c>
      <c r="AY285" s="18" t="s">
        <v>275</v>
      </c>
      <c r="BE285" s="206">
        <f t="shared" si="54"/>
        <v>0</v>
      </c>
      <c r="BF285" s="206">
        <f t="shared" si="55"/>
        <v>0</v>
      </c>
      <c r="BG285" s="206">
        <f t="shared" si="56"/>
        <v>0</v>
      </c>
      <c r="BH285" s="206">
        <f t="shared" si="57"/>
        <v>0</v>
      </c>
      <c r="BI285" s="206">
        <f t="shared" si="58"/>
        <v>0</v>
      </c>
      <c r="BJ285" s="18" t="s">
        <v>85</v>
      </c>
      <c r="BK285" s="206">
        <f t="shared" si="59"/>
        <v>0</v>
      </c>
      <c r="BL285" s="18" t="s">
        <v>380</v>
      </c>
      <c r="BM285" s="205" t="s">
        <v>3353</v>
      </c>
    </row>
    <row r="286" spans="1:65" s="2" customFormat="1" ht="24.15" customHeight="1">
      <c r="A286" s="35"/>
      <c r="B286" s="36"/>
      <c r="C286" s="194" t="s">
        <v>1281</v>
      </c>
      <c r="D286" s="194" t="s">
        <v>277</v>
      </c>
      <c r="E286" s="195" t="s">
        <v>3354</v>
      </c>
      <c r="F286" s="196" t="s">
        <v>3355</v>
      </c>
      <c r="G286" s="197" t="s">
        <v>1694</v>
      </c>
      <c r="H286" s="261"/>
      <c r="I286" s="199"/>
      <c r="J286" s="200">
        <f t="shared" si="50"/>
        <v>0</v>
      </c>
      <c r="K286" s="196" t="s">
        <v>281</v>
      </c>
      <c r="L286" s="40"/>
      <c r="M286" s="201" t="s">
        <v>1</v>
      </c>
      <c r="N286" s="202" t="s">
        <v>42</v>
      </c>
      <c r="O286" s="72"/>
      <c r="P286" s="203">
        <f t="shared" si="51"/>
        <v>0</v>
      </c>
      <c r="Q286" s="203">
        <v>0</v>
      </c>
      <c r="R286" s="203">
        <f t="shared" si="52"/>
        <v>0</v>
      </c>
      <c r="S286" s="203">
        <v>0</v>
      </c>
      <c r="T286" s="204">
        <f t="shared" si="5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380</v>
      </c>
      <c r="AT286" s="205" t="s">
        <v>277</v>
      </c>
      <c r="AU286" s="205" t="s">
        <v>85</v>
      </c>
      <c r="AY286" s="18" t="s">
        <v>275</v>
      </c>
      <c r="BE286" s="206">
        <f t="shared" si="54"/>
        <v>0</v>
      </c>
      <c r="BF286" s="206">
        <f t="shared" si="55"/>
        <v>0</v>
      </c>
      <c r="BG286" s="206">
        <f t="shared" si="56"/>
        <v>0</v>
      </c>
      <c r="BH286" s="206">
        <f t="shared" si="57"/>
        <v>0</v>
      </c>
      <c r="BI286" s="206">
        <f t="shared" si="58"/>
        <v>0</v>
      </c>
      <c r="BJ286" s="18" t="s">
        <v>85</v>
      </c>
      <c r="BK286" s="206">
        <f t="shared" si="59"/>
        <v>0</v>
      </c>
      <c r="BL286" s="18" t="s">
        <v>380</v>
      </c>
      <c r="BM286" s="205" t="s">
        <v>3356</v>
      </c>
    </row>
    <row r="287" spans="1:65" s="12" customFormat="1" ht="22.75" customHeight="1">
      <c r="B287" s="178"/>
      <c r="C287" s="179"/>
      <c r="D287" s="180" t="s">
        <v>75</v>
      </c>
      <c r="E287" s="192" t="s">
        <v>3357</v>
      </c>
      <c r="F287" s="192" t="s">
        <v>3358</v>
      </c>
      <c r="G287" s="179"/>
      <c r="H287" s="179"/>
      <c r="I287" s="182"/>
      <c r="J287" s="193">
        <f>BK287</f>
        <v>0</v>
      </c>
      <c r="K287" s="179"/>
      <c r="L287" s="184"/>
      <c r="M287" s="185"/>
      <c r="N287" s="186"/>
      <c r="O287" s="186"/>
      <c r="P287" s="187">
        <f>SUM(P288:P290)</f>
        <v>0</v>
      </c>
      <c r="Q287" s="186"/>
      <c r="R287" s="187">
        <f>SUM(R288:R290)</f>
        <v>0.30854999999999999</v>
      </c>
      <c r="S287" s="186"/>
      <c r="T287" s="188">
        <f>SUM(T288:T290)</f>
        <v>0</v>
      </c>
      <c r="AR287" s="189" t="s">
        <v>85</v>
      </c>
      <c r="AT287" s="190" t="s">
        <v>75</v>
      </c>
      <c r="AU287" s="190" t="s">
        <v>83</v>
      </c>
      <c r="AY287" s="189" t="s">
        <v>275</v>
      </c>
      <c r="BK287" s="191">
        <f>SUM(BK288:BK290)</f>
        <v>0</v>
      </c>
    </row>
    <row r="288" spans="1:65" s="2" customFormat="1" ht="33" customHeight="1">
      <c r="A288" s="35"/>
      <c r="B288" s="36"/>
      <c r="C288" s="194" t="s">
        <v>1285</v>
      </c>
      <c r="D288" s="194" t="s">
        <v>277</v>
      </c>
      <c r="E288" s="195" t="s">
        <v>3359</v>
      </c>
      <c r="F288" s="196" t="s">
        <v>3360</v>
      </c>
      <c r="G288" s="197" t="s">
        <v>597</v>
      </c>
      <c r="H288" s="198">
        <v>33</v>
      </c>
      <c r="I288" s="199"/>
      <c r="J288" s="200">
        <f>ROUND(I288*H288,2)</f>
        <v>0</v>
      </c>
      <c r="K288" s="196" t="s">
        <v>281</v>
      </c>
      <c r="L288" s="40"/>
      <c r="M288" s="201" t="s">
        <v>1</v>
      </c>
      <c r="N288" s="202" t="s">
        <v>42</v>
      </c>
      <c r="O288" s="72"/>
      <c r="P288" s="203">
        <f>O288*H288</f>
        <v>0</v>
      </c>
      <c r="Q288" s="203">
        <v>9.1999999999999998E-3</v>
      </c>
      <c r="R288" s="203">
        <f>Q288*H288</f>
        <v>0.30359999999999998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380</v>
      </c>
      <c r="AT288" s="205" t="s">
        <v>277</v>
      </c>
      <c r="AU288" s="205" t="s">
        <v>85</v>
      </c>
      <c r="AY288" s="18" t="s">
        <v>275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85</v>
      </c>
      <c r="BK288" s="206">
        <f>ROUND(I288*H288,2)</f>
        <v>0</v>
      </c>
      <c r="BL288" s="18" t="s">
        <v>380</v>
      </c>
      <c r="BM288" s="205" t="s">
        <v>3361</v>
      </c>
    </row>
    <row r="289" spans="1:65" s="2" customFormat="1" ht="16.5" customHeight="1">
      <c r="A289" s="35"/>
      <c r="B289" s="36"/>
      <c r="C289" s="194" t="s">
        <v>1289</v>
      </c>
      <c r="D289" s="194" t="s">
        <v>277</v>
      </c>
      <c r="E289" s="195" t="s">
        <v>3362</v>
      </c>
      <c r="F289" s="196" t="s">
        <v>3363</v>
      </c>
      <c r="G289" s="197" t="s">
        <v>597</v>
      </c>
      <c r="H289" s="198">
        <v>33</v>
      </c>
      <c r="I289" s="199"/>
      <c r="J289" s="200">
        <f>ROUND(I289*H289,2)</f>
        <v>0</v>
      </c>
      <c r="K289" s="196" t="s">
        <v>281</v>
      </c>
      <c r="L289" s="40"/>
      <c r="M289" s="201" t="s">
        <v>1</v>
      </c>
      <c r="N289" s="202" t="s">
        <v>42</v>
      </c>
      <c r="O289" s="72"/>
      <c r="P289" s="203">
        <f>O289*H289</f>
        <v>0</v>
      </c>
      <c r="Q289" s="203">
        <v>1.4999999999999999E-4</v>
      </c>
      <c r="R289" s="203">
        <f>Q289*H289</f>
        <v>4.9499999999999995E-3</v>
      </c>
      <c r="S289" s="203">
        <v>0</v>
      </c>
      <c r="T289" s="20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380</v>
      </c>
      <c r="AT289" s="205" t="s">
        <v>277</v>
      </c>
      <c r="AU289" s="205" t="s">
        <v>85</v>
      </c>
      <c r="AY289" s="18" t="s">
        <v>275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8" t="s">
        <v>85</v>
      </c>
      <c r="BK289" s="206">
        <f>ROUND(I289*H289,2)</f>
        <v>0</v>
      </c>
      <c r="BL289" s="18" t="s">
        <v>380</v>
      </c>
      <c r="BM289" s="205" t="s">
        <v>3364</v>
      </c>
    </row>
    <row r="290" spans="1:65" s="2" customFormat="1" ht="24.15" customHeight="1">
      <c r="A290" s="35"/>
      <c r="B290" s="36"/>
      <c r="C290" s="194" t="s">
        <v>1293</v>
      </c>
      <c r="D290" s="194" t="s">
        <v>277</v>
      </c>
      <c r="E290" s="195" t="s">
        <v>3365</v>
      </c>
      <c r="F290" s="196" t="s">
        <v>3366</v>
      </c>
      <c r="G290" s="197" t="s">
        <v>1694</v>
      </c>
      <c r="H290" s="261"/>
      <c r="I290" s="199"/>
      <c r="J290" s="200">
        <f>ROUND(I290*H290,2)</f>
        <v>0</v>
      </c>
      <c r="K290" s="196" t="s">
        <v>281</v>
      </c>
      <c r="L290" s="40"/>
      <c r="M290" s="201" t="s">
        <v>1</v>
      </c>
      <c r="N290" s="202" t="s">
        <v>42</v>
      </c>
      <c r="O290" s="72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380</v>
      </c>
      <c r="AT290" s="205" t="s">
        <v>277</v>
      </c>
      <c r="AU290" s="205" t="s">
        <v>85</v>
      </c>
      <c r="AY290" s="18" t="s">
        <v>275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8" t="s">
        <v>85</v>
      </c>
      <c r="BK290" s="206">
        <f>ROUND(I290*H290,2)</f>
        <v>0</v>
      </c>
      <c r="BL290" s="18" t="s">
        <v>380</v>
      </c>
      <c r="BM290" s="205" t="s">
        <v>3367</v>
      </c>
    </row>
    <row r="291" spans="1:65" s="12" customFormat="1" ht="22.75" customHeight="1">
      <c r="B291" s="178"/>
      <c r="C291" s="179"/>
      <c r="D291" s="180" t="s">
        <v>75</v>
      </c>
      <c r="E291" s="192" t="s">
        <v>3368</v>
      </c>
      <c r="F291" s="192" t="s">
        <v>3369</v>
      </c>
      <c r="G291" s="179"/>
      <c r="H291" s="179"/>
      <c r="I291" s="182"/>
      <c r="J291" s="193">
        <f>BK291</f>
        <v>0</v>
      </c>
      <c r="K291" s="179"/>
      <c r="L291" s="184"/>
      <c r="M291" s="185"/>
      <c r="N291" s="186"/>
      <c r="O291" s="186"/>
      <c r="P291" s="187">
        <f>SUM(P292:P293)</f>
        <v>0</v>
      </c>
      <c r="Q291" s="186"/>
      <c r="R291" s="187">
        <f>SUM(R292:R293)</f>
        <v>4.0800000000000003E-3</v>
      </c>
      <c r="S291" s="186"/>
      <c r="T291" s="188">
        <f>SUM(T292:T293)</f>
        <v>0</v>
      </c>
      <c r="AR291" s="189" t="s">
        <v>85</v>
      </c>
      <c r="AT291" s="190" t="s">
        <v>75</v>
      </c>
      <c r="AU291" s="190" t="s">
        <v>83</v>
      </c>
      <c r="AY291" s="189" t="s">
        <v>275</v>
      </c>
      <c r="BK291" s="191">
        <f>SUM(BK292:BK293)</f>
        <v>0</v>
      </c>
    </row>
    <row r="292" spans="1:65" s="2" customFormat="1" ht="33" customHeight="1">
      <c r="A292" s="35"/>
      <c r="B292" s="36"/>
      <c r="C292" s="194" t="s">
        <v>1297</v>
      </c>
      <c r="D292" s="194" t="s">
        <v>277</v>
      </c>
      <c r="E292" s="195" t="s">
        <v>3370</v>
      </c>
      <c r="F292" s="196" t="s">
        <v>3371</v>
      </c>
      <c r="G292" s="197" t="s">
        <v>610</v>
      </c>
      <c r="H292" s="198">
        <v>3</v>
      </c>
      <c r="I292" s="199"/>
      <c r="J292" s="200">
        <f>ROUND(I292*H292,2)</f>
        <v>0</v>
      </c>
      <c r="K292" s="196" t="s">
        <v>281</v>
      </c>
      <c r="L292" s="40"/>
      <c r="M292" s="201" t="s">
        <v>1</v>
      </c>
      <c r="N292" s="202" t="s">
        <v>42</v>
      </c>
      <c r="O292" s="72"/>
      <c r="P292" s="203">
        <f>O292*H292</f>
        <v>0</v>
      </c>
      <c r="Q292" s="203">
        <v>9.1E-4</v>
      </c>
      <c r="R292" s="203">
        <f>Q292*H292</f>
        <v>2.7299999999999998E-3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380</v>
      </c>
      <c r="AT292" s="205" t="s">
        <v>277</v>
      </c>
      <c r="AU292" s="205" t="s">
        <v>85</v>
      </c>
      <c r="AY292" s="18" t="s">
        <v>275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85</v>
      </c>
      <c r="BK292" s="206">
        <f>ROUND(I292*H292,2)</f>
        <v>0</v>
      </c>
      <c r="BL292" s="18" t="s">
        <v>380</v>
      </c>
      <c r="BM292" s="205" t="s">
        <v>3372</v>
      </c>
    </row>
    <row r="293" spans="1:65" s="2" customFormat="1" ht="33" customHeight="1">
      <c r="A293" s="35"/>
      <c r="B293" s="36"/>
      <c r="C293" s="194" t="s">
        <v>1302</v>
      </c>
      <c r="D293" s="194" t="s">
        <v>277</v>
      </c>
      <c r="E293" s="195" t="s">
        <v>3373</v>
      </c>
      <c r="F293" s="196" t="s">
        <v>3374</v>
      </c>
      <c r="G293" s="197" t="s">
        <v>610</v>
      </c>
      <c r="H293" s="198">
        <v>3</v>
      </c>
      <c r="I293" s="199"/>
      <c r="J293" s="200">
        <f>ROUND(I293*H293,2)</f>
        <v>0</v>
      </c>
      <c r="K293" s="196" t="s">
        <v>281</v>
      </c>
      <c r="L293" s="40"/>
      <c r="M293" s="201" t="s">
        <v>1</v>
      </c>
      <c r="N293" s="202" t="s">
        <v>42</v>
      </c>
      <c r="O293" s="72"/>
      <c r="P293" s="203">
        <f>O293*H293</f>
        <v>0</v>
      </c>
      <c r="Q293" s="203">
        <v>4.4999999999999999E-4</v>
      </c>
      <c r="R293" s="203">
        <f>Q293*H293</f>
        <v>1.3500000000000001E-3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380</v>
      </c>
      <c r="AT293" s="205" t="s">
        <v>277</v>
      </c>
      <c r="AU293" s="205" t="s">
        <v>85</v>
      </c>
      <c r="AY293" s="18" t="s">
        <v>275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85</v>
      </c>
      <c r="BK293" s="206">
        <f>ROUND(I293*H293,2)</f>
        <v>0</v>
      </c>
      <c r="BL293" s="18" t="s">
        <v>380</v>
      </c>
      <c r="BM293" s="205" t="s">
        <v>3375</v>
      </c>
    </row>
    <row r="294" spans="1:65" s="12" customFormat="1" ht="25.9" customHeight="1">
      <c r="B294" s="178"/>
      <c r="C294" s="179"/>
      <c r="D294" s="180" t="s">
        <v>75</v>
      </c>
      <c r="E294" s="181" t="s">
        <v>3376</v>
      </c>
      <c r="F294" s="181" t="s">
        <v>3377</v>
      </c>
      <c r="G294" s="179"/>
      <c r="H294" s="179"/>
      <c r="I294" s="182"/>
      <c r="J294" s="183">
        <f>BK294</f>
        <v>0</v>
      </c>
      <c r="K294" s="179"/>
      <c r="L294" s="184"/>
      <c r="M294" s="185"/>
      <c r="N294" s="186"/>
      <c r="O294" s="186"/>
      <c r="P294" s="187">
        <f>P295</f>
        <v>0</v>
      </c>
      <c r="Q294" s="186"/>
      <c r="R294" s="187">
        <f>R295</f>
        <v>0</v>
      </c>
      <c r="S294" s="186"/>
      <c r="T294" s="188">
        <f>T295</f>
        <v>0</v>
      </c>
      <c r="AR294" s="189" t="s">
        <v>282</v>
      </c>
      <c r="AT294" s="190" t="s">
        <v>75</v>
      </c>
      <c r="AU294" s="190" t="s">
        <v>76</v>
      </c>
      <c r="AY294" s="189" t="s">
        <v>275</v>
      </c>
      <c r="BK294" s="191">
        <f>BK295</f>
        <v>0</v>
      </c>
    </row>
    <row r="295" spans="1:65" s="2" customFormat="1" ht="16.5" customHeight="1">
      <c r="A295" s="35"/>
      <c r="B295" s="36"/>
      <c r="C295" s="194" t="s">
        <v>1306</v>
      </c>
      <c r="D295" s="194" t="s">
        <v>277</v>
      </c>
      <c r="E295" s="195" t="s">
        <v>3378</v>
      </c>
      <c r="F295" s="196" t="s">
        <v>3379</v>
      </c>
      <c r="G295" s="197" t="s">
        <v>1547</v>
      </c>
      <c r="H295" s="198">
        <v>160</v>
      </c>
      <c r="I295" s="199"/>
      <c r="J295" s="200">
        <f>ROUND(I295*H295,2)</f>
        <v>0</v>
      </c>
      <c r="K295" s="196" t="s">
        <v>281</v>
      </c>
      <c r="L295" s="40"/>
      <c r="M295" s="201" t="s">
        <v>1</v>
      </c>
      <c r="N295" s="202" t="s">
        <v>42</v>
      </c>
      <c r="O295" s="72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3380</v>
      </c>
      <c r="AT295" s="205" t="s">
        <v>277</v>
      </c>
      <c r="AU295" s="205" t="s">
        <v>83</v>
      </c>
      <c r="AY295" s="18" t="s">
        <v>275</v>
      </c>
      <c r="BE295" s="206">
        <f>IF(N295="základní",J295,0)</f>
        <v>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18" t="s">
        <v>85</v>
      </c>
      <c r="BK295" s="206">
        <f>ROUND(I295*H295,2)</f>
        <v>0</v>
      </c>
      <c r="BL295" s="18" t="s">
        <v>3380</v>
      </c>
      <c r="BM295" s="205" t="s">
        <v>3381</v>
      </c>
    </row>
    <row r="296" spans="1:65" s="12" customFormat="1" ht="25.9" customHeight="1">
      <c r="B296" s="178"/>
      <c r="C296" s="179"/>
      <c r="D296" s="180" t="s">
        <v>75</v>
      </c>
      <c r="E296" s="181" t="s">
        <v>3382</v>
      </c>
      <c r="F296" s="181" t="s">
        <v>171</v>
      </c>
      <c r="G296" s="179"/>
      <c r="H296" s="179"/>
      <c r="I296" s="182"/>
      <c r="J296" s="183">
        <f>BK296</f>
        <v>0</v>
      </c>
      <c r="K296" s="179"/>
      <c r="L296" s="184"/>
      <c r="M296" s="185"/>
      <c r="N296" s="186"/>
      <c r="O296" s="186"/>
      <c r="P296" s="187">
        <f>P297</f>
        <v>0</v>
      </c>
      <c r="Q296" s="186"/>
      <c r="R296" s="187">
        <f>R297</f>
        <v>0</v>
      </c>
      <c r="S296" s="186"/>
      <c r="T296" s="188">
        <f>T297</f>
        <v>0</v>
      </c>
      <c r="AR296" s="189" t="s">
        <v>317</v>
      </c>
      <c r="AT296" s="190" t="s">
        <v>75</v>
      </c>
      <c r="AU296" s="190" t="s">
        <v>76</v>
      </c>
      <c r="AY296" s="189" t="s">
        <v>275</v>
      </c>
      <c r="BK296" s="191">
        <f>BK297</f>
        <v>0</v>
      </c>
    </row>
    <row r="297" spans="1:65" s="12" customFormat="1" ht="22.75" customHeight="1">
      <c r="B297" s="178"/>
      <c r="C297" s="179"/>
      <c r="D297" s="180" t="s">
        <v>75</v>
      </c>
      <c r="E297" s="192" t="s">
        <v>3383</v>
      </c>
      <c r="F297" s="192" t="s">
        <v>3384</v>
      </c>
      <c r="G297" s="179"/>
      <c r="H297" s="179"/>
      <c r="I297" s="182"/>
      <c r="J297" s="193">
        <f>BK297</f>
        <v>0</v>
      </c>
      <c r="K297" s="179"/>
      <c r="L297" s="184"/>
      <c r="M297" s="185"/>
      <c r="N297" s="186"/>
      <c r="O297" s="186"/>
      <c r="P297" s="187">
        <f>P298</f>
        <v>0</v>
      </c>
      <c r="Q297" s="186"/>
      <c r="R297" s="187">
        <f>R298</f>
        <v>0</v>
      </c>
      <c r="S297" s="186"/>
      <c r="T297" s="188">
        <f>T298</f>
        <v>0</v>
      </c>
      <c r="AR297" s="189" t="s">
        <v>317</v>
      </c>
      <c r="AT297" s="190" t="s">
        <v>75</v>
      </c>
      <c r="AU297" s="190" t="s">
        <v>83</v>
      </c>
      <c r="AY297" s="189" t="s">
        <v>275</v>
      </c>
      <c r="BK297" s="191">
        <f>BK298</f>
        <v>0</v>
      </c>
    </row>
    <row r="298" spans="1:65" s="2" customFormat="1" ht="16.5" customHeight="1">
      <c r="A298" s="35"/>
      <c r="B298" s="36"/>
      <c r="C298" s="194" t="s">
        <v>1310</v>
      </c>
      <c r="D298" s="194" t="s">
        <v>277</v>
      </c>
      <c r="E298" s="195" t="s">
        <v>3385</v>
      </c>
      <c r="F298" s="196" t="s">
        <v>3386</v>
      </c>
      <c r="G298" s="197" t="s">
        <v>3387</v>
      </c>
      <c r="H298" s="198">
        <v>1</v>
      </c>
      <c r="I298" s="199"/>
      <c r="J298" s="200">
        <f>ROUND(I298*H298,2)</f>
        <v>0</v>
      </c>
      <c r="K298" s="196" t="s">
        <v>281</v>
      </c>
      <c r="L298" s="40"/>
      <c r="M298" s="262" t="s">
        <v>1</v>
      </c>
      <c r="N298" s="263" t="s">
        <v>42</v>
      </c>
      <c r="O298" s="264"/>
      <c r="P298" s="265">
        <f>O298*H298</f>
        <v>0</v>
      </c>
      <c r="Q298" s="265">
        <v>0</v>
      </c>
      <c r="R298" s="265">
        <f>Q298*H298</f>
        <v>0</v>
      </c>
      <c r="S298" s="265">
        <v>0</v>
      </c>
      <c r="T298" s="266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3388</v>
      </c>
      <c r="AT298" s="205" t="s">
        <v>277</v>
      </c>
      <c r="AU298" s="205" t="s">
        <v>85</v>
      </c>
      <c r="AY298" s="18" t="s">
        <v>275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8" t="s">
        <v>85</v>
      </c>
      <c r="BK298" s="206">
        <f>ROUND(I298*H298,2)</f>
        <v>0</v>
      </c>
      <c r="BL298" s="18" t="s">
        <v>3388</v>
      </c>
      <c r="BM298" s="205" t="s">
        <v>3389</v>
      </c>
    </row>
    <row r="299" spans="1:65" s="2" customFormat="1" ht="7" customHeight="1">
      <c r="A299" s="35"/>
      <c r="B299" s="55"/>
      <c r="C299" s="56"/>
      <c r="D299" s="56"/>
      <c r="E299" s="56"/>
      <c r="F299" s="56"/>
      <c r="G299" s="56"/>
      <c r="H299" s="56"/>
      <c r="I299" s="56"/>
      <c r="J299" s="56"/>
      <c r="K299" s="56"/>
      <c r="L299" s="40"/>
      <c r="M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</row>
  </sheetData>
  <sheetProtection algorithmName="SHA-512" hashValue="EaiNyjhonAjPiqSP2XDnu+H73uIDahhdtjuPlVCJuCErhwjwtlcI3V/mQ+d510GQN29F1lnvLkUJk5gPYrZv1A==" saltValue="oMHnBly+RPWQj3JwBXE/YCZQlFW4Dyg4pgsJ4sDLXpTMZg1e2uxZ0lOKFuc2h98d6aAmcfypyCc1zxWn3HGI/A==" spinCount="100000" sheet="1" objects="1" scenarios="1" formatColumns="0" formatRows="0" autoFilter="0"/>
  <autoFilter ref="C129:K298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3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94</v>
      </c>
    </row>
    <row r="3" spans="1:46" s="1" customFormat="1" ht="7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83</v>
      </c>
    </row>
    <row r="4" spans="1:46" s="1" customFormat="1" ht="2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2" t="str">
        <f>'Rekapitulace stavby'!K6</f>
        <v>Lůžkový hospic Mezi stromy na pozemku č. parc 785/1 v k.ú. Havlíčkův Brod</v>
      </c>
      <c r="F7" s="333"/>
      <c r="G7" s="333"/>
      <c r="H7" s="333"/>
      <c r="L7" s="21"/>
    </row>
    <row r="8" spans="1:46" s="1" customFormat="1" ht="12" customHeight="1">
      <c r="B8" s="21"/>
      <c r="D8" s="121" t="s">
        <v>186</v>
      </c>
      <c r="L8" s="21"/>
    </row>
    <row r="9" spans="1:46" s="2" customFormat="1" ht="16.5" customHeight="1">
      <c r="A9" s="35"/>
      <c r="B9" s="40"/>
      <c r="C9" s="35"/>
      <c r="D9" s="35"/>
      <c r="E9" s="332" t="s">
        <v>189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2934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4" t="s">
        <v>3390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25. 4. 2022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6" t="str">
        <f>'Rekapitulace stavby'!E14</f>
        <v>Vyplň údaj</v>
      </c>
      <c r="F20" s="337"/>
      <c r="G20" s="337"/>
      <c r="H20" s="337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1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38" t="s">
        <v>1</v>
      </c>
      <c r="F29" s="338"/>
      <c r="G29" s="338"/>
      <c r="H29" s="338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ROUND(J129,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31" t="s">
        <v>40</v>
      </c>
      <c r="E35" s="121" t="s">
        <v>41</v>
      </c>
      <c r="F35" s="132">
        <f>ROUND((SUM(BE129:BE212)),  2)</f>
        <v>0</v>
      </c>
      <c r="G35" s="35"/>
      <c r="H35" s="35"/>
      <c r="I35" s="133">
        <v>0.21</v>
      </c>
      <c r="J35" s="132">
        <f>ROUND(((SUM(BE129:BE212))*I35),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1" t="s">
        <v>42</v>
      </c>
      <c r="F36" s="132">
        <f>ROUND((SUM(BF129:BF212)),  2)</f>
        <v>0</v>
      </c>
      <c r="G36" s="35"/>
      <c r="H36" s="35"/>
      <c r="I36" s="133">
        <v>0.15</v>
      </c>
      <c r="J36" s="132">
        <f>ROUND(((SUM(BF129:BF212))*I36),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1" t="s">
        <v>43</v>
      </c>
      <c r="F37" s="132">
        <f>ROUND((SUM(BG129:BG212)),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1" t="s">
        <v>44</v>
      </c>
      <c r="F38" s="132">
        <f>ROUND((SUM(BH129:BH212)),  2)</f>
        <v>0</v>
      </c>
      <c r="G38" s="35"/>
      <c r="H38" s="35"/>
      <c r="I38" s="133">
        <v>0.15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1" t="s">
        <v>45</v>
      </c>
      <c r="F39" s="132">
        <f>ROUND((SUM(BI129:BI212)),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34"/>
      <c r="D41" s="135" t="s">
        <v>46</v>
      </c>
      <c r="E41" s="136"/>
      <c r="F41" s="136"/>
      <c r="G41" s="137" t="s">
        <v>47</v>
      </c>
      <c r="H41" s="138" t="s">
        <v>48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7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39" t="str">
        <f>E7</f>
        <v>Lůžkový hospic Mezi stromy na pozemku č. parc 785/1 v k.ú. Havlíčkův Brod</v>
      </c>
      <c r="F85" s="340"/>
      <c r="G85" s="340"/>
      <c r="H85" s="34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9" t="s">
        <v>189</v>
      </c>
      <c r="F87" s="341"/>
      <c r="G87" s="341"/>
      <c r="H87" s="34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2934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4" t="str">
        <f>E11</f>
        <v>UT - Ústřední vytápění</v>
      </c>
      <c r="F89" s="341"/>
      <c r="G89" s="341"/>
      <c r="H89" s="34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7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25. 4. 2022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Spolek pro lůžkový hospic Mezi Stromy</v>
      </c>
      <c r="G93" s="37"/>
      <c r="H93" s="37"/>
      <c r="I93" s="30" t="s">
        <v>30</v>
      </c>
      <c r="J93" s="33" t="str">
        <f>E23</f>
        <v>PROJEKT II, v.o.s.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Škrabal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2" t="s">
        <v>229</v>
      </c>
      <c r="D96" s="153"/>
      <c r="E96" s="153"/>
      <c r="F96" s="153"/>
      <c r="G96" s="153"/>
      <c r="H96" s="153"/>
      <c r="I96" s="153"/>
      <c r="J96" s="154" t="s">
        <v>230</v>
      </c>
      <c r="K96" s="153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2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75" customHeight="1">
      <c r="A98" s="35"/>
      <c r="B98" s="36"/>
      <c r="C98" s="155" t="s">
        <v>231</v>
      </c>
      <c r="D98" s="37"/>
      <c r="E98" s="37"/>
      <c r="F98" s="37"/>
      <c r="G98" s="37"/>
      <c r="H98" s="37"/>
      <c r="I98" s="37"/>
      <c r="J98" s="85">
        <f>J129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232</v>
      </c>
    </row>
    <row r="99" spans="1:47" s="9" customFormat="1" ht="25" customHeight="1">
      <c r="B99" s="156"/>
      <c r="C99" s="157"/>
      <c r="D99" s="158" t="s">
        <v>243</v>
      </c>
      <c r="E99" s="159"/>
      <c r="F99" s="159"/>
      <c r="G99" s="159"/>
      <c r="H99" s="159"/>
      <c r="I99" s="159"/>
      <c r="J99" s="160">
        <f>J130</f>
        <v>0</v>
      </c>
      <c r="K99" s="157"/>
      <c r="L99" s="161"/>
    </row>
    <row r="100" spans="1:47" s="10" customFormat="1" ht="19.899999999999999" customHeight="1">
      <c r="B100" s="162"/>
      <c r="C100" s="105"/>
      <c r="D100" s="163" t="s">
        <v>3391</v>
      </c>
      <c r="E100" s="164"/>
      <c r="F100" s="164"/>
      <c r="G100" s="164"/>
      <c r="H100" s="164"/>
      <c r="I100" s="164"/>
      <c r="J100" s="165">
        <f>J131</f>
        <v>0</v>
      </c>
      <c r="K100" s="105"/>
      <c r="L100" s="166"/>
    </row>
    <row r="101" spans="1:47" s="10" customFormat="1" ht="19.899999999999999" customHeight="1">
      <c r="B101" s="162"/>
      <c r="C101" s="105"/>
      <c r="D101" s="163" t="s">
        <v>3392</v>
      </c>
      <c r="E101" s="164"/>
      <c r="F101" s="164"/>
      <c r="G101" s="164"/>
      <c r="H101" s="164"/>
      <c r="I101" s="164"/>
      <c r="J101" s="165">
        <f>J137</f>
        <v>0</v>
      </c>
      <c r="K101" s="105"/>
      <c r="L101" s="166"/>
    </row>
    <row r="102" spans="1:47" s="10" customFormat="1" ht="19.899999999999999" customHeight="1">
      <c r="B102" s="162"/>
      <c r="C102" s="105"/>
      <c r="D102" s="163" t="s">
        <v>3393</v>
      </c>
      <c r="E102" s="164"/>
      <c r="F102" s="164"/>
      <c r="G102" s="164"/>
      <c r="H102" s="164"/>
      <c r="I102" s="164"/>
      <c r="J102" s="165">
        <f>J148</f>
        <v>0</v>
      </c>
      <c r="K102" s="105"/>
      <c r="L102" s="166"/>
    </row>
    <row r="103" spans="1:47" s="10" customFormat="1" ht="19.899999999999999" customHeight="1">
      <c r="B103" s="162"/>
      <c r="C103" s="105"/>
      <c r="D103" s="163" t="s">
        <v>3394</v>
      </c>
      <c r="E103" s="164"/>
      <c r="F103" s="164"/>
      <c r="G103" s="164"/>
      <c r="H103" s="164"/>
      <c r="I103" s="164"/>
      <c r="J103" s="165">
        <f>J170</f>
        <v>0</v>
      </c>
      <c r="K103" s="105"/>
      <c r="L103" s="166"/>
    </row>
    <row r="104" spans="1:47" s="10" customFormat="1" ht="19.899999999999999" customHeight="1">
      <c r="B104" s="162"/>
      <c r="C104" s="105"/>
      <c r="D104" s="163" t="s">
        <v>3395</v>
      </c>
      <c r="E104" s="164"/>
      <c r="F104" s="164"/>
      <c r="G104" s="164"/>
      <c r="H104" s="164"/>
      <c r="I104" s="164"/>
      <c r="J104" s="165">
        <f>J186</f>
        <v>0</v>
      </c>
      <c r="K104" s="105"/>
      <c r="L104" s="166"/>
    </row>
    <row r="105" spans="1:47" s="9" customFormat="1" ht="25" customHeight="1">
      <c r="B105" s="156"/>
      <c r="C105" s="157"/>
      <c r="D105" s="158" t="s">
        <v>2942</v>
      </c>
      <c r="E105" s="159"/>
      <c r="F105" s="159"/>
      <c r="G105" s="159"/>
      <c r="H105" s="159"/>
      <c r="I105" s="159"/>
      <c r="J105" s="160">
        <f>J207</f>
        <v>0</v>
      </c>
      <c r="K105" s="157"/>
      <c r="L105" s="161"/>
    </row>
    <row r="106" spans="1:47" s="9" customFormat="1" ht="25" customHeight="1">
      <c r="B106" s="156"/>
      <c r="C106" s="157"/>
      <c r="D106" s="158" t="s">
        <v>2943</v>
      </c>
      <c r="E106" s="159"/>
      <c r="F106" s="159"/>
      <c r="G106" s="159"/>
      <c r="H106" s="159"/>
      <c r="I106" s="159"/>
      <c r="J106" s="160">
        <f>J210</f>
        <v>0</v>
      </c>
      <c r="K106" s="157"/>
      <c r="L106" s="161"/>
    </row>
    <row r="107" spans="1:47" s="10" customFormat="1" ht="19.899999999999999" customHeight="1">
      <c r="B107" s="162"/>
      <c r="C107" s="105"/>
      <c r="D107" s="163" t="s">
        <v>2944</v>
      </c>
      <c r="E107" s="164"/>
      <c r="F107" s="164"/>
      <c r="G107" s="164"/>
      <c r="H107" s="164"/>
      <c r="I107" s="164"/>
      <c r="J107" s="165">
        <f>J211</f>
        <v>0</v>
      </c>
      <c r="K107" s="105"/>
      <c r="L107" s="166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7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7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5" customHeight="1">
      <c r="A114" s="35"/>
      <c r="B114" s="36"/>
      <c r="C114" s="24" t="s">
        <v>260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7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6.25" customHeight="1">
      <c r="A117" s="35"/>
      <c r="B117" s="36"/>
      <c r="C117" s="37"/>
      <c r="D117" s="37"/>
      <c r="E117" s="339" t="str">
        <f>E7</f>
        <v>Lůžkový hospic Mezi stromy na pozemku č. parc 785/1 v k.ú. Havlíčkův Brod</v>
      </c>
      <c r="F117" s="340"/>
      <c r="G117" s="340"/>
      <c r="H117" s="340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186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39" t="s">
        <v>189</v>
      </c>
      <c r="F119" s="341"/>
      <c r="G119" s="341"/>
      <c r="H119" s="341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2934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94" t="str">
        <f>E11</f>
        <v>UT - Ústřední vytápění</v>
      </c>
      <c r="F121" s="341"/>
      <c r="G121" s="341"/>
      <c r="H121" s="341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7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F14</f>
        <v xml:space="preserve"> </v>
      </c>
      <c r="G123" s="37"/>
      <c r="H123" s="37"/>
      <c r="I123" s="30" t="s">
        <v>22</v>
      </c>
      <c r="J123" s="67" t="str">
        <f>IF(J14="","",J14)</f>
        <v>25. 4. 2022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7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15" customHeight="1">
      <c r="A125" s="35"/>
      <c r="B125" s="36"/>
      <c r="C125" s="30" t="s">
        <v>24</v>
      </c>
      <c r="D125" s="37"/>
      <c r="E125" s="37"/>
      <c r="F125" s="28" t="str">
        <f>E17</f>
        <v>Spolek pro lůžkový hospic Mezi Stromy</v>
      </c>
      <c r="G125" s="37"/>
      <c r="H125" s="37"/>
      <c r="I125" s="30" t="s">
        <v>30</v>
      </c>
      <c r="J125" s="33" t="str">
        <f>E23</f>
        <v>PROJEKT II, v.o.s.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15" customHeight="1">
      <c r="A126" s="35"/>
      <c r="B126" s="36"/>
      <c r="C126" s="30" t="s">
        <v>28</v>
      </c>
      <c r="D126" s="37"/>
      <c r="E126" s="37"/>
      <c r="F126" s="28" t="str">
        <f>IF(E20="","",E20)</f>
        <v>Vyplň údaj</v>
      </c>
      <c r="G126" s="37"/>
      <c r="H126" s="37"/>
      <c r="I126" s="30" t="s">
        <v>33</v>
      </c>
      <c r="J126" s="33" t="str">
        <f>E26</f>
        <v>Martin Škrabal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2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7"/>
      <c r="B128" s="168"/>
      <c r="C128" s="169" t="s">
        <v>261</v>
      </c>
      <c r="D128" s="170" t="s">
        <v>61</v>
      </c>
      <c r="E128" s="170" t="s">
        <v>57</v>
      </c>
      <c r="F128" s="170" t="s">
        <v>58</v>
      </c>
      <c r="G128" s="170" t="s">
        <v>262</v>
      </c>
      <c r="H128" s="170" t="s">
        <v>263</v>
      </c>
      <c r="I128" s="170" t="s">
        <v>264</v>
      </c>
      <c r="J128" s="170" t="s">
        <v>230</v>
      </c>
      <c r="K128" s="171" t="s">
        <v>265</v>
      </c>
      <c r="L128" s="172"/>
      <c r="M128" s="76" t="s">
        <v>1</v>
      </c>
      <c r="N128" s="77" t="s">
        <v>40</v>
      </c>
      <c r="O128" s="77" t="s">
        <v>266</v>
      </c>
      <c r="P128" s="77" t="s">
        <v>267</v>
      </c>
      <c r="Q128" s="77" t="s">
        <v>268</v>
      </c>
      <c r="R128" s="77" t="s">
        <v>269</v>
      </c>
      <c r="S128" s="77" t="s">
        <v>270</v>
      </c>
      <c r="T128" s="78" t="s">
        <v>271</v>
      </c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</row>
    <row r="129" spans="1:65" s="2" customFormat="1" ht="22.75" customHeight="1">
      <c r="A129" s="35"/>
      <c r="B129" s="36"/>
      <c r="C129" s="83" t="s">
        <v>272</v>
      </c>
      <c r="D129" s="37"/>
      <c r="E129" s="37"/>
      <c r="F129" s="37"/>
      <c r="G129" s="37"/>
      <c r="H129" s="37"/>
      <c r="I129" s="37"/>
      <c r="J129" s="173">
        <f>BK129</f>
        <v>0</v>
      </c>
      <c r="K129" s="37"/>
      <c r="L129" s="40"/>
      <c r="M129" s="79"/>
      <c r="N129" s="174"/>
      <c r="O129" s="80"/>
      <c r="P129" s="175">
        <f>P130+P207+P210</f>
        <v>0</v>
      </c>
      <c r="Q129" s="80"/>
      <c r="R129" s="175">
        <f>R130+R207+R210</f>
        <v>4.1782900000000005</v>
      </c>
      <c r="S129" s="80"/>
      <c r="T129" s="176">
        <f>T130+T207+T210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232</v>
      </c>
      <c r="BK129" s="177">
        <f>BK130+BK207+BK210</f>
        <v>0</v>
      </c>
    </row>
    <row r="130" spans="1:65" s="12" customFormat="1" ht="25.9" customHeight="1">
      <c r="B130" s="178"/>
      <c r="C130" s="179"/>
      <c r="D130" s="180" t="s">
        <v>75</v>
      </c>
      <c r="E130" s="181" t="s">
        <v>1587</v>
      </c>
      <c r="F130" s="181" t="s">
        <v>1588</v>
      </c>
      <c r="G130" s="179"/>
      <c r="H130" s="179"/>
      <c r="I130" s="182"/>
      <c r="J130" s="183">
        <f>BK130</f>
        <v>0</v>
      </c>
      <c r="K130" s="179"/>
      <c r="L130" s="184"/>
      <c r="M130" s="185"/>
      <c r="N130" s="186"/>
      <c r="O130" s="186"/>
      <c r="P130" s="187">
        <f>P131+P137+P148+P170+P186</f>
        <v>0</v>
      </c>
      <c r="Q130" s="186"/>
      <c r="R130" s="187">
        <f>R131+R137+R148+R170+R186</f>
        <v>4.1782900000000005</v>
      </c>
      <c r="S130" s="186"/>
      <c r="T130" s="188">
        <f>T131+T137+T148+T170+T186</f>
        <v>0</v>
      </c>
      <c r="AR130" s="189" t="s">
        <v>85</v>
      </c>
      <c r="AT130" s="190" t="s">
        <v>75</v>
      </c>
      <c r="AU130" s="190" t="s">
        <v>76</v>
      </c>
      <c r="AY130" s="189" t="s">
        <v>275</v>
      </c>
      <c r="BK130" s="191">
        <f>BK131+BK137+BK148+BK170+BK186</f>
        <v>0</v>
      </c>
    </row>
    <row r="131" spans="1:65" s="12" customFormat="1" ht="22.75" customHeight="1">
      <c r="B131" s="178"/>
      <c r="C131" s="179"/>
      <c r="D131" s="180" t="s">
        <v>75</v>
      </c>
      <c r="E131" s="192" t="s">
        <v>3396</v>
      </c>
      <c r="F131" s="192" t="s">
        <v>3397</v>
      </c>
      <c r="G131" s="179"/>
      <c r="H131" s="179"/>
      <c r="I131" s="182"/>
      <c r="J131" s="193">
        <f>BK131</f>
        <v>0</v>
      </c>
      <c r="K131" s="179"/>
      <c r="L131" s="184"/>
      <c r="M131" s="185"/>
      <c r="N131" s="186"/>
      <c r="O131" s="186"/>
      <c r="P131" s="187">
        <f>SUM(P132:P136)</f>
        <v>0</v>
      </c>
      <c r="Q131" s="186"/>
      <c r="R131" s="187">
        <f>SUM(R132:R136)</f>
        <v>0.10302</v>
      </c>
      <c r="S131" s="186"/>
      <c r="T131" s="188">
        <f>SUM(T132:T136)</f>
        <v>0</v>
      </c>
      <c r="AR131" s="189" t="s">
        <v>85</v>
      </c>
      <c r="AT131" s="190" t="s">
        <v>75</v>
      </c>
      <c r="AU131" s="190" t="s">
        <v>83</v>
      </c>
      <c r="AY131" s="189" t="s">
        <v>275</v>
      </c>
      <c r="BK131" s="191">
        <f>SUM(BK132:BK136)</f>
        <v>0</v>
      </c>
    </row>
    <row r="132" spans="1:65" s="2" customFormat="1" ht="24.15" customHeight="1">
      <c r="A132" s="35"/>
      <c r="B132" s="36"/>
      <c r="C132" s="194" t="s">
        <v>83</v>
      </c>
      <c r="D132" s="194" t="s">
        <v>277</v>
      </c>
      <c r="E132" s="195" t="s">
        <v>3398</v>
      </c>
      <c r="F132" s="196" t="s">
        <v>3399</v>
      </c>
      <c r="G132" s="197" t="s">
        <v>597</v>
      </c>
      <c r="H132" s="198">
        <v>2</v>
      </c>
      <c r="I132" s="199"/>
      <c r="J132" s="200">
        <f>ROUND(I132*H132,2)</f>
        <v>0</v>
      </c>
      <c r="K132" s="196" t="s">
        <v>281</v>
      </c>
      <c r="L132" s="40"/>
      <c r="M132" s="201" t="s">
        <v>1</v>
      </c>
      <c r="N132" s="202" t="s">
        <v>42</v>
      </c>
      <c r="O132" s="72"/>
      <c r="P132" s="203">
        <f>O132*H132</f>
        <v>0</v>
      </c>
      <c r="Q132" s="203">
        <v>4.761E-2</v>
      </c>
      <c r="R132" s="203">
        <f>Q132*H132</f>
        <v>9.5219999999999999E-2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380</v>
      </c>
      <c r="AT132" s="205" t="s">
        <v>277</v>
      </c>
      <c r="AU132" s="205" t="s">
        <v>85</v>
      </c>
      <c r="AY132" s="18" t="s">
        <v>275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85</v>
      </c>
      <c r="BK132" s="206">
        <f>ROUND(I132*H132,2)</f>
        <v>0</v>
      </c>
      <c r="BL132" s="18" t="s">
        <v>380</v>
      </c>
      <c r="BM132" s="205" t="s">
        <v>3400</v>
      </c>
    </row>
    <row r="133" spans="1:65" s="2" customFormat="1" ht="16.5" customHeight="1">
      <c r="A133" s="35"/>
      <c r="B133" s="36"/>
      <c r="C133" s="251" t="s">
        <v>85</v>
      </c>
      <c r="D133" s="251" t="s">
        <v>386</v>
      </c>
      <c r="E133" s="252" t="s">
        <v>3401</v>
      </c>
      <c r="F133" s="253" t="s">
        <v>3402</v>
      </c>
      <c r="G133" s="254" t="s">
        <v>597</v>
      </c>
      <c r="H133" s="255">
        <v>1</v>
      </c>
      <c r="I133" s="256"/>
      <c r="J133" s="257">
        <f>ROUND(I133*H133,2)</f>
        <v>0</v>
      </c>
      <c r="K133" s="253" t="s">
        <v>1</v>
      </c>
      <c r="L133" s="258"/>
      <c r="M133" s="259" t="s">
        <v>1</v>
      </c>
      <c r="N133" s="260" t="s">
        <v>42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517</v>
      </c>
      <c r="AT133" s="205" t="s">
        <v>386</v>
      </c>
      <c r="AU133" s="205" t="s">
        <v>85</v>
      </c>
      <c r="AY133" s="18" t="s">
        <v>275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85</v>
      </c>
      <c r="BK133" s="206">
        <f>ROUND(I133*H133,2)</f>
        <v>0</v>
      </c>
      <c r="BL133" s="18" t="s">
        <v>380</v>
      </c>
      <c r="BM133" s="205" t="s">
        <v>3403</v>
      </c>
    </row>
    <row r="134" spans="1:65" s="2" customFormat="1" ht="24.15" customHeight="1">
      <c r="A134" s="35"/>
      <c r="B134" s="36"/>
      <c r="C134" s="194" t="s">
        <v>106</v>
      </c>
      <c r="D134" s="194" t="s">
        <v>277</v>
      </c>
      <c r="E134" s="195" t="s">
        <v>3404</v>
      </c>
      <c r="F134" s="196" t="s">
        <v>3405</v>
      </c>
      <c r="G134" s="197" t="s">
        <v>597</v>
      </c>
      <c r="H134" s="198">
        <v>1</v>
      </c>
      <c r="I134" s="199"/>
      <c r="J134" s="200">
        <f>ROUND(I134*H134,2)</f>
        <v>0</v>
      </c>
      <c r="K134" s="196" t="s">
        <v>1</v>
      </c>
      <c r="L134" s="40"/>
      <c r="M134" s="201" t="s">
        <v>1</v>
      </c>
      <c r="N134" s="202" t="s">
        <v>42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380</v>
      </c>
      <c r="AT134" s="205" t="s">
        <v>277</v>
      </c>
      <c r="AU134" s="205" t="s">
        <v>85</v>
      </c>
      <c r="AY134" s="18" t="s">
        <v>275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85</v>
      </c>
      <c r="BK134" s="206">
        <f>ROUND(I134*H134,2)</f>
        <v>0</v>
      </c>
      <c r="BL134" s="18" t="s">
        <v>380</v>
      </c>
      <c r="BM134" s="205" t="s">
        <v>3406</v>
      </c>
    </row>
    <row r="135" spans="1:65" s="2" customFormat="1" ht="16.5" customHeight="1">
      <c r="A135" s="35"/>
      <c r="B135" s="36"/>
      <c r="C135" s="194" t="s">
        <v>282</v>
      </c>
      <c r="D135" s="194" t="s">
        <v>277</v>
      </c>
      <c r="E135" s="195" t="s">
        <v>3407</v>
      </c>
      <c r="F135" s="196" t="s">
        <v>3408</v>
      </c>
      <c r="G135" s="197" t="s">
        <v>399</v>
      </c>
      <c r="H135" s="198">
        <v>20</v>
      </c>
      <c r="I135" s="199"/>
      <c r="J135" s="200">
        <f>ROUND(I135*H135,2)</f>
        <v>0</v>
      </c>
      <c r="K135" s="196" t="s">
        <v>281</v>
      </c>
      <c r="L135" s="40"/>
      <c r="M135" s="201" t="s">
        <v>1</v>
      </c>
      <c r="N135" s="202" t="s">
        <v>42</v>
      </c>
      <c r="O135" s="72"/>
      <c r="P135" s="203">
        <f>O135*H135</f>
        <v>0</v>
      </c>
      <c r="Q135" s="203">
        <v>3.8999999999999999E-4</v>
      </c>
      <c r="R135" s="203">
        <f>Q135*H135</f>
        <v>7.7999999999999996E-3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380</v>
      </c>
      <c r="AT135" s="205" t="s">
        <v>277</v>
      </c>
      <c r="AU135" s="205" t="s">
        <v>85</v>
      </c>
      <c r="AY135" s="18" t="s">
        <v>275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85</v>
      </c>
      <c r="BK135" s="206">
        <f>ROUND(I135*H135,2)</f>
        <v>0</v>
      </c>
      <c r="BL135" s="18" t="s">
        <v>380</v>
      </c>
      <c r="BM135" s="205" t="s">
        <v>3409</v>
      </c>
    </row>
    <row r="136" spans="1:65" s="2" customFormat="1" ht="21.75" customHeight="1">
      <c r="A136" s="35"/>
      <c r="B136" s="36"/>
      <c r="C136" s="194" t="s">
        <v>317</v>
      </c>
      <c r="D136" s="194" t="s">
        <v>277</v>
      </c>
      <c r="E136" s="195" t="s">
        <v>3410</v>
      </c>
      <c r="F136" s="196" t="s">
        <v>3411</v>
      </c>
      <c r="G136" s="197" t="s">
        <v>1694</v>
      </c>
      <c r="H136" s="261"/>
      <c r="I136" s="199"/>
      <c r="J136" s="200">
        <f>ROUND(I136*H136,2)</f>
        <v>0</v>
      </c>
      <c r="K136" s="196" t="s">
        <v>281</v>
      </c>
      <c r="L136" s="40"/>
      <c r="M136" s="201" t="s">
        <v>1</v>
      </c>
      <c r="N136" s="202" t="s">
        <v>42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380</v>
      </c>
      <c r="AT136" s="205" t="s">
        <v>277</v>
      </c>
      <c r="AU136" s="205" t="s">
        <v>85</v>
      </c>
      <c r="AY136" s="18" t="s">
        <v>275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85</v>
      </c>
      <c r="BK136" s="206">
        <f>ROUND(I136*H136,2)</f>
        <v>0</v>
      </c>
      <c r="BL136" s="18" t="s">
        <v>380</v>
      </c>
      <c r="BM136" s="205" t="s">
        <v>3412</v>
      </c>
    </row>
    <row r="137" spans="1:65" s="12" customFormat="1" ht="22.75" customHeight="1">
      <c r="B137" s="178"/>
      <c r="C137" s="179"/>
      <c r="D137" s="180" t="s">
        <v>75</v>
      </c>
      <c r="E137" s="192" t="s">
        <v>3413</v>
      </c>
      <c r="F137" s="192" t="s">
        <v>3414</v>
      </c>
      <c r="G137" s="179"/>
      <c r="H137" s="179"/>
      <c r="I137" s="182"/>
      <c r="J137" s="193">
        <f>BK137</f>
        <v>0</v>
      </c>
      <c r="K137" s="179"/>
      <c r="L137" s="184"/>
      <c r="M137" s="185"/>
      <c r="N137" s="186"/>
      <c r="O137" s="186"/>
      <c r="P137" s="187">
        <f>SUM(P138:P147)</f>
        <v>0</v>
      </c>
      <c r="Q137" s="186"/>
      <c r="R137" s="187">
        <f>SUM(R138:R147)</f>
        <v>0.13574</v>
      </c>
      <c r="S137" s="186"/>
      <c r="T137" s="188">
        <f>SUM(T138:T147)</f>
        <v>0</v>
      </c>
      <c r="AR137" s="189" t="s">
        <v>85</v>
      </c>
      <c r="AT137" s="190" t="s">
        <v>75</v>
      </c>
      <c r="AU137" s="190" t="s">
        <v>83</v>
      </c>
      <c r="AY137" s="189" t="s">
        <v>275</v>
      </c>
      <c r="BK137" s="191">
        <f>SUM(BK138:BK147)</f>
        <v>0</v>
      </c>
    </row>
    <row r="138" spans="1:65" s="2" customFormat="1" ht="16.5" customHeight="1">
      <c r="A138" s="35"/>
      <c r="B138" s="36"/>
      <c r="C138" s="194" t="s">
        <v>322</v>
      </c>
      <c r="D138" s="194" t="s">
        <v>277</v>
      </c>
      <c r="E138" s="195" t="s">
        <v>3415</v>
      </c>
      <c r="F138" s="196" t="s">
        <v>3416</v>
      </c>
      <c r="G138" s="197" t="s">
        <v>610</v>
      </c>
      <c r="H138" s="198">
        <v>1</v>
      </c>
      <c r="I138" s="199"/>
      <c r="J138" s="200">
        <f t="shared" ref="J138:J147" si="0">ROUND(I138*H138,2)</f>
        <v>0</v>
      </c>
      <c r="K138" s="196" t="s">
        <v>281</v>
      </c>
      <c r="L138" s="40"/>
      <c r="M138" s="201" t="s">
        <v>1</v>
      </c>
      <c r="N138" s="202" t="s">
        <v>42</v>
      </c>
      <c r="O138" s="72"/>
      <c r="P138" s="203">
        <f t="shared" ref="P138:P147" si="1">O138*H138</f>
        <v>0</v>
      </c>
      <c r="Q138" s="203">
        <v>3.4470000000000001E-2</v>
      </c>
      <c r="R138" s="203">
        <f t="shared" ref="R138:R147" si="2">Q138*H138</f>
        <v>3.4470000000000001E-2</v>
      </c>
      <c r="S138" s="203">
        <v>0</v>
      </c>
      <c r="T138" s="204">
        <f t="shared" ref="T138:T147" si="3"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380</v>
      </c>
      <c r="AT138" s="205" t="s">
        <v>277</v>
      </c>
      <c r="AU138" s="205" t="s">
        <v>85</v>
      </c>
      <c r="AY138" s="18" t="s">
        <v>275</v>
      </c>
      <c r="BE138" s="206">
        <f t="shared" ref="BE138:BE147" si="4">IF(N138="základní",J138,0)</f>
        <v>0</v>
      </c>
      <c r="BF138" s="206">
        <f t="shared" ref="BF138:BF147" si="5">IF(N138="snížená",J138,0)</f>
        <v>0</v>
      </c>
      <c r="BG138" s="206">
        <f t="shared" ref="BG138:BG147" si="6">IF(N138="zákl. přenesená",J138,0)</f>
        <v>0</v>
      </c>
      <c r="BH138" s="206">
        <f t="shared" ref="BH138:BH147" si="7">IF(N138="sníž. přenesená",J138,0)</f>
        <v>0</v>
      </c>
      <c r="BI138" s="206">
        <f t="shared" ref="BI138:BI147" si="8">IF(N138="nulová",J138,0)</f>
        <v>0</v>
      </c>
      <c r="BJ138" s="18" t="s">
        <v>85</v>
      </c>
      <c r="BK138" s="206">
        <f t="shared" ref="BK138:BK147" si="9">ROUND(I138*H138,2)</f>
        <v>0</v>
      </c>
      <c r="BL138" s="18" t="s">
        <v>380</v>
      </c>
      <c r="BM138" s="205" t="s">
        <v>3417</v>
      </c>
    </row>
    <row r="139" spans="1:65" s="2" customFormat="1" ht="16.5" customHeight="1">
      <c r="A139" s="35"/>
      <c r="B139" s="36"/>
      <c r="C139" s="194" t="s">
        <v>328</v>
      </c>
      <c r="D139" s="194" t="s">
        <v>277</v>
      </c>
      <c r="E139" s="195" t="s">
        <v>3418</v>
      </c>
      <c r="F139" s="196" t="s">
        <v>3419</v>
      </c>
      <c r="G139" s="197" t="s">
        <v>597</v>
      </c>
      <c r="H139" s="198">
        <v>46</v>
      </c>
      <c r="I139" s="199"/>
      <c r="J139" s="200">
        <f t="shared" si="0"/>
        <v>0</v>
      </c>
      <c r="K139" s="196" t="s">
        <v>281</v>
      </c>
      <c r="L139" s="40"/>
      <c r="M139" s="201" t="s">
        <v>1</v>
      </c>
      <c r="N139" s="202" t="s">
        <v>42</v>
      </c>
      <c r="O139" s="72"/>
      <c r="P139" s="203">
        <f t="shared" si="1"/>
        <v>0</v>
      </c>
      <c r="Q139" s="203">
        <v>1.1199999999999999E-3</v>
      </c>
      <c r="R139" s="203">
        <f t="shared" si="2"/>
        <v>5.1519999999999996E-2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380</v>
      </c>
      <c r="AT139" s="205" t="s">
        <v>277</v>
      </c>
      <c r="AU139" s="205" t="s">
        <v>85</v>
      </c>
      <c r="AY139" s="18" t="s">
        <v>275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85</v>
      </c>
      <c r="BK139" s="206">
        <f t="shared" si="9"/>
        <v>0</v>
      </c>
      <c r="BL139" s="18" t="s">
        <v>380</v>
      </c>
      <c r="BM139" s="205" t="s">
        <v>3420</v>
      </c>
    </row>
    <row r="140" spans="1:65" s="2" customFormat="1" ht="16.5" customHeight="1">
      <c r="A140" s="35"/>
      <c r="B140" s="36"/>
      <c r="C140" s="251" t="s">
        <v>334</v>
      </c>
      <c r="D140" s="251" t="s">
        <v>386</v>
      </c>
      <c r="E140" s="252" t="s">
        <v>3421</v>
      </c>
      <c r="F140" s="253" t="s">
        <v>3422</v>
      </c>
      <c r="G140" s="254" t="s">
        <v>610</v>
      </c>
      <c r="H140" s="255">
        <v>46</v>
      </c>
      <c r="I140" s="256"/>
      <c r="J140" s="257">
        <f t="shared" si="0"/>
        <v>0</v>
      </c>
      <c r="K140" s="253" t="s">
        <v>1</v>
      </c>
      <c r="L140" s="258"/>
      <c r="M140" s="259" t="s">
        <v>1</v>
      </c>
      <c r="N140" s="260" t="s">
        <v>42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517</v>
      </c>
      <c r="AT140" s="205" t="s">
        <v>386</v>
      </c>
      <c r="AU140" s="205" t="s">
        <v>85</v>
      </c>
      <c r="AY140" s="18" t="s">
        <v>275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85</v>
      </c>
      <c r="BK140" s="206">
        <f t="shared" si="9"/>
        <v>0</v>
      </c>
      <c r="BL140" s="18" t="s">
        <v>380</v>
      </c>
      <c r="BM140" s="205" t="s">
        <v>3423</v>
      </c>
    </row>
    <row r="141" spans="1:65" s="2" customFormat="1" ht="24.15" customHeight="1">
      <c r="A141" s="35"/>
      <c r="B141" s="36"/>
      <c r="C141" s="194" t="s">
        <v>339</v>
      </c>
      <c r="D141" s="194" t="s">
        <v>277</v>
      </c>
      <c r="E141" s="195" t="s">
        <v>3424</v>
      </c>
      <c r="F141" s="196" t="s">
        <v>3425</v>
      </c>
      <c r="G141" s="197" t="s">
        <v>597</v>
      </c>
      <c r="H141" s="198">
        <v>2</v>
      </c>
      <c r="I141" s="199"/>
      <c r="J141" s="200">
        <f t="shared" si="0"/>
        <v>0</v>
      </c>
      <c r="K141" s="196" t="s">
        <v>281</v>
      </c>
      <c r="L141" s="40"/>
      <c r="M141" s="201" t="s">
        <v>1</v>
      </c>
      <c r="N141" s="202" t="s">
        <v>42</v>
      </c>
      <c r="O141" s="72"/>
      <c r="P141" s="203">
        <f t="shared" si="1"/>
        <v>0</v>
      </c>
      <c r="Q141" s="203">
        <v>1.023E-2</v>
      </c>
      <c r="R141" s="203">
        <f t="shared" si="2"/>
        <v>2.0459999999999999E-2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380</v>
      </c>
      <c r="AT141" s="205" t="s">
        <v>277</v>
      </c>
      <c r="AU141" s="205" t="s">
        <v>85</v>
      </c>
      <c r="AY141" s="18" t="s">
        <v>275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85</v>
      </c>
      <c r="BK141" s="206">
        <f t="shared" si="9"/>
        <v>0</v>
      </c>
      <c r="BL141" s="18" t="s">
        <v>380</v>
      </c>
      <c r="BM141" s="205" t="s">
        <v>3426</v>
      </c>
    </row>
    <row r="142" spans="1:65" s="2" customFormat="1" ht="24.15" customHeight="1">
      <c r="A142" s="35"/>
      <c r="B142" s="36"/>
      <c r="C142" s="194" t="s">
        <v>345</v>
      </c>
      <c r="D142" s="194" t="s">
        <v>277</v>
      </c>
      <c r="E142" s="195" t="s">
        <v>3427</v>
      </c>
      <c r="F142" s="196" t="s">
        <v>3428</v>
      </c>
      <c r="G142" s="197" t="s">
        <v>597</v>
      </c>
      <c r="H142" s="198">
        <v>2</v>
      </c>
      <c r="I142" s="199"/>
      <c r="J142" s="200">
        <f t="shared" si="0"/>
        <v>0</v>
      </c>
      <c r="K142" s="196" t="s">
        <v>281</v>
      </c>
      <c r="L142" s="40"/>
      <c r="M142" s="201" t="s">
        <v>1</v>
      </c>
      <c r="N142" s="202" t="s">
        <v>42</v>
      </c>
      <c r="O142" s="72"/>
      <c r="P142" s="203">
        <f t="shared" si="1"/>
        <v>0</v>
      </c>
      <c r="Q142" s="203">
        <v>2.8600000000000001E-3</v>
      </c>
      <c r="R142" s="203">
        <f t="shared" si="2"/>
        <v>5.7200000000000003E-3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380</v>
      </c>
      <c r="AT142" s="205" t="s">
        <v>277</v>
      </c>
      <c r="AU142" s="205" t="s">
        <v>85</v>
      </c>
      <c r="AY142" s="18" t="s">
        <v>275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85</v>
      </c>
      <c r="BK142" s="206">
        <f t="shared" si="9"/>
        <v>0</v>
      </c>
      <c r="BL142" s="18" t="s">
        <v>380</v>
      </c>
      <c r="BM142" s="205" t="s">
        <v>3429</v>
      </c>
    </row>
    <row r="143" spans="1:65" s="2" customFormat="1" ht="37.75" customHeight="1">
      <c r="A143" s="35"/>
      <c r="B143" s="36"/>
      <c r="C143" s="194" t="s">
        <v>349</v>
      </c>
      <c r="D143" s="194" t="s">
        <v>277</v>
      </c>
      <c r="E143" s="195" t="s">
        <v>3430</v>
      </c>
      <c r="F143" s="196" t="s">
        <v>3431</v>
      </c>
      <c r="G143" s="197" t="s">
        <v>597</v>
      </c>
      <c r="H143" s="198">
        <v>1</v>
      </c>
      <c r="I143" s="199"/>
      <c r="J143" s="200">
        <f t="shared" si="0"/>
        <v>0</v>
      </c>
      <c r="K143" s="196" t="s">
        <v>281</v>
      </c>
      <c r="L143" s="40"/>
      <c r="M143" s="201" t="s">
        <v>1</v>
      </c>
      <c r="N143" s="202" t="s">
        <v>42</v>
      </c>
      <c r="O143" s="72"/>
      <c r="P143" s="203">
        <f t="shared" si="1"/>
        <v>0</v>
      </c>
      <c r="Q143" s="203">
        <v>5.47E-3</v>
      </c>
      <c r="R143" s="203">
        <f t="shared" si="2"/>
        <v>5.47E-3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380</v>
      </c>
      <c r="AT143" s="205" t="s">
        <v>277</v>
      </c>
      <c r="AU143" s="205" t="s">
        <v>85</v>
      </c>
      <c r="AY143" s="18" t="s">
        <v>275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85</v>
      </c>
      <c r="BK143" s="206">
        <f t="shared" si="9"/>
        <v>0</v>
      </c>
      <c r="BL143" s="18" t="s">
        <v>380</v>
      </c>
      <c r="BM143" s="205" t="s">
        <v>3432</v>
      </c>
    </row>
    <row r="144" spans="1:65" s="2" customFormat="1" ht="24.15" customHeight="1">
      <c r="A144" s="35"/>
      <c r="B144" s="36"/>
      <c r="C144" s="194" t="s">
        <v>362</v>
      </c>
      <c r="D144" s="194" t="s">
        <v>277</v>
      </c>
      <c r="E144" s="195" t="s">
        <v>3433</v>
      </c>
      <c r="F144" s="196" t="s">
        <v>3434</v>
      </c>
      <c r="G144" s="197" t="s">
        <v>597</v>
      </c>
      <c r="H144" s="198">
        <v>1</v>
      </c>
      <c r="I144" s="199"/>
      <c r="J144" s="200">
        <f t="shared" si="0"/>
        <v>0</v>
      </c>
      <c r="K144" s="196" t="s">
        <v>281</v>
      </c>
      <c r="L144" s="40"/>
      <c r="M144" s="201" t="s">
        <v>1</v>
      </c>
      <c r="N144" s="202" t="s">
        <v>42</v>
      </c>
      <c r="O144" s="72"/>
      <c r="P144" s="203">
        <f t="shared" si="1"/>
        <v>0</v>
      </c>
      <c r="Q144" s="203">
        <v>6.4999999999999997E-4</v>
      </c>
      <c r="R144" s="203">
        <f t="shared" si="2"/>
        <v>6.4999999999999997E-4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380</v>
      </c>
      <c r="AT144" s="205" t="s">
        <v>277</v>
      </c>
      <c r="AU144" s="205" t="s">
        <v>85</v>
      </c>
      <c r="AY144" s="18" t="s">
        <v>275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85</v>
      </c>
      <c r="BK144" s="206">
        <f t="shared" si="9"/>
        <v>0</v>
      </c>
      <c r="BL144" s="18" t="s">
        <v>380</v>
      </c>
      <c r="BM144" s="205" t="s">
        <v>3435</v>
      </c>
    </row>
    <row r="145" spans="1:65" s="2" customFormat="1" ht="24.15" customHeight="1">
      <c r="A145" s="35"/>
      <c r="B145" s="36"/>
      <c r="C145" s="194" t="s">
        <v>366</v>
      </c>
      <c r="D145" s="194" t="s">
        <v>277</v>
      </c>
      <c r="E145" s="195" t="s">
        <v>3436</v>
      </c>
      <c r="F145" s="196" t="s">
        <v>3437</v>
      </c>
      <c r="G145" s="197" t="s">
        <v>610</v>
      </c>
      <c r="H145" s="198">
        <v>1</v>
      </c>
      <c r="I145" s="199"/>
      <c r="J145" s="200">
        <f t="shared" si="0"/>
        <v>0</v>
      </c>
      <c r="K145" s="196" t="s">
        <v>281</v>
      </c>
      <c r="L145" s="40"/>
      <c r="M145" s="201" t="s">
        <v>1</v>
      </c>
      <c r="N145" s="202" t="s">
        <v>42</v>
      </c>
      <c r="O145" s="72"/>
      <c r="P145" s="203">
        <f t="shared" si="1"/>
        <v>0</v>
      </c>
      <c r="Q145" s="203">
        <v>6.8000000000000005E-4</v>
      </c>
      <c r="R145" s="203">
        <f t="shared" si="2"/>
        <v>6.8000000000000005E-4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380</v>
      </c>
      <c r="AT145" s="205" t="s">
        <v>277</v>
      </c>
      <c r="AU145" s="205" t="s">
        <v>85</v>
      </c>
      <c r="AY145" s="18" t="s">
        <v>275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85</v>
      </c>
      <c r="BK145" s="206">
        <f t="shared" si="9"/>
        <v>0</v>
      </c>
      <c r="BL145" s="18" t="s">
        <v>380</v>
      </c>
      <c r="BM145" s="205" t="s">
        <v>3438</v>
      </c>
    </row>
    <row r="146" spans="1:65" s="2" customFormat="1" ht="33" customHeight="1">
      <c r="A146" s="35"/>
      <c r="B146" s="36"/>
      <c r="C146" s="194" t="s">
        <v>370</v>
      </c>
      <c r="D146" s="194" t="s">
        <v>277</v>
      </c>
      <c r="E146" s="195" t="s">
        <v>3439</v>
      </c>
      <c r="F146" s="196" t="s">
        <v>3440</v>
      </c>
      <c r="G146" s="197" t="s">
        <v>597</v>
      </c>
      <c r="H146" s="198">
        <v>3</v>
      </c>
      <c r="I146" s="199"/>
      <c r="J146" s="200">
        <f t="shared" si="0"/>
        <v>0</v>
      </c>
      <c r="K146" s="196" t="s">
        <v>281</v>
      </c>
      <c r="L146" s="40"/>
      <c r="M146" s="201" t="s">
        <v>1</v>
      </c>
      <c r="N146" s="202" t="s">
        <v>42</v>
      </c>
      <c r="O146" s="72"/>
      <c r="P146" s="203">
        <f t="shared" si="1"/>
        <v>0</v>
      </c>
      <c r="Q146" s="203">
        <v>5.5900000000000004E-3</v>
      </c>
      <c r="R146" s="203">
        <f t="shared" si="2"/>
        <v>1.677E-2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380</v>
      </c>
      <c r="AT146" s="205" t="s">
        <v>277</v>
      </c>
      <c r="AU146" s="205" t="s">
        <v>85</v>
      </c>
      <c r="AY146" s="18" t="s">
        <v>275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85</v>
      </c>
      <c r="BK146" s="206">
        <f t="shared" si="9"/>
        <v>0</v>
      </c>
      <c r="BL146" s="18" t="s">
        <v>380</v>
      </c>
      <c r="BM146" s="205" t="s">
        <v>3441</v>
      </c>
    </row>
    <row r="147" spans="1:65" s="2" customFormat="1" ht="24.15" customHeight="1">
      <c r="A147" s="35"/>
      <c r="B147" s="36"/>
      <c r="C147" s="194" t="s">
        <v>8</v>
      </c>
      <c r="D147" s="194" t="s">
        <v>277</v>
      </c>
      <c r="E147" s="195" t="s">
        <v>3442</v>
      </c>
      <c r="F147" s="196" t="s">
        <v>3443</v>
      </c>
      <c r="G147" s="197" t="s">
        <v>1694</v>
      </c>
      <c r="H147" s="261"/>
      <c r="I147" s="199"/>
      <c r="J147" s="200">
        <f t="shared" si="0"/>
        <v>0</v>
      </c>
      <c r="K147" s="196" t="s">
        <v>281</v>
      </c>
      <c r="L147" s="40"/>
      <c r="M147" s="201" t="s">
        <v>1</v>
      </c>
      <c r="N147" s="202" t="s">
        <v>42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380</v>
      </c>
      <c r="AT147" s="205" t="s">
        <v>277</v>
      </c>
      <c r="AU147" s="205" t="s">
        <v>85</v>
      </c>
      <c r="AY147" s="18" t="s">
        <v>275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85</v>
      </c>
      <c r="BK147" s="206">
        <f t="shared" si="9"/>
        <v>0</v>
      </c>
      <c r="BL147" s="18" t="s">
        <v>380</v>
      </c>
      <c r="BM147" s="205" t="s">
        <v>3444</v>
      </c>
    </row>
    <row r="148" spans="1:65" s="12" customFormat="1" ht="22.75" customHeight="1">
      <c r="B148" s="178"/>
      <c r="C148" s="179"/>
      <c r="D148" s="180" t="s">
        <v>75</v>
      </c>
      <c r="E148" s="192" t="s">
        <v>3445</v>
      </c>
      <c r="F148" s="192" t="s">
        <v>3446</v>
      </c>
      <c r="G148" s="179"/>
      <c r="H148" s="179"/>
      <c r="I148" s="182"/>
      <c r="J148" s="193">
        <f>BK148</f>
        <v>0</v>
      </c>
      <c r="K148" s="179"/>
      <c r="L148" s="184"/>
      <c r="M148" s="185"/>
      <c r="N148" s="186"/>
      <c r="O148" s="186"/>
      <c r="P148" s="187">
        <f>SUM(P149:P169)</f>
        <v>0</v>
      </c>
      <c r="Q148" s="186"/>
      <c r="R148" s="187">
        <f>SUM(R149:R169)</f>
        <v>0.61260000000000003</v>
      </c>
      <c r="S148" s="186"/>
      <c r="T148" s="188">
        <f>SUM(T149:T169)</f>
        <v>0</v>
      </c>
      <c r="AR148" s="189" t="s">
        <v>85</v>
      </c>
      <c r="AT148" s="190" t="s">
        <v>75</v>
      </c>
      <c r="AU148" s="190" t="s">
        <v>83</v>
      </c>
      <c r="AY148" s="189" t="s">
        <v>275</v>
      </c>
      <c r="BK148" s="191">
        <f>SUM(BK149:BK169)</f>
        <v>0</v>
      </c>
    </row>
    <row r="149" spans="1:65" s="2" customFormat="1" ht="24.15" customHeight="1">
      <c r="A149" s="35"/>
      <c r="B149" s="36"/>
      <c r="C149" s="194" t="s">
        <v>380</v>
      </c>
      <c r="D149" s="194" t="s">
        <v>277</v>
      </c>
      <c r="E149" s="195" t="s">
        <v>3447</v>
      </c>
      <c r="F149" s="196" t="s">
        <v>3448</v>
      </c>
      <c r="G149" s="197" t="s">
        <v>399</v>
      </c>
      <c r="H149" s="198">
        <v>18</v>
      </c>
      <c r="I149" s="199"/>
      <c r="J149" s="200">
        <f t="shared" ref="J149:J159" si="10">ROUND(I149*H149,2)</f>
        <v>0</v>
      </c>
      <c r="K149" s="196" t="s">
        <v>281</v>
      </c>
      <c r="L149" s="40"/>
      <c r="M149" s="201" t="s">
        <v>1</v>
      </c>
      <c r="N149" s="202" t="s">
        <v>42</v>
      </c>
      <c r="O149" s="72"/>
      <c r="P149" s="203">
        <f t="shared" ref="P149:P159" si="11">O149*H149</f>
        <v>0</v>
      </c>
      <c r="Q149" s="203">
        <v>4.6999999999999999E-4</v>
      </c>
      <c r="R149" s="203">
        <f t="shared" ref="R149:R159" si="12">Q149*H149</f>
        <v>8.4600000000000005E-3</v>
      </c>
      <c r="S149" s="203">
        <v>0</v>
      </c>
      <c r="T149" s="204">
        <f t="shared" ref="T149:T159" si="1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380</v>
      </c>
      <c r="AT149" s="205" t="s">
        <v>277</v>
      </c>
      <c r="AU149" s="205" t="s">
        <v>85</v>
      </c>
      <c r="AY149" s="18" t="s">
        <v>275</v>
      </c>
      <c r="BE149" s="206">
        <f t="shared" ref="BE149:BE159" si="14">IF(N149="základní",J149,0)</f>
        <v>0</v>
      </c>
      <c r="BF149" s="206">
        <f t="shared" ref="BF149:BF159" si="15">IF(N149="snížená",J149,0)</f>
        <v>0</v>
      </c>
      <c r="BG149" s="206">
        <f t="shared" ref="BG149:BG159" si="16">IF(N149="zákl. přenesená",J149,0)</f>
        <v>0</v>
      </c>
      <c r="BH149" s="206">
        <f t="shared" ref="BH149:BH159" si="17">IF(N149="sníž. přenesená",J149,0)</f>
        <v>0</v>
      </c>
      <c r="BI149" s="206">
        <f t="shared" ref="BI149:BI159" si="18">IF(N149="nulová",J149,0)</f>
        <v>0</v>
      </c>
      <c r="BJ149" s="18" t="s">
        <v>85</v>
      </c>
      <c r="BK149" s="206">
        <f t="shared" ref="BK149:BK159" si="19">ROUND(I149*H149,2)</f>
        <v>0</v>
      </c>
      <c r="BL149" s="18" t="s">
        <v>380</v>
      </c>
      <c r="BM149" s="205" t="s">
        <v>3449</v>
      </c>
    </row>
    <row r="150" spans="1:65" s="2" customFormat="1" ht="24.15" customHeight="1">
      <c r="A150" s="35"/>
      <c r="B150" s="36"/>
      <c r="C150" s="194" t="s">
        <v>385</v>
      </c>
      <c r="D150" s="194" t="s">
        <v>277</v>
      </c>
      <c r="E150" s="195" t="s">
        <v>3450</v>
      </c>
      <c r="F150" s="196" t="s">
        <v>3451</v>
      </c>
      <c r="G150" s="197" t="s">
        <v>399</v>
      </c>
      <c r="H150" s="198">
        <v>26</v>
      </c>
      <c r="I150" s="199"/>
      <c r="J150" s="200">
        <f t="shared" si="10"/>
        <v>0</v>
      </c>
      <c r="K150" s="196" t="s">
        <v>281</v>
      </c>
      <c r="L150" s="40"/>
      <c r="M150" s="201" t="s">
        <v>1</v>
      </c>
      <c r="N150" s="202" t="s">
        <v>42</v>
      </c>
      <c r="O150" s="72"/>
      <c r="P150" s="203">
        <f t="shared" si="11"/>
        <v>0</v>
      </c>
      <c r="Q150" s="203">
        <v>5.8E-4</v>
      </c>
      <c r="R150" s="203">
        <f t="shared" si="12"/>
        <v>1.508E-2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380</v>
      </c>
      <c r="AT150" s="205" t="s">
        <v>277</v>
      </c>
      <c r="AU150" s="205" t="s">
        <v>85</v>
      </c>
      <c r="AY150" s="18" t="s">
        <v>275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85</v>
      </c>
      <c r="BK150" s="206">
        <f t="shared" si="19"/>
        <v>0</v>
      </c>
      <c r="BL150" s="18" t="s">
        <v>380</v>
      </c>
      <c r="BM150" s="205" t="s">
        <v>3452</v>
      </c>
    </row>
    <row r="151" spans="1:65" s="2" customFormat="1" ht="24.15" customHeight="1">
      <c r="A151" s="35"/>
      <c r="B151" s="36"/>
      <c r="C151" s="194" t="s">
        <v>391</v>
      </c>
      <c r="D151" s="194" t="s">
        <v>277</v>
      </c>
      <c r="E151" s="195" t="s">
        <v>3453</v>
      </c>
      <c r="F151" s="196" t="s">
        <v>3454</v>
      </c>
      <c r="G151" s="197" t="s">
        <v>399</v>
      </c>
      <c r="H151" s="198">
        <v>82</v>
      </c>
      <c r="I151" s="199"/>
      <c r="J151" s="200">
        <f t="shared" si="10"/>
        <v>0</v>
      </c>
      <c r="K151" s="196" t="s">
        <v>281</v>
      </c>
      <c r="L151" s="40"/>
      <c r="M151" s="201" t="s">
        <v>1</v>
      </c>
      <c r="N151" s="202" t="s">
        <v>42</v>
      </c>
      <c r="O151" s="72"/>
      <c r="P151" s="203">
        <f t="shared" si="11"/>
        <v>0</v>
      </c>
      <c r="Q151" s="203">
        <v>7.2999999999999996E-4</v>
      </c>
      <c r="R151" s="203">
        <f t="shared" si="12"/>
        <v>5.9859999999999997E-2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380</v>
      </c>
      <c r="AT151" s="205" t="s">
        <v>277</v>
      </c>
      <c r="AU151" s="205" t="s">
        <v>85</v>
      </c>
      <c r="AY151" s="18" t="s">
        <v>275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85</v>
      </c>
      <c r="BK151" s="206">
        <f t="shared" si="19"/>
        <v>0</v>
      </c>
      <c r="BL151" s="18" t="s">
        <v>380</v>
      </c>
      <c r="BM151" s="205" t="s">
        <v>3455</v>
      </c>
    </row>
    <row r="152" spans="1:65" s="2" customFormat="1" ht="24.15" customHeight="1">
      <c r="A152" s="35"/>
      <c r="B152" s="36"/>
      <c r="C152" s="194" t="s">
        <v>396</v>
      </c>
      <c r="D152" s="194" t="s">
        <v>277</v>
      </c>
      <c r="E152" s="195" t="s">
        <v>3456</v>
      </c>
      <c r="F152" s="196" t="s">
        <v>3457</v>
      </c>
      <c r="G152" s="197" t="s">
        <v>399</v>
      </c>
      <c r="H152" s="198">
        <v>63</v>
      </c>
      <c r="I152" s="199"/>
      <c r="J152" s="200">
        <f t="shared" si="10"/>
        <v>0</v>
      </c>
      <c r="K152" s="196" t="s">
        <v>281</v>
      </c>
      <c r="L152" s="40"/>
      <c r="M152" s="201" t="s">
        <v>1</v>
      </c>
      <c r="N152" s="202" t="s">
        <v>42</v>
      </c>
      <c r="O152" s="72"/>
      <c r="P152" s="203">
        <f t="shared" si="11"/>
        <v>0</v>
      </c>
      <c r="Q152" s="203">
        <v>1.2700000000000001E-3</v>
      </c>
      <c r="R152" s="203">
        <f t="shared" si="12"/>
        <v>8.0010000000000012E-2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380</v>
      </c>
      <c r="AT152" s="205" t="s">
        <v>277</v>
      </c>
      <c r="AU152" s="205" t="s">
        <v>85</v>
      </c>
      <c r="AY152" s="18" t="s">
        <v>275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85</v>
      </c>
      <c r="BK152" s="206">
        <f t="shared" si="19"/>
        <v>0</v>
      </c>
      <c r="BL152" s="18" t="s">
        <v>380</v>
      </c>
      <c r="BM152" s="205" t="s">
        <v>3458</v>
      </c>
    </row>
    <row r="153" spans="1:65" s="2" customFormat="1" ht="24.15" customHeight="1">
      <c r="A153" s="35"/>
      <c r="B153" s="36"/>
      <c r="C153" s="194" t="s">
        <v>402</v>
      </c>
      <c r="D153" s="194" t="s">
        <v>277</v>
      </c>
      <c r="E153" s="195" t="s">
        <v>3459</v>
      </c>
      <c r="F153" s="196" t="s">
        <v>3460</v>
      </c>
      <c r="G153" s="197" t="s">
        <v>399</v>
      </c>
      <c r="H153" s="198">
        <v>68</v>
      </c>
      <c r="I153" s="199"/>
      <c r="J153" s="200">
        <f t="shared" si="10"/>
        <v>0</v>
      </c>
      <c r="K153" s="196" t="s">
        <v>281</v>
      </c>
      <c r="L153" s="40"/>
      <c r="M153" s="201" t="s">
        <v>1</v>
      </c>
      <c r="N153" s="202" t="s">
        <v>42</v>
      </c>
      <c r="O153" s="72"/>
      <c r="P153" s="203">
        <f t="shared" si="11"/>
        <v>0</v>
      </c>
      <c r="Q153" s="203">
        <v>1.5900000000000001E-3</v>
      </c>
      <c r="R153" s="203">
        <f t="shared" si="12"/>
        <v>0.10812000000000001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380</v>
      </c>
      <c r="AT153" s="205" t="s">
        <v>277</v>
      </c>
      <c r="AU153" s="205" t="s">
        <v>85</v>
      </c>
      <c r="AY153" s="18" t="s">
        <v>275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85</v>
      </c>
      <c r="BK153" s="206">
        <f t="shared" si="19"/>
        <v>0</v>
      </c>
      <c r="BL153" s="18" t="s">
        <v>380</v>
      </c>
      <c r="BM153" s="205" t="s">
        <v>3461</v>
      </c>
    </row>
    <row r="154" spans="1:65" s="2" customFormat="1" ht="24.15" customHeight="1">
      <c r="A154" s="35"/>
      <c r="B154" s="36"/>
      <c r="C154" s="194" t="s">
        <v>7</v>
      </c>
      <c r="D154" s="194" t="s">
        <v>277</v>
      </c>
      <c r="E154" s="195" t="s">
        <v>3462</v>
      </c>
      <c r="F154" s="196" t="s">
        <v>3463</v>
      </c>
      <c r="G154" s="197" t="s">
        <v>399</v>
      </c>
      <c r="H154" s="198">
        <v>23</v>
      </c>
      <c r="I154" s="199"/>
      <c r="J154" s="200">
        <f t="shared" si="10"/>
        <v>0</v>
      </c>
      <c r="K154" s="196" t="s">
        <v>281</v>
      </c>
      <c r="L154" s="40"/>
      <c r="M154" s="201" t="s">
        <v>1</v>
      </c>
      <c r="N154" s="202" t="s">
        <v>42</v>
      </c>
      <c r="O154" s="72"/>
      <c r="P154" s="203">
        <f t="shared" si="11"/>
        <v>0</v>
      </c>
      <c r="Q154" s="203">
        <v>1.99E-3</v>
      </c>
      <c r="R154" s="203">
        <f t="shared" si="12"/>
        <v>4.5769999999999998E-2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380</v>
      </c>
      <c r="AT154" s="205" t="s">
        <v>277</v>
      </c>
      <c r="AU154" s="205" t="s">
        <v>85</v>
      </c>
      <c r="AY154" s="18" t="s">
        <v>275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85</v>
      </c>
      <c r="BK154" s="206">
        <f t="shared" si="19"/>
        <v>0</v>
      </c>
      <c r="BL154" s="18" t="s">
        <v>380</v>
      </c>
      <c r="BM154" s="205" t="s">
        <v>3464</v>
      </c>
    </row>
    <row r="155" spans="1:65" s="2" customFormat="1" ht="24.15" customHeight="1">
      <c r="A155" s="35"/>
      <c r="B155" s="36"/>
      <c r="C155" s="194" t="s">
        <v>420</v>
      </c>
      <c r="D155" s="194" t="s">
        <v>277</v>
      </c>
      <c r="E155" s="195" t="s">
        <v>3465</v>
      </c>
      <c r="F155" s="196" t="s">
        <v>3466</v>
      </c>
      <c r="G155" s="197" t="s">
        <v>399</v>
      </c>
      <c r="H155" s="198">
        <v>54</v>
      </c>
      <c r="I155" s="199"/>
      <c r="J155" s="200">
        <f t="shared" si="10"/>
        <v>0</v>
      </c>
      <c r="K155" s="196" t="s">
        <v>281</v>
      </c>
      <c r="L155" s="40"/>
      <c r="M155" s="201" t="s">
        <v>1</v>
      </c>
      <c r="N155" s="202" t="s">
        <v>42</v>
      </c>
      <c r="O155" s="72"/>
      <c r="P155" s="203">
        <f t="shared" si="11"/>
        <v>0</v>
      </c>
      <c r="Q155" s="203">
        <v>3.3600000000000001E-3</v>
      </c>
      <c r="R155" s="203">
        <f t="shared" si="12"/>
        <v>0.18144000000000002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380</v>
      </c>
      <c r="AT155" s="205" t="s">
        <v>277</v>
      </c>
      <c r="AU155" s="205" t="s">
        <v>85</v>
      </c>
      <c r="AY155" s="18" t="s">
        <v>275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85</v>
      </c>
      <c r="BK155" s="206">
        <f t="shared" si="19"/>
        <v>0</v>
      </c>
      <c r="BL155" s="18" t="s">
        <v>380</v>
      </c>
      <c r="BM155" s="205" t="s">
        <v>3467</v>
      </c>
    </row>
    <row r="156" spans="1:65" s="2" customFormat="1" ht="24.15" customHeight="1">
      <c r="A156" s="35"/>
      <c r="B156" s="36"/>
      <c r="C156" s="194" t="s">
        <v>428</v>
      </c>
      <c r="D156" s="194" t="s">
        <v>277</v>
      </c>
      <c r="E156" s="195" t="s">
        <v>3468</v>
      </c>
      <c r="F156" s="196" t="s">
        <v>3469</v>
      </c>
      <c r="G156" s="197" t="s">
        <v>399</v>
      </c>
      <c r="H156" s="198">
        <v>14</v>
      </c>
      <c r="I156" s="199"/>
      <c r="J156" s="200">
        <f t="shared" si="10"/>
        <v>0</v>
      </c>
      <c r="K156" s="196" t="s">
        <v>281</v>
      </c>
      <c r="L156" s="40"/>
      <c r="M156" s="201" t="s">
        <v>1</v>
      </c>
      <c r="N156" s="202" t="s">
        <v>42</v>
      </c>
      <c r="O156" s="72"/>
      <c r="P156" s="203">
        <f t="shared" si="11"/>
        <v>0</v>
      </c>
      <c r="Q156" s="203">
        <v>4.28E-3</v>
      </c>
      <c r="R156" s="203">
        <f t="shared" si="12"/>
        <v>5.9920000000000001E-2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380</v>
      </c>
      <c r="AT156" s="205" t="s">
        <v>277</v>
      </c>
      <c r="AU156" s="205" t="s">
        <v>85</v>
      </c>
      <c r="AY156" s="18" t="s">
        <v>275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85</v>
      </c>
      <c r="BK156" s="206">
        <f t="shared" si="19"/>
        <v>0</v>
      </c>
      <c r="BL156" s="18" t="s">
        <v>380</v>
      </c>
      <c r="BM156" s="205" t="s">
        <v>3470</v>
      </c>
    </row>
    <row r="157" spans="1:65" s="2" customFormat="1" ht="24.15" customHeight="1">
      <c r="A157" s="35"/>
      <c r="B157" s="36"/>
      <c r="C157" s="194" t="s">
        <v>436</v>
      </c>
      <c r="D157" s="194" t="s">
        <v>277</v>
      </c>
      <c r="E157" s="195" t="s">
        <v>3471</v>
      </c>
      <c r="F157" s="196" t="s">
        <v>3472</v>
      </c>
      <c r="G157" s="197" t="s">
        <v>610</v>
      </c>
      <c r="H157" s="198">
        <v>2</v>
      </c>
      <c r="I157" s="199"/>
      <c r="J157" s="200">
        <f t="shared" si="10"/>
        <v>0</v>
      </c>
      <c r="K157" s="196" t="s">
        <v>281</v>
      </c>
      <c r="L157" s="40"/>
      <c r="M157" s="201" t="s">
        <v>1</v>
      </c>
      <c r="N157" s="202" t="s">
        <v>42</v>
      </c>
      <c r="O157" s="72"/>
      <c r="P157" s="203">
        <f t="shared" si="11"/>
        <v>0</v>
      </c>
      <c r="Q157" s="203">
        <v>1.0000000000000001E-5</v>
      </c>
      <c r="R157" s="203">
        <f t="shared" si="12"/>
        <v>2.0000000000000002E-5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380</v>
      </c>
      <c r="AT157" s="205" t="s">
        <v>277</v>
      </c>
      <c r="AU157" s="205" t="s">
        <v>85</v>
      </c>
      <c r="AY157" s="18" t="s">
        <v>275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85</v>
      </c>
      <c r="BK157" s="206">
        <f t="shared" si="19"/>
        <v>0</v>
      </c>
      <c r="BL157" s="18" t="s">
        <v>380</v>
      </c>
      <c r="BM157" s="205" t="s">
        <v>3473</v>
      </c>
    </row>
    <row r="158" spans="1:65" s="2" customFormat="1" ht="24.15" customHeight="1">
      <c r="A158" s="35"/>
      <c r="B158" s="36"/>
      <c r="C158" s="194" t="s">
        <v>440</v>
      </c>
      <c r="D158" s="194" t="s">
        <v>277</v>
      </c>
      <c r="E158" s="195" t="s">
        <v>3474</v>
      </c>
      <c r="F158" s="196" t="s">
        <v>3475</v>
      </c>
      <c r="G158" s="197" t="s">
        <v>610</v>
      </c>
      <c r="H158" s="198">
        <v>11</v>
      </c>
      <c r="I158" s="199"/>
      <c r="J158" s="200">
        <f t="shared" si="10"/>
        <v>0</v>
      </c>
      <c r="K158" s="196" t="s">
        <v>281</v>
      </c>
      <c r="L158" s="40"/>
      <c r="M158" s="201" t="s">
        <v>1</v>
      </c>
      <c r="N158" s="202" t="s">
        <v>42</v>
      </c>
      <c r="O158" s="72"/>
      <c r="P158" s="203">
        <f t="shared" si="11"/>
        <v>0</v>
      </c>
      <c r="Q158" s="203">
        <v>5.0000000000000002E-5</v>
      </c>
      <c r="R158" s="203">
        <f t="shared" si="12"/>
        <v>5.5000000000000003E-4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380</v>
      </c>
      <c r="AT158" s="205" t="s">
        <v>277</v>
      </c>
      <c r="AU158" s="205" t="s">
        <v>85</v>
      </c>
      <c r="AY158" s="18" t="s">
        <v>275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85</v>
      </c>
      <c r="BK158" s="206">
        <f t="shared" si="19"/>
        <v>0</v>
      </c>
      <c r="BL158" s="18" t="s">
        <v>380</v>
      </c>
      <c r="BM158" s="205" t="s">
        <v>3476</v>
      </c>
    </row>
    <row r="159" spans="1:65" s="2" customFormat="1" ht="16.5" customHeight="1">
      <c r="A159" s="35"/>
      <c r="B159" s="36"/>
      <c r="C159" s="194" t="s">
        <v>464</v>
      </c>
      <c r="D159" s="194" t="s">
        <v>277</v>
      </c>
      <c r="E159" s="195" t="s">
        <v>3477</v>
      </c>
      <c r="F159" s="196" t="s">
        <v>3478</v>
      </c>
      <c r="G159" s="197" t="s">
        <v>399</v>
      </c>
      <c r="H159" s="198">
        <v>189</v>
      </c>
      <c r="I159" s="199"/>
      <c r="J159" s="200">
        <f t="shared" si="10"/>
        <v>0</v>
      </c>
      <c r="K159" s="196" t="s">
        <v>281</v>
      </c>
      <c r="L159" s="40"/>
      <c r="M159" s="201" t="s">
        <v>1</v>
      </c>
      <c r="N159" s="202" t="s">
        <v>42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380</v>
      </c>
      <c r="AT159" s="205" t="s">
        <v>277</v>
      </c>
      <c r="AU159" s="205" t="s">
        <v>85</v>
      </c>
      <c r="AY159" s="18" t="s">
        <v>275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85</v>
      </c>
      <c r="BK159" s="206">
        <f t="shared" si="19"/>
        <v>0</v>
      </c>
      <c r="BL159" s="18" t="s">
        <v>380</v>
      </c>
      <c r="BM159" s="205" t="s">
        <v>3479</v>
      </c>
    </row>
    <row r="160" spans="1:65" s="13" customFormat="1" ht="10">
      <c r="B160" s="207"/>
      <c r="C160" s="208"/>
      <c r="D160" s="209" t="s">
        <v>284</v>
      </c>
      <c r="E160" s="210" t="s">
        <v>1</v>
      </c>
      <c r="F160" s="211" t="s">
        <v>3480</v>
      </c>
      <c r="G160" s="208"/>
      <c r="H160" s="212">
        <v>189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284</v>
      </c>
      <c r="AU160" s="218" t="s">
        <v>85</v>
      </c>
      <c r="AV160" s="13" t="s">
        <v>85</v>
      </c>
      <c r="AW160" s="13" t="s">
        <v>32</v>
      </c>
      <c r="AX160" s="13" t="s">
        <v>83</v>
      </c>
      <c r="AY160" s="218" t="s">
        <v>275</v>
      </c>
    </row>
    <row r="161" spans="1:65" s="2" customFormat="1" ht="24.15" customHeight="1">
      <c r="A161" s="35"/>
      <c r="B161" s="36"/>
      <c r="C161" s="194" t="s">
        <v>469</v>
      </c>
      <c r="D161" s="194" t="s">
        <v>277</v>
      </c>
      <c r="E161" s="195" t="s">
        <v>3481</v>
      </c>
      <c r="F161" s="196" t="s">
        <v>3482</v>
      </c>
      <c r="G161" s="197" t="s">
        <v>399</v>
      </c>
      <c r="H161" s="198">
        <v>159</v>
      </c>
      <c r="I161" s="199"/>
      <c r="J161" s="200">
        <f>ROUND(I161*H161,2)</f>
        <v>0</v>
      </c>
      <c r="K161" s="196" t="s">
        <v>281</v>
      </c>
      <c r="L161" s="40"/>
      <c r="M161" s="201" t="s">
        <v>1</v>
      </c>
      <c r="N161" s="202" t="s">
        <v>42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380</v>
      </c>
      <c r="AT161" s="205" t="s">
        <v>277</v>
      </c>
      <c r="AU161" s="205" t="s">
        <v>85</v>
      </c>
      <c r="AY161" s="18" t="s">
        <v>275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85</v>
      </c>
      <c r="BK161" s="206">
        <f>ROUND(I161*H161,2)</f>
        <v>0</v>
      </c>
      <c r="BL161" s="18" t="s">
        <v>380</v>
      </c>
      <c r="BM161" s="205" t="s">
        <v>3483</v>
      </c>
    </row>
    <row r="162" spans="1:65" s="13" customFormat="1" ht="10">
      <c r="B162" s="207"/>
      <c r="C162" s="208"/>
      <c r="D162" s="209" t="s">
        <v>284</v>
      </c>
      <c r="E162" s="210" t="s">
        <v>1</v>
      </c>
      <c r="F162" s="211" t="s">
        <v>3484</v>
      </c>
      <c r="G162" s="208"/>
      <c r="H162" s="212">
        <v>159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284</v>
      </c>
      <c r="AU162" s="218" t="s">
        <v>85</v>
      </c>
      <c r="AV162" s="13" t="s">
        <v>85</v>
      </c>
      <c r="AW162" s="13" t="s">
        <v>32</v>
      </c>
      <c r="AX162" s="13" t="s">
        <v>83</v>
      </c>
      <c r="AY162" s="218" t="s">
        <v>275</v>
      </c>
    </row>
    <row r="163" spans="1:65" s="2" customFormat="1" ht="33" customHeight="1">
      <c r="A163" s="35"/>
      <c r="B163" s="36"/>
      <c r="C163" s="194" t="s">
        <v>478</v>
      </c>
      <c r="D163" s="194" t="s">
        <v>277</v>
      </c>
      <c r="E163" s="195" t="s">
        <v>3485</v>
      </c>
      <c r="F163" s="196" t="s">
        <v>3486</v>
      </c>
      <c r="G163" s="197" t="s">
        <v>399</v>
      </c>
      <c r="H163" s="198">
        <v>126</v>
      </c>
      <c r="I163" s="199"/>
      <c r="J163" s="200">
        <f>ROUND(I163*H163,2)</f>
        <v>0</v>
      </c>
      <c r="K163" s="196" t="s">
        <v>281</v>
      </c>
      <c r="L163" s="40"/>
      <c r="M163" s="201" t="s">
        <v>1</v>
      </c>
      <c r="N163" s="202" t="s">
        <v>42</v>
      </c>
      <c r="O163" s="72"/>
      <c r="P163" s="203">
        <f>O163*H163</f>
        <v>0</v>
      </c>
      <c r="Q163" s="203">
        <v>1.2E-4</v>
      </c>
      <c r="R163" s="203">
        <f>Q163*H163</f>
        <v>1.512E-2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380</v>
      </c>
      <c r="AT163" s="205" t="s">
        <v>277</v>
      </c>
      <c r="AU163" s="205" t="s">
        <v>85</v>
      </c>
      <c r="AY163" s="18" t="s">
        <v>275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85</v>
      </c>
      <c r="BK163" s="206">
        <f>ROUND(I163*H163,2)</f>
        <v>0</v>
      </c>
      <c r="BL163" s="18" t="s">
        <v>380</v>
      </c>
      <c r="BM163" s="205" t="s">
        <v>3487</v>
      </c>
    </row>
    <row r="164" spans="1:65" s="13" customFormat="1" ht="10">
      <c r="B164" s="207"/>
      <c r="C164" s="208"/>
      <c r="D164" s="209" t="s">
        <v>284</v>
      </c>
      <c r="E164" s="210" t="s">
        <v>1</v>
      </c>
      <c r="F164" s="211" t="s">
        <v>3488</v>
      </c>
      <c r="G164" s="208"/>
      <c r="H164" s="212">
        <v>126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284</v>
      </c>
      <c r="AU164" s="218" t="s">
        <v>85</v>
      </c>
      <c r="AV164" s="13" t="s">
        <v>85</v>
      </c>
      <c r="AW164" s="13" t="s">
        <v>32</v>
      </c>
      <c r="AX164" s="13" t="s">
        <v>83</v>
      </c>
      <c r="AY164" s="218" t="s">
        <v>275</v>
      </c>
    </row>
    <row r="165" spans="1:65" s="2" customFormat="1" ht="37.75" customHeight="1">
      <c r="A165" s="35"/>
      <c r="B165" s="36"/>
      <c r="C165" s="194" t="s">
        <v>482</v>
      </c>
      <c r="D165" s="194" t="s">
        <v>277</v>
      </c>
      <c r="E165" s="195" t="s">
        <v>3489</v>
      </c>
      <c r="F165" s="196" t="s">
        <v>3490</v>
      </c>
      <c r="G165" s="197" t="s">
        <v>399</v>
      </c>
      <c r="H165" s="198">
        <v>131</v>
      </c>
      <c r="I165" s="199"/>
      <c r="J165" s="200">
        <f>ROUND(I165*H165,2)</f>
        <v>0</v>
      </c>
      <c r="K165" s="196" t="s">
        <v>281</v>
      </c>
      <c r="L165" s="40"/>
      <c r="M165" s="201" t="s">
        <v>1</v>
      </c>
      <c r="N165" s="202" t="s">
        <v>42</v>
      </c>
      <c r="O165" s="72"/>
      <c r="P165" s="203">
        <f>O165*H165</f>
        <v>0</v>
      </c>
      <c r="Q165" s="203">
        <v>1.6000000000000001E-4</v>
      </c>
      <c r="R165" s="203">
        <f>Q165*H165</f>
        <v>2.0960000000000003E-2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380</v>
      </c>
      <c r="AT165" s="205" t="s">
        <v>277</v>
      </c>
      <c r="AU165" s="205" t="s">
        <v>85</v>
      </c>
      <c r="AY165" s="18" t="s">
        <v>275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85</v>
      </c>
      <c r="BK165" s="206">
        <f>ROUND(I165*H165,2)</f>
        <v>0</v>
      </c>
      <c r="BL165" s="18" t="s">
        <v>380</v>
      </c>
      <c r="BM165" s="205" t="s">
        <v>3491</v>
      </c>
    </row>
    <row r="166" spans="1:65" s="13" customFormat="1" ht="10">
      <c r="B166" s="207"/>
      <c r="C166" s="208"/>
      <c r="D166" s="209" t="s">
        <v>284</v>
      </c>
      <c r="E166" s="210" t="s">
        <v>1</v>
      </c>
      <c r="F166" s="211" t="s">
        <v>3492</v>
      </c>
      <c r="G166" s="208"/>
      <c r="H166" s="212">
        <v>131</v>
      </c>
      <c r="I166" s="213"/>
      <c r="J166" s="208"/>
      <c r="K166" s="208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284</v>
      </c>
      <c r="AU166" s="218" t="s">
        <v>85</v>
      </c>
      <c r="AV166" s="13" t="s">
        <v>85</v>
      </c>
      <c r="AW166" s="13" t="s">
        <v>32</v>
      </c>
      <c r="AX166" s="13" t="s">
        <v>83</v>
      </c>
      <c r="AY166" s="218" t="s">
        <v>275</v>
      </c>
    </row>
    <row r="167" spans="1:65" s="2" customFormat="1" ht="37.75" customHeight="1">
      <c r="A167" s="35"/>
      <c r="B167" s="36"/>
      <c r="C167" s="194" t="s">
        <v>488</v>
      </c>
      <c r="D167" s="194" t="s">
        <v>277</v>
      </c>
      <c r="E167" s="195" t="s">
        <v>3493</v>
      </c>
      <c r="F167" s="196" t="s">
        <v>3494</v>
      </c>
      <c r="G167" s="197" t="s">
        <v>399</v>
      </c>
      <c r="H167" s="198">
        <v>91</v>
      </c>
      <c r="I167" s="199"/>
      <c r="J167" s="200">
        <f>ROUND(I167*H167,2)</f>
        <v>0</v>
      </c>
      <c r="K167" s="196" t="s">
        <v>281</v>
      </c>
      <c r="L167" s="40"/>
      <c r="M167" s="201" t="s">
        <v>1</v>
      </c>
      <c r="N167" s="202" t="s">
        <v>42</v>
      </c>
      <c r="O167" s="72"/>
      <c r="P167" s="203">
        <f>O167*H167</f>
        <v>0</v>
      </c>
      <c r="Q167" s="203">
        <v>1.9000000000000001E-4</v>
      </c>
      <c r="R167" s="203">
        <f>Q167*H167</f>
        <v>1.729E-2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380</v>
      </c>
      <c r="AT167" s="205" t="s">
        <v>277</v>
      </c>
      <c r="AU167" s="205" t="s">
        <v>85</v>
      </c>
      <c r="AY167" s="18" t="s">
        <v>275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85</v>
      </c>
      <c r="BK167" s="206">
        <f>ROUND(I167*H167,2)</f>
        <v>0</v>
      </c>
      <c r="BL167" s="18" t="s">
        <v>380</v>
      </c>
      <c r="BM167" s="205" t="s">
        <v>3495</v>
      </c>
    </row>
    <row r="168" spans="1:65" s="13" customFormat="1" ht="10">
      <c r="B168" s="207"/>
      <c r="C168" s="208"/>
      <c r="D168" s="209" t="s">
        <v>284</v>
      </c>
      <c r="E168" s="210" t="s">
        <v>1</v>
      </c>
      <c r="F168" s="211" t="s">
        <v>3496</v>
      </c>
      <c r="G168" s="208"/>
      <c r="H168" s="212">
        <v>91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284</v>
      </c>
      <c r="AU168" s="218" t="s">
        <v>85</v>
      </c>
      <c r="AV168" s="13" t="s">
        <v>85</v>
      </c>
      <c r="AW168" s="13" t="s">
        <v>32</v>
      </c>
      <c r="AX168" s="13" t="s">
        <v>83</v>
      </c>
      <c r="AY168" s="218" t="s">
        <v>275</v>
      </c>
    </row>
    <row r="169" spans="1:65" s="2" customFormat="1" ht="24.15" customHeight="1">
      <c r="A169" s="35"/>
      <c r="B169" s="36"/>
      <c r="C169" s="194" t="s">
        <v>501</v>
      </c>
      <c r="D169" s="194" t="s">
        <v>277</v>
      </c>
      <c r="E169" s="195" t="s">
        <v>3497</v>
      </c>
      <c r="F169" s="196" t="s">
        <v>3498</v>
      </c>
      <c r="G169" s="197" t="s">
        <v>1694</v>
      </c>
      <c r="H169" s="261"/>
      <c r="I169" s="199"/>
      <c r="J169" s="200">
        <f>ROUND(I169*H169,2)</f>
        <v>0</v>
      </c>
      <c r="K169" s="196" t="s">
        <v>281</v>
      </c>
      <c r="L169" s="40"/>
      <c r="M169" s="201" t="s">
        <v>1</v>
      </c>
      <c r="N169" s="202" t="s">
        <v>42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380</v>
      </c>
      <c r="AT169" s="205" t="s">
        <v>277</v>
      </c>
      <c r="AU169" s="205" t="s">
        <v>85</v>
      </c>
      <c r="AY169" s="18" t="s">
        <v>275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85</v>
      </c>
      <c r="BK169" s="206">
        <f>ROUND(I169*H169,2)</f>
        <v>0</v>
      </c>
      <c r="BL169" s="18" t="s">
        <v>380</v>
      </c>
      <c r="BM169" s="205" t="s">
        <v>3499</v>
      </c>
    </row>
    <row r="170" spans="1:65" s="12" customFormat="1" ht="22.75" customHeight="1">
      <c r="B170" s="178"/>
      <c r="C170" s="179"/>
      <c r="D170" s="180" t="s">
        <v>75</v>
      </c>
      <c r="E170" s="192" t="s">
        <v>3500</v>
      </c>
      <c r="F170" s="192" t="s">
        <v>3501</v>
      </c>
      <c r="G170" s="179"/>
      <c r="H170" s="179"/>
      <c r="I170" s="182"/>
      <c r="J170" s="193">
        <f>BK170</f>
        <v>0</v>
      </c>
      <c r="K170" s="179"/>
      <c r="L170" s="184"/>
      <c r="M170" s="185"/>
      <c r="N170" s="186"/>
      <c r="O170" s="186"/>
      <c r="P170" s="187">
        <f>SUM(P171:P185)</f>
        <v>0</v>
      </c>
      <c r="Q170" s="186"/>
      <c r="R170" s="187">
        <f>SUM(R171:R185)</f>
        <v>4.8189999999999997E-2</v>
      </c>
      <c r="S170" s="186"/>
      <c r="T170" s="188">
        <f>SUM(T171:T185)</f>
        <v>0</v>
      </c>
      <c r="AR170" s="189" t="s">
        <v>85</v>
      </c>
      <c r="AT170" s="190" t="s">
        <v>75</v>
      </c>
      <c r="AU170" s="190" t="s">
        <v>83</v>
      </c>
      <c r="AY170" s="189" t="s">
        <v>275</v>
      </c>
      <c r="BK170" s="191">
        <f>SUM(BK171:BK185)</f>
        <v>0</v>
      </c>
    </row>
    <row r="171" spans="1:65" s="2" customFormat="1" ht="24.15" customHeight="1">
      <c r="A171" s="35"/>
      <c r="B171" s="36"/>
      <c r="C171" s="194" t="s">
        <v>517</v>
      </c>
      <c r="D171" s="194" t="s">
        <v>277</v>
      </c>
      <c r="E171" s="195" t="s">
        <v>3502</v>
      </c>
      <c r="F171" s="196" t="s">
        <v>3503</v>
      </c>
      <c r="G171" s="197" t="s">
        <v>610</v>
      </c>
      <c r="H171" s="198">
        <v>2</v>
      </c>
      <c r="I171" s="199"/>
      <c r="J171" s="200">
        <f t="shared" ref="J171:J185" si="20">ROUND(I171*H171,2)</f>
        <v>0</v>
      </c>
      <c r="K171" s="196" t="s">
        <v>281</v>
      </c>
      <c r="L171" s="40"/>
      <c r="M171" s="201" t="s">
        <v>1</v>
      </c>
      <c r="N171" s="202" t="s">
        <v>42</v>
      </c>
      <c r="O171" s="72"/>
      <c r="P171" s="203">
        <f t="shared" ref="P171:P185" si="21">O171*H171</f>
        <v>0</v>
      </c>
      <c r="Q171" s="203">
        <v>2.7999999999999998E-4</v>
      </c>
      <c r="R171" s="203">
        <f t="shared" ref="R171:R185" si="22">Q171*H171</f>
        <v>5.5999999999999995E-4</v>
      </c>
      <c r="S171" s="203">
        <v>0</v>
      </c>
      <c r="T171" s="204">
        <f t="shared" ref="T171:T185" si="23"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380</v>
      </c>
      <c r="AT171" s="205" t="s">
        <v>277</v>
      </c>
      <c r="AU171" s="205" t="s">
        <v>85</v>
      </c>
      <c r="AY171" s="18" t="s">
        <v>275</v>
      </c>
      <c r="BE171" s="206">
        <f t="shared" ref="BE171:BE185" si="24">IF(N171="základní",J171,0)</f>
        <v>0</v>
      </c>
      <c r="BF171" s="206">
        <f t="shared" ref="BF171:BF185" si="25">IF(N171="snížená",J171,0)</f>
        <v>0</v>
      </c>
      <c r="BG171" s="206">
        <f t="shared" ref="BG171:BG185" si="26">IF(N171="zákl. přenesená",J171,0)</f>
        <v>0</v>
      </c>
      <c r="BH171" s="206">
        <f t="shared" ref="BH171:BH185" si="27">IF(N171="sníž. přenesená",J171,0)</f>
        <v>0</v>
      </c>
      <c r="BI171" s="206">
        <f t="shared" ref="BI171:BI185" si="28">IF(N171="nulová",J171,0)</f>
        <v>0</v>
      </c>
      <c r="BJ171" s="18" t="s">
        <v>85</v>
      </c>
      <c r="BK171" s="206">
        <f t="shared" ref="BK171:BK185" si="29">ROUND(I171*H171,2)</f>
        <v>0</v>
      </c>
      <c r="BL171" s="18" t="s">
        <v>380</v>
      </c>
      <c r="BM171" s="205" t="s">
        <v>3504</v>
      </c>
    </row>
    <row r="172" spans="1:65" s="2" customFormat="1" ht="24.15" customHeight="1">
      <c r="A172" s="35"/>
      <c r="B172" s="36"/>
      <c r="C172" s="194" t="s">
        <v>525</v>
      </c>
      <c r="D172" s="194" t="s">
        <v>277</v>
      </c>
      <c r="E172" s="195" t="s">
        <v>3505</v>
      </c>
      <c r="F172" s="196" t="s">
        <v>3506</v>
      </c>
      <c r="G172" s="197" t="s">
        <v>610</v>
      </c>
      <c r="H172" s="198">
        <v>2</v>
      </c>
      <c r="I172" s="199"/>
      <c r="J172" s="200">
        <f t="shared" si="20"/>
        <v>0</v>
      </c>
      <c r="K172" s="196" t="s">
        <v>281</v>
      </c>
      <c r="L172" s="40"/>
      <c r="M172" s="201" t="s">
        <v>1</v>
      </c>
      <c r="N172" s="202" t="s">
        <v>42</v>
      </c>
      <c r="O172" s="72"/>
      <c r="P172" s="203">
        <f t="shared" si="21"/>
        <v>0</v>
      </c>
      <c r="Q172" s="203">
        <v>1.3999999999999999E-4</v>
      </c>
      <c r="R172" s="203">
        <f t="shared" si="22"/>
        <v>2.7999999999999998E-4</v>
      </c>
      <c r="S172" s="203">
        <v>0</v>
      </c>
      <c r="T172" s="204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380</v>
      </c>
      <c r="AT172" s="205" t="s">
        <v>277</v>
      </c>
      <c r="AU172" s="205" t="s">
        <v>85</v>
      </c>
      <c r="AY172" s="18" t="s">
        <v>275</v>
      </c>
      <c r="BE172" s="206">
        <f t="shared" si="24"/>
        <v>0</v>
      </c>
      <c r="BF172" s="206">
        <f t="shared" si="25"/>
        <v>0</v>
      </c>
      <c r="BG172" s="206">
        <f t="shared" si="26"/>
        <v>0</v>
      </c>
      <c r="BH172" s="206">
        <f t="shared" si="27"/>
        <v>0</v>
      </c>
      <c r="BI172" s="206">
        <f t="shared" si="28"/>
        <v>0</v>
      </c>
      <c r="BJ172" s="18" t="s">
        <v>85</v>
      </c>
      <c r="BK172" s="206">
        <f t="shared" si="29"/>
        <v>0</v>
      </c>
      <c r="BL172" s="18" t="s">
        <v>380</v>
      </c>
      <c r="BM172" s="205" t="s">
        <v>3507</v>
      </c>
    </row>
    <row r="173" spans="1:65" s="2" customFormat="1" ht="21.75" customHeight="1">
      <c r="A173" s="35"/>
      <c r="B173" s="36"/>
      <c r="C173" s="194" t="s">
        <v>552</v>
      </c>
      <c r="D173" s="194" t="s">
        <v>277</v>
      </c>
      <c r="E173" s="195" t="s">
        <v>3508</v>
      </c>
      <c r="F173" s="196" t="s">
        <v>3509</v>
      </c>
      <c r="G173" s="197" t="s">
        <v>610</v>
      </c>
      <c r="H173" s="198">
        <v>3</v>
      </c>
      <c r="I173" s="199"/>
      <c r="J173" s="200">
        <f t="shared" si="20"/>
        <v>0</v>
      </c>
      <c r="K173" s="196" t="s">
        <v>281</v>
      </c>
      <c r="L173" s="40"/>
      <c r="M173" s="201" t="s">
        <v>1</v>
      </c>
      <c r="N173" s="202" t="s">
        <v>42</v>
      </c>
      <c r="O173" s="72"/>
      <c r="P173" s="203">
        <f t="shared" si="21"/>
        <v>0</v>
      </c>
      <c r="Q173" s="203">
        <v>7.7999999999999999E-4</v>
      </c>
      <c r="R173" s="203">
        <f t="shared" si="22"/>
        <v>2.3400000000000001E-3</v>
      </c>
      <c r="S173" s="203">
        <v>0</v>
      </c>
      <c r="T173" s="204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380</v>
      </c>
      <c r="AT173" s="205" t="s">
        <v>277</v>
      </c>
      <c r="AU173" s="205" t="s">
        <v>85</v>
      </c>
      <c r="AY173" s="18" t="s">
        <v>275</v>
      </c>
      <c r="BE173" s="206">
        <f t="shared" si="24"/>
        <v>0</v>
      </c>
      <c r="BF173" s="206">
        <f t="shared" si="25"/>
        <v>0</v>
      </c>
      <c r="BG173" s="206">
        <f t="shared" si="26"/>
        <v>0</v>
      </c>
      <c r="BH173" s="206">
        <f t="shared" si="27"/>
        <v>0</v>
      </c>
      <c r="BI173" s="206">
        <f t="shared" si="28"/>
        <v>0</v>
      </c>
      <c r="BJ173" s="18" t="s">
        <v>85</v>
      </c>
      <c r="BK173" s="206">
        <f t="shared" si="29"/>
        <v>0</v>
      </c>
      <c r="BL173" s="18" t="s">
        <v>380</v>
      </c>
      <c r="BM173" s="205" t="s">
        <v>3510</v>
      </c>
    </row>
    <row r="174" spans="1:65" s="2" customFormat="1" ht="24.15" customHeight="1">
      <c r="A174" s="35"/>
      <c r="B174" s="36"/>
      <c r="C174" s="194" t="s">
        <v>562</v>
      </c>
      <c r="D174" s="194" t="s">
        <v>277</v>
      </c>
      <c r="E174" s="195" t="s">
        <v>3511</v>
      </c>
      <c r="F174" s="196" t="s">
        <v>3512</v>
      </c>
      <c r="G174" s="197" t="s">
        <v>610</v>
      </c>
      <c r="H174" s="198">
        <v>1</v>
      </c>
      <c r="I174" s="199"/>
      <c r="J174" s="200">
        <f t="shared" si="20"/>
        <v>0</v>
      </c>
      <c r="K174" s="196" t="s">
        <v>281</v>
      </c>
      <c r="L174" s="40"/>
      <c r="M174" s="201" t="s">
        <v>1</v>
      </c>
      <c r="N174" s="202" t="s">
        <v>42</v>
      </c>
      <c r="O174" s="72"/>
      <c r="P174" s="203">
        <f t="shared" si="21"/>
        <v>0</v>
      </c>
      <c r="Q174" s="203">
        <v>3.6000000000000002E-4</v>
      </c>
      <c r="R174" s="203">
        <f t="shared" si="22"/>
        <v>3.6000000000000002E-4</v>
      </c>
      <c r="S174" s="203">
        <v>0</v>
      </c>
      <c r="T174" s="20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380</v>
      </c>
      <c r="AT174" s="205" t="s">
        <v>277</v>
      </c>
      <c r="AU174" s="205" t="s">
        <v>85</v>
      </c>
      <c r="AY174" s="18" t="s">
        <v>275</v>
      </c>
      <c r="BE174" s="206">
        <f t="shared" si="24"/>
        <v>0</v>
      </c>
      <c r="BF174" s="206">
        <f t="shared" si="25"/>
        <v>0</v>
      </c>
      <c r="BG174" s="206">
        <f t="shared" si="26"/>
        <v>0</v>
      </c>
      <c r="BH174" s="206">
        <f t="shared" si="27"/>
        <v>0</v>
      </c>
      <c r="BI174" s="206">
        <f t="shared" si="28"/>
        <v>0</v>
      </c>
      <c r="BJ174" s="18" t="s">
        <v>85</v>
      </c>
      <c r="BK174" s="206">
        <f t="shared" si="29"/>
        <v>0</v>
      </c>
      <c r="BL174" s="18" t="s">
        <v>380</v>
      </c>
      <c r="BM174" s="205" t="s">
        <v>3513</v>
      </c>
    </row>
    <row r="175" spans="1:65" s="2" customFormat="1" ht="24.15" customHeight="1">
      <c r="A175" s="35"/>
      <c r="B175" s="36"/>
      <c r="C175" s="194" t="s">
        <v>589</v>
      </c>
      <c r="D175" s="194" t="s">
        <v>277</v>
      </c>
      <c r="E175" s="195" t="s">
        <v>3514</v>
      </c>
      <c r="F175" s="196" t="s">
        <v>3515</v>
      </c>
      <c r="G175" s="197" t="s">
        <v>610</v>
      </c>
      <c r="H175" s="198">
        <v>2</v>
      </c>
      <c r="I175" s="199"/>
      <c r="J175" s="200">
        <f t="shared" si="20"/>
        <v>0</v>
      </c>
      <c r="K175" s="196" t="s">
        <v>281</v>
      </c>
      <c r="L175" s="40"/>
      <c r="M175" s="201" t="s">
        <v>1</v>
      </c>
      <c r="N175" s="202" t="s">
        <v>42</v>
      </c>
      <c r="O175" s="72"/>
      <c r="P175" s="203">
        <f t="shared" si="21"/>
        <v>0</v>
      </c>
      <c r="Q175" s="203">
        <v>2.4000000000000001E-4</v>
      </c>
      <c r="R175" s="203">
        <f t="shared" si="22"/>
        <v>4.8000000000000001E-4</v>
      </c>
      <c r="S175" s="203">
        <v>0</v>
      </c>
      <c r="T175" s="204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380</v>
      </c>
      <c r="AT175" s="205" t="s">
        <v>277</v>
      </c>
      <c r="AU175" s="205" t="s">
        <v>85</v>
      </c>
      <c r="AY175" s="18" t="s">
        <v>275</v>
      </c>
      <c r="BE175" s="206">
        <f t="shared" si="24"/>
        <v>0</v>
      </c>
      <c r="BF175" s="206">
        <f t="shared" si="25"/>
        <v>0</v>
      </c>
      <c r="BG175" s="206">
        <f t="shared" si="26"/>
        <v>0</v>
      </c>
      <c r="BH175" s="206">
        <f t="shared" si="27"/>
        <v>0</v>
      </c>
      <c r="BI175" s="206">
        <f t="shared" si="28"/>
        <v>0</v>
      </c>
      <c r="BJ175" s="18" t="s">
        <v>85</v>
      </c>
      <c r="BK175" s="206">
        <f t="shared" si="29"/>
        <v>0</v>
      </c>
      <c r="BL175" s="18" t="s">
        <v>380</v>
      </c>
      <c r="BM175" s="205" t="s">
        <v>3516</v>
      </c>
    </row>
    <row r="176" spans="1:65" s="2" customFormat="1" ht="24.15" customHeight="1">
      <c r="A176" s="35"/>
      <c r="B176" s="36"/>
      <c r="C176" s="194" t="s">
        <v>594</v>
      </c>
      <c r="D176" s="194" t="s">
        <v>277</v>
      </c>
      <c r="E176" s="195" t="s">
        <v>3517</v>
      </c>
      <c r="F176" s="196" t="s">
        <v>3518</v>
      </c>
      <c r="G176" s="197" t="s">
        <v>610</v>
      </c>
      <c r="H176" s="198">
        <v>10</v>
      </c>
      <c r="I176" s="199"/>
      <c r="J176" s="200">
        <f t="shared" si="20"/>
        <v>0</v>
      </c>
      <c r="K176" s="196" t="s">
        <v>281</v>
      </c>
      <c r="L176" s="40"/>
      <c r="M176" s="201" t="s">
        <v>1</v>
      </c>
      <c r="N176" s="202" t="s">
        <v>42</v>
      </c>
      <c r="O176" s="72"/>
      <c r="P176" s="203">
        <f t="shared" si="21"/>
        <v>0</v>
      </c>
      <c r="Q176" s="203">
        <v>2.2000000000000001E-4</v>
      </c>
      <c r="R176" s="203">
        <f t="shared" si="22"/>
        <v>2.2000000000000001E-3</v>
      </c>
      <c r="S176" s="203">
        <v>0</v>
      </c>
      <c r="T176" s="204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380</v>
      </c>
      <c r="AT176" s="205" t="s">
        <v>277</v>
      </c>
      <c r="AU176" s="205" t="s">
        <v>85</v>
      </c>
      <c r="AY176" s="18" t="s">
        <v>275</v>
      </c>
      <c r="BE176" s="206">
        <f t="shared" si="24"/>
        <v>0</v>
      </c>
      <c r="BF176" s="206">
        <f t="shared" si="25"/>
        <v>0</v>
      </c>
      <c r="BG176" s="206">
        <f t="shared" si="26"/>
        <v>0</v>
      </c>
      <c r="BH176" s="206">
        <f t="shared" si="27"/>
        <v>0</v>
      </c>
      <c r="BI176" s="206">
        <f t="shared" si="28"/>
        <v>0</v>
      </c>
      <c r="BJ176" s="18" t="s">
        <v>85</v>
      </c>
      <c r="BK176" s="206">
        <f t="shared" si="29"/>
        <v>0</v>
      </c>
      <c r="BL176" s="18" t="s">
        <v>380</v>
      </c>
      <c r="BM176" s="205" t="s">
        <v>3519</v>
      </c>
    </row>
    <row r="177" spans="1:65" s="2" customFormat="1" ht="21.75" customHeight="1">
      <c r="A177" s="35"/>
      <c r="B177" s="36"/>
      <c r="C177" s="194" t="s">
        <v>599</v>
      </c>
      <c r="D177" s="194" t="s">
        <v>277</v>
      </c>
      <c r="E177" s="195" t="s">
        <v>3520</v>
      </c>
      <c r="F177" s="196" t="s">
        <v>3521</v>
      </c>
      <c r="G177" s="197" t="s">
        <v>610</v>
      </c>
      <c r="H177" s="198">
        <v>3</v>
      </c>
      <c r="I177" s="199"/>
      <c r="J177" s="200">
        <f t="shared" si="20"/>
        <v>0</v>
      </c>
      <c r="K177" s="196" t="s">
        <v>281</v>
      </c>
      <c r="L177" s="40"/>
      <c r="M177" s="201" t="s">
        <v>1</v>
      </c>
      <c r="N177" s="202" t="s">
        <v>42</v>
      </c>
      <c r="O177" s="72"/>
      <c r="P177" s="203">
        <f t="shared" si="21"/>
        <v>0</v>
      </c>
      <c r="Q177" s="203">
        <v>1.73E-3</v>
      </c>
      <c r="R177" s="203">
        <f t="shared" si="22"/>
        <v>5.1900000000000002E-3</v>
      </c>
      <c r="S177" s="203">
        <v>0</v>
      </c>
      <c r="T177" s="204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380</v>
      </c>
      <c r="AT177" s="205" t="s">
        <v>277</v>
      </c>
      <c r="AU177" s="205" t="s">
        <v>85</v>
      </c>
      <c r="AY177" s="18" t="s">
        <v>275</v>
      </c>
      <c r="BE177" s="206">
        <f t="shared" si="24"/>
        <v>0</v>
      </c>
      <c r="BF177" s="206">
        <f t="shared" si="25"/>
        <v>0</v>
      </c>
      <c r="BG177" s="206">
        <f t="shared" si="26"/>
        <v>0</v>
      </c>
      <c r="BH177" s="206">
        <f t="shared" si="27"/>
        <v>0</v>
      </c>
      <c r="BI177" s="206">
        <f t="shared" si="28"/>
        <v>0</v>
      </c>
      <c r="BJ177" s="18" t="s">
        <v>85</v>
      </c>
      <c r="BK177" s="206">
        <f t="shared" si="29"/>
        <v>0</v>
      </c>
      <c r="BL177" s="18" t="s">
        <v>380</v>
      </c>
      <c r="BM177" s="205" t="s">
        <v>3522</v>
      </c>
    </row>
    <row r="178" spans="1:65" s="2" customFormat="1" ht="21.75" customHeight="1">
      <c r="A178" s="35"/>
      <c r="B178" s="36"/>
      <c r="C178" s="194" t="s">
        <v>603</v>
      </c>
      <c r="D178" s="194" t="s">
        <v>277</v>
      </c>
      <c r="E178" s="195" t="s">
        <v>3523</v>
      </c>
      <c r="F178" s="196" t="s">
        <v>3524</v>
      </c>
      <c r="G178" s="197" t="s">
        <v>610</v>
      </c>
      <c r="H178" s="198">
        <v>6</v>
      </c>
      <c r="I178" s="199"/>
      <c r="J178" s="200">
        <f t="shared" si="20"/>
        <v>0</v>
      </c>
      <c r="K178" s="196" t="s">
        <v>281</v>
      </c>
      <c r="L178" s="40"/>
      <c r="M178" s="201" t="s">
        <v>1</v>
      </c>
      <c r="N178" s="202" t="s">
        <v>42</v>
      </c>
      <c r="O178" s="72"/>
      <c r="P178" s="203">
        <f t="shared" si="21"/>
        <v>0</v>
      </c>
      <c r="Q178" s="203">
        <v>5.0000000000000001E-4</v>
      </c>
      <c r="R178" s="203">
        <f t="shared" si="22"/>
        <v>3.0000000000000001E-3</v>
      </c>
      <c r="S178" s="203">
        <v>0</v>
      </c>
      <c r="T178" s="204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380</v>
      </c>
      <c r="AT178" s="205" t="s">
        <v>277</v>
      </c>
      <c r="AU178" s="205" t="s">
        <v>85</v>
      </c>
      <c r="AY178" s="18" t="s">
        <v>275</v>
      </c>
      <c r="BE178" s="206">
        <f t="shared" si="24"/>
        <v>0</v>
      </c>
      <c r="BF178" s="206">
        <f t="shared" si="25"/>
        <v>0</v>
      </c>
      <c r="BG178" s="206">
        <f t="shared" si="26"/>
        <v>0</v>
      </c>
      <c r="BH178" s="206">
        <f t="shared" si="27"/>
        <v>0</v>
      </c>
      <c r="BI178" s="206">
        <f t="shared" si="28"/>
        <v>0</v>
      </c>
      <c r="BJ178" s="18" t="s">
        <v>85</v>
      </c>
      <c r="BK178" s="206">
        <f t="shared" si="29"/>
        <v>0</v>
      </c>
      <c r="BL178" s="18" t="s">
        <v>380</v>
      </c>
      <c r="BM178" s="205" t="s">
        <v>3525</v>
      </c>
    </row>
    <row r="179" spans="1:65" s="2" customFormat="1" ht="24.15" customHeight="1">
      <c r="A179" s="35"/>
      <c r="B179" s="36"/>
      <c r="C179" s="194" t="s">
        <v>607</v>
      </c>
      <c r="D179" s="194" t="s">
        <v>277</v>
      </c>
      <c r="E179" s="195" t="s">
        <v>3526</v>
      </c>
      <c r="F179" s="196" t="s">
        <v>3527</v>
      </c>
      <c r="G179" s="197" t="s">
        <v>610</v>
      </c>
      <c r="H179" s="198">
        <v>2</v>
      </c>
      <c r="I179" s="199"/>
      <c r="J179" s="200">
        <f t="shared" si="20"/>
        <v>0</v>
      </c>
      <c r="K179" s="196" t="s">
        <v>281</v>
      </c>
      <c r="L179" s="40"/>
      <c r="M179" s="201" t="s">
        <v>1</v>
      </c>
      <c r="N179" s="202" t="s">
        <v>42</v>
      </c>
      <c r="O179" s="72"/>
      <c r="P179" s="203">
        <f t="shared" si="21"/>
        <v>0</v>
      </c>
      <c r="Q179" s="203">
        <v>1.07E-3</v>
      </c>
      <c r="R179" s="203">
        <f t="shared" si="22"/>
        <v>2.14E-3</v>
      </c>
      <c r="S179" s="203">
        <v>0</v>
      </c>
      <c r="T179" s="204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380</v>
      </c>
      <c r="AT179" s="205" t="s">
        <v>277</v>
      </c>
      <c r="AU179" s="205" t="s">
        <v>85</v>
      </c>
      <c r="AY179" s="18" t="s">
        <v>275</v>
      </c>
      <c r="BE179" s="206">
        <f t="shared" si="24"/>
        <v>0</v>
      </c>
      <c r="BF179" s="206">
        <f t="shared" si="25"/>
        <v>0</v>
      </c>
      <c r="BG179" s="206">
        <f t="shared" si="26"/>
        <v>0</v>
      </c>
      <c r="BH179" s="206">
        <f t="shared" si="27"/>
        <v>0</v>
      </c>
      <c r="BI179" s="206">
        <f t="shared" si="28"/>
        <v>0</v>
      </c>
      <c r="BJ179" s="18" t="s">
        <v>85</v>
      </c>
      <c r="BK179" s="206">
        <f t="shared" si="29"/>
        <v>0</v>
      </c>
      <c r="BL179" s="18" t="s">
        <v>380</v>
      </c>
      <c r="BM179" s="205" t="s">
        <v>3528</v>
      </c>
    </row>
    <row r="180" spans="1:65" s="2" customFormat="1" ht="21.75" customHeight="1">
      <c r="A180" s="35"/>
      <c r="B180" s="36"/>
      <c r="C180" s="194" t="s">
        <v>613</v>
      </c>
      <c r="D180" s="194" t="s">
        <v>277</v>
      </c>
      <c r="E180" s="195" t="s">
        <v>3529</v>
      </c>
      <c r="F180" s="196" t="s">
        <v>3530</v>
      </c>
      <c r="G180" s="197" t="s">
        <v>610</v>
      </c>
      <c r="H180" s="198">
        <v>9</v>
      </c>
      <c r="I180" s="199"/>
      <c r="J180" s="200">
        <f t="shared" si="20"/>
        <v>0</v>
      </c>
      <c r="K180" s="196" t="s">
        <v>281</v>
      </c>
      <c r="L180" s="40"/>
      <c r="M180" s="201" t="s">
        <v>1</v>
      </c>
      <c r="N180" s="202" t="s">
        <v>42</v>
      </c>
      <c r="O180" s="72"/>
      <c r="P180" s="203">
        <f t="shared" si="21"/>
        <v>0</v>
      </c>
      <c r="Q180" s="203">
        <v>1.6800000000000001E-3</v>
      </c>
      <c r="R180" s="203">
        <f t="shared" si="22"/>
        <v>1.5120000000000001E-2</v>
      </c>
      <c r="S180" s="203">
        <v>0</v>
      </c>
      <c r="T180" s="204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380</v>
      </c>
      <c r="AT180" s="205" t="s">
        <v>277</v>
      </c>
      <c r="AU180" s="205" t="s">
        <v>85</v>
      </c>
      <c r="AY180" s="18" t="s">
        <v>275</v>
      </c>
      <c r="BE180" s="206">
        <f t="shared" si="24"/>
        <v>0</v>
      </c>
      <c r="BF180" s="206">
        <f t="shared" si="25"/>
        <v>0</v>
      </c>
      <c r="BG180" s="206">
        <f t="shared" si="26"/>
        <v>0</v>
      </c>
      <c r="BH180" s="206">
        <f t="shared" si="27"/>
        <v>0</v>
      </c>
      <c r="BI180" s="206">
        <f t="shared" si="28"/>
        <v>0</v>
      </c>
      <c r="BJ180" s="18" t="s">
        <v>85</v>
      </c>
      <c r="BK180" s="206">
        <f t="shared" si="29"/>
        <v>0</v>
      </c>
      <c r="BL180" s="18" t="s">
        <v>380</v>
      </c>
      <c r="BM180" s="205" t="s">
        <v>3531</v>
      </c>
    </row>
    <row r="181" spans="1:65" s="2" customFormat="1" ht="24.15" customHeight="1">
      <c r="A181" s="35"/>
      <c r="B181" s="36"/>
      <c r="C181" s="194" t="s">
        <v>618</v>
      </c>
      <c r="D181" s="194" t="s">
        <v>277</v>
      </c>
      <c r="E181" s="195" t="s">
        <v>3532</v>
      </c>
      <c r="F181" s="196" t="s">
        <v>3533</v>
      </c>
      <c r="G181" s="197" t="s">
        <v>610</v>
      </c>
      <c r="H181" s="198">
        <v>3</v>
      </c>
      <c r="I181" s="199"/>
      <c r="J181" s="200">
        <f t="shared" si="20"/>
        <v>0</v>
      </c>
      <c r="K181" s="196" t="s">
        <v>281</v>
      </c>
      <c r="L181" s="40"/>
      <c r="M181" s="201" t="s">
        <v>1</v>
      </c>
      <c r="N181" s="202" t="s">
        <v>42</v>
      </c>
      <c r="O181" s="72"/>
      <c r="P181" s="203">
        <f t="shared" si="21"/>
        <v>0</v>
      </c>
      <c r="Q181" s="203">
        <v>1.72E-3</v>
      </c>
      <c r="R181" s="203">
        <f t="shared" si="22"/>
        <v>5.1599999999999997E-3</v>
      </c>
      <c r="S181" s="203">
        <v>0</v>
      </c>
      <c r="T181" s="204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380</v>
      </c>
      <c r="AT181" s="205" t="s">
        <v>277</v>
      </c>
      <c r="AU181" s="205" t="s">
        <v>85</v>
      </c>
      <c r="AY181" s="18" t="s">
        <v>275</v>
      </c>
      <c r="BE181" s="206">
        <f t="shared" si="24"/>
        <v>0</v>
      </c>
      <c r="BF181" s="206">
        <f t="shared" si="25"/>
        <v>0</v>
      </c>
      <c r="BG181" s="206">
        <f t="shared" si="26"/>
        <v>0</v>
      </c>
      <c r="BH181" s="206">
        <f t="shared" si="27"/>
        <v>0</v>
      </c>
      <c r="BI181" s="206">
        <f t="shared" si="28"/>
        <v>0</v>
      </c>
      <c r="BJ181" s="18" t="s">
        <v>85</v>
      </c>
      <c r="BK181" s="206">
        <f t="shared" si="29"/>
        <v>0</v>
      </c>
      <c r="BL181" s="18" t="s">
        <v>380</v>
      </c>
      <c r="BM181" s="205" t="s">
        <v>3534</v>
      </c>
    </row>
    <row r="182" spans="1:65" s="2" customFormat="1" ht="24.15" customHeight="1">
      <c r="A182" s="35"/>
      <c r="B182" s="36"/>
      <c r="C182" s="194" t="s">
        <v>623</v>
      </c>
      <c r="D182" s="194" t="s">
        <v>277</v>
      </c>
      <c r="E182" s="195" t="s">
        <v>3535</v>
      </c>
      <c r="F182" s="196" t="s">
        <v>3536</v>
      </c>
      <c r="G182" s="197" t="s">
        <v>610</v>
      </c>
      <c r="H182" s="198">
        <v>4</v>
      </c>
      <c r="I182" s="199"/>
      <c r="J182" s="200">
        <f t="shared" si="20"/>
        <v>0</v>
      </c>
      <c r="K182" s="196" t="s">
        <v>281</v>
      </c>
      <c r="L182" s="40"/>
      <c r="M182" s="201" t="s">
        <v>1</v>
      </c>
      <c r="N182" s="202" t="s">
        <v>42</v>
      </c>
      <c r="O182" s="72"/>
      <c r="P182" s="203">
        <f t="shared" si="21"/>
        <v>0</v>
      </c>
      <c r="Q182" s="203">
        <v>5.1999999999999995E-4</v>
      </c>
      <c r="R182" s="203">
        <f t="shared" si="22"/>
        <v>2.0799999999999998E-3</v>
      </c>
      <c r="S182" s="203">
        <v>0</v>
      </c>
      <c r="T182" s="204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380</v>
      </c>
      <c r="AT182" s="205" t="s">
        <v>277</v>
      </c>
      <c r="AU182" s="205" t="s">
        <v>85</v>
      </c>
      <c r="AY182" s="18" t="s">
        <v>275</v>
      </c>
      <c r="BE182" s="206">
        <f t="shared" si="24"/>
        <v>0</v>
      </c>
      <c r="BF182" s="206">
        <f t="shared" si="25"/>
        <v>0</v>
      </c>
      <c r="BG182" s="206">
        <f t="shared" si="26"/>
        <v>0</v>
      </c>
      <c r="BH182" s="206">
        <f t="shared" si="27"/>
        <v>0</v>
      </c>
      <c r="BI182" s="206">
        <f t="shared" si="28"/>
        <v>0</v>
      </c>
      <c r="BJ182" s="18" t="s">
        <v>85</v>
      </c>
      <c r="BK182" s="206">
        <f t="shared" si="29"/>
        <v>0</v>
      </c>
      <c r="BL182" s="18" t="s">
        <v>380</v>
      </c>
      <c r="BM182" s="205" t="s">
        <v>3537</v>
      </c>
    </row>
    <row r="183" spans="1:65" s="2" customFormat="1" ht="24.15" customHeight="1">
      <c r="A183" s="35"/>
      <c r="B183" s="36"/>
      <c r="C183" s="194" t="s">
        <v>628</v>
      </c>
      <c r="D183" s="194" t="s">
        <v>277</v>
      </c>
      <c r="E183" s="195" t="s">
        <v>3538</v>
      </c>
      <c r="F183" s="196" t="s">
        <v>3539</v>
      </c>
      <c r="G183" s="197" t="s">
        <v>610</v>
      </c>
      <c r="H183" s="198">
        <v>4</v>
      </c>
      <c r="I183" s="199"/>
      <c r="J183" s="200">
        <f t="shared" si="20"/>
        <v>0</v>
      </c>
      <c r="K183" s="196" t="s">
        <v>281</v>
      </c>
      <c r="L183" s="40"/>
      <c r="M183" s="201" t="s">
        <v>1</v>
      </c>
      <c r="N183" s="202" t="s">
        <v>42</v>
      </c>
      <c r="O183" s="72"/>
      <c r="P183" s="203">
        <f t="shared" si="21"/>
        <v>0</v>
      </c>
      <c r="Q183" s="203">
        <v>1.47E-3</v>
      </c>
      <c r="R183" s="203">
        <f t="shared" si="22"/>
        <v>5.8799999999999998E-3</v>
      </c>
      <c r="S183" s="203">
        <v>0</v>
      </c>
      <c r="T183" s="204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380</v>
      </c>
      <c r="AT183" s="205" t="s">
        <v>277</v>
      </c>
      <c r="AU183" s="205" t="s">
        <v>85</v>
      </c>
      <c r="AY183" s="18" t="s">
        <v>275</v>
      </c>
      <c r="BE183" s="206">
        <f t="shared" si="24"/>
        <v>0</v>
      </c>
      <c r="BF183" s="206">
        <f t="shared" si="25"/>
        <v>0</v>
      </c>
      <c r="BG183" s="206">
        <f t="shared" si="26"/>
        <v>0</v>
      </c>
      <c r="BH183" s="206">
        <f t="shared" si="27"/>
        <v>0</v>
      </c>
      <c r="BI183" s="206">
        <f t="shared" si="28"/>
        <v>0</v>
      </c>
      <c r="BJ183" s="18" t="s">
        <v>85</v>
      </c>
      <c r="BK183" s="206">
        <f t="shared" si="29"/>
        <v>0</v>
      </c>
      <c r="BL183" s="18" t="s">
        <v>380</v>
      </c>
      <c r="BM183" s="205" t="s">
        <v>3540</v>
      </c>
    </row>
    <row r="184" spans="1:65" s="2" customFormat="1" ht="24.15" customHeight="1">
      <c r="A184" s="35"/>
      <c r="B184" s="36"/>
      <c r="C184" s="194" t="s">
        <v>633</v>
      </c>
      <c r="D184" s="194" t="s">
        <v>277</v>
      </c>
      <c r="E184" s="195" t="s">
        <v>3541</v>
      </c>
      <c r="F184" s="196" t="s">
        <v>3542</v>
      </c>
      <c r="G184" s="197" t="s">
        <v>610</v>
      </c>
      <c r="H184" s="198">
        <v>4</v>
      </c>
      <c r="I184" s="199"/>
      <c r="J184" s="200">
        <f t="shared" si="20"/>
        <v>0</v>
      </c>
      <c r="K184" s="196" t="s">
        <v>281</v>
      </c>
      <c r="L184" s="40"/>
      <c r="M184" s="201" t="s">
        <v>1</v>
      </c>
      <c r="N184" s="202" t="s">
        <v>42</v>
      </c>
      <c r="O184" s="72"/>
      <c r="P184" s="203">
        <f t="shared" si="21"/>
        <v>0</v>
      </c>
      <c r="Q184" s="203">
        <v>8.4999999999999995E-4</v>
      </c>
      <c r="R184" s="203">
        <f t="shared" si="22"/>
        <v>3.3999999999999998E-3</v>
      </c>
      <c r="S184" s="203">
        <v>0</v>
      </c>
      <c r="T184" s="204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380</v>
      </c>
      <c r="AT184" s="205" t="s">
        <v>277</v>
      </c>
      <c r="AU184" s="205" t="s">
        <v>85</v>
      </c>
      <c r="AY184" s="18" t="s">
        <v>275</v>
      </c>
      <c r="BE184" s="206">
        <f t="shared" si="24"/>
        <v>0</v>
      </c>
      <c r="BF184" s="206">
        <f t="shared" si="25"/>
        <v>0</v>
      </c>
      <c r="BG184" s="206">
        <f t="shared" si="26"/>
        <v>0</v>
      </c>
      <c r="BH184" s="206">
        <f t="shared" si="27"/>
        <v>0</v>
      </c>
      <c r="BI184" s="206">
        <f t="shared" si="28"/>
        <v>0</v>
      </c>
      <c r="BJ184" s="18" t="s">
        <v>85</v>
      </c>
      <c r="BK184" s="206">
        <f t="shared" si="29"/>
        <v>0</v>
      </c>
      <c r="BL184" s="18" t="s">
        <v>380</v>
      </c>
      <c r="BM184" s="205" t="s">
        <v>3543</v>
      </c>
    </row>
    <row r="185" spans="1:65" s="2" customFormat="1" ht="24.15" customHeight="1">
      <c r="A185" s="35"/>
      <c r="B185" s="36"/>
      <c r="C185" s="194" t="s">
        <v>638</v>
      </c>
      <c r="D185" s="194" t="s">
        <v>277</v>
      </c>
      <c r="E185" s="195" t="s">
        <v>3544</v>
      </c>
      <c r="F185" s="196" t="s">
        <v>3545</v>
      </c>
      <c r="G185" s="197" t="s">
        <v>1694</v>
      </c>
      <c r="H185" s="261"/>
      <c r="I185" s="199"/>
      <c r="J185" s="200">
        <f t="shared" si="20"/>
        <v>0</v>
      </c>
      <c r="K185" s="196" t="s">
        <v>281</v>
      </c>
      <c r="L185" s="40"/>
      <c r="M185" s="201" t="s">
        <v>1</v>
      </c>
      <c r="N185" s="202" t="s">
        <v>42</v>
      </c>
      <c r="O185" s="72"/>
      <c r="P185" s="203">
        <f t="shared" si="21"/>
        <v>0</v>
      </c>
      <c r="Q185" s="203">
        <v>0</v>
      </c>
      <c r="R185" s="203">
        <f t="shared" si="22"/>
        <v>0</v>
      </c>
      <c r="S185" s="203">
        <v>0</v>
      </c>
      <c r="T185" s="204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380</v>
      </c>
      <c r="AT185" s="205" t="s">
        <v>277</v>
      </c>
      <c r="AU185" s="205" t="s">
        <v>85</v>
      </c>
      <c r="AY185" s="18" t="s">
        <v>275</v>
      </c>
      <c r="BE185" s="206">
        <f t="shared" si="24"/>
        <v>0</v>
      </c>
      <c r="BF185" s="206">
        <f t="shared" si="25"/>
        <v>0</v>
      </c>
      <c r="BG185" s="206">
        <f t="shared" si="26"/>
        <v>0</v>
      </c>
      <c r="BH185" s="206">
        <f t="shared" si="27"/>
        <v>0</v>
      </c>
      <c r="BI185" s="206">
        <f t="shared" si="28"/>
        <v>0</v>
      </c>
      <c r="BJ185" s="18" t="s">
        <v>85</v>
      </c>
      <c r="BK185" s="206">
        <f t="shared" si="29"/>
        <v>0</v>
      </c>
      <c r="BL185" s="18" t="s">
        <v>380</v>
      </c>
      <c r="BM185" s="205" t="s">
        <v>3546</v>
      </c>
    </row>
    <row r="186" spans="1:65" s="12" customFormat="1" ht="22.75" customHeight="1">
      <c r="B186" s="178"/>
      <c r="C186" s="179"/>
      <c r="D186" s="180" t="s">
        <v>75</v>
      </c>
      <c r="E186" s="192" t="s">
        <v>3547</v>
      </c>
      <c r="F186" s="192" t="s">
        <v>3548</v>
      </c>
      <c r="G186" s="179"/>
      <c r="H186" s="179"/>
      <c r="I186" s="182"/>
      <c r="J186" s="193">
        <f>BK186</f>
        <v>0</v>
      </c>
      <c r="K186" s="179"/>
      <c r="L186" s="184"/>
      <c r="M186" s="185"/>
      <c r="N186" s="186"/>
      <c r="O186" s="186"/>
      <c r="P186" s="187">
        <f>SUM(P187:P206)</f>
        <v>0</v>
      </c>
      <c r="Q186" s="186"/>
      <c r="R186" s="187">
        <f>SUM(R187:R206)</f>
        <v>3.2787400000000004</v>
      </c>
      <c r="S186" s="186"/>
      <c r="T186" s="188">
        <f>SUM(T187:T206)</f>
        <v>0</v>
      </c>
      <c r="AR186" s="189" t="s">
        <v>85</v>
      </c>
      <c r="AT186" s="190" t="s">
        <v>75</v>
      </c>
      <c r="AU186" s="190" t="s">
        <v>83</v>
      </c>
      <c r="AY186" s="189" t="s">
        <v>275</v>
      </c>
      <c r="BK186" s="191">
        <f>SUM(BK187:BK206)</f>
        <v>0</v>
      </c>
    </row>
    <row r="187" spans="1:65" s="2" customFormat="1" ht="37.75" customHeight="1">
      <c r="A187" s="35"/>
      <c r="B187" s="36"/>
      <c r="C187" s="194" t="s">
        <v>644</v>
      </c>
      <c r="D187" s="194" t="s">
        <v>277</v>
      </c>
      <c r="E187" s="195" t="s">
        <v>3549</v>
      </c>
      <c r="F187" s="196" t="s">
        <v>3550</v>
      </c>
      <c r="G187" s="197" t="s">
        <v>610</v>
      </c>
      <c r="H187" s="198">
        <v>2</v>
      </c>
      <c r="I187" s="199"/>
      <c r="J187" s="200">
        <f t="shared" ref="J187:J206" si="30">ROUND(I187*H187,2)</f>
        <v>0</v>
      </c>
      <c r="K187" s="196" t="s">
        <v>281</v>
      </c>
      <c r="L187" s="40"/>
      <c r="M187" s="201" t="s">
        <v>1</v>
      </c>
      <c r="N187" s="202" t="s">
        <v>42</v>
      </c>
      <c r="O187" s="72"/>
      <c r="P187" s="203">
        <f t="shared" ref="P187:P206" si="31">O187*H187</f>
        <v>0</v>
      </c>
      <c r="Q187" s="203">
        <v>7.7660000000000007E-2</v>
      </c>
      <c r="R187" s="203">
        <f t="shared" ref="R187:R206" si="32">Q187*H187</f>
        <v>0.15532000000000001</v>
      </c>
      <c r="S187" s="203">
        <v>0</v>
      </c>
      <c r="T187" s="204">
        <f t="shared" ref="T187:T206" si="33"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380</v>
      </c>
      <c r="AT187" s="205" t="s">
        <v>277</v>
      </c>
      <c r="AU187" s="205" t="s">
        <v>85</v>
      </c>
      <c r="AY187" s="18" t="s">
        <v>275</v>
      </c>
      <c r="BE187" s="206">
        <f t="shared" ref="BE187:BE206" si="34">IF(N187="základní",J187,0)</f>
        <v>0</v>
      </c>
      <c r="BF187" s="206">
        <f t="shared" ref="BF187:BF206" si="35">IF(N187="snížená",J187,0)</f>
        <v>0</v>
      </c>
      <c r="BG187" s="206">
        <f t="shared" ref="BG187:BG206" si="36">IF(N187="zákl. přenesená",J187,0)</f>
        <v>0</v>
      </c>
      <c r="BH187" s="206">
        <f t="shared" ref="BH187:BH206" si="37">IF(N187="sníž. přenesená",J187,0)</f>
        <v>0</v>
      </c>
      <c r="BI187" s="206">
        <f t="shared" ref="BI187:BI206" si="38">IF(N187="nulová",J187,0)</f>
        <v>0</v>
      </c>
      <c r="BJ187" s="18" t="s">
        <v>85</v>
      </c>
      <c r="BK187" s="206">
        <f t="shared" ref="BK187:BK206" si="39">ROUND(I187*H187,2)</f>
        <v>0</v>
      </c>
      <c r="BL187" s="18" t="s">
        <v>380</v>
      </c>
      <c r="BM187" s="205" t="s">
        <v>3551</v>
      </c>
    </row>
    <row r="188" spans="1:65" s="2" customFormat="1" ht="33" customHeight="1">
      <c r="A188" s="35"/>
      <c r="B188" s="36"/>
      <c r="C188" s="194" t="s">
        <v>649</v>
      </c>
      <c r="D188" s="194" t="s">
        <v>277</v>
      </c>
      <c r="E188" s="195" t="s">
        <v>3552</v>
      </c>
      <c r="F188" s="196" t="s">
        <v>3553</v>
      </c>
      <c r="G188" s="197" t="s">
        <v>399</v>
      </c>
      <c r="H188" s="198">
        <v>5460</v>
      </c>
      <c r="I188" s="199"/>
      <c r="J188" s="200">
        <f t="shared" si="30"/>
        <v>0</v>
      </c>
      <c r="K188" s="196" t="s">
        <v>281</v>
      </c>
      <c r="L188" s="40"/>
      <c r="M188" s="201" t="s">
        <v>1</v>
      </c>
      <c r="N188" s="202" t="s">
        <v>42</v>
      </c>
      <c r="O188" s="72"/>
      <c r="P188" s="203">
        <f t="shared" si="31"/>
        <v>0</v>
      </c>
      <c r="Q188" s="203">
        <v>1.1E-4</v>
      </c>
      <c r="R188" s="203">
        <f t="shared" si="32"/>
        <v>0.60060000000000002</v>
      </c>
      <c r="S188" s="203">
        <v>0</v>
      </c>
      <c r="T188" s="204">
        <f t="shared" si="3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380</v>
      </c>
      <c r="AT188" s="205" t="s">
        <v>277</v>
      </c>
      <c r="AU188" s="205" t="s">
        <v>85</v>
      </c>
      <c r="AY188" s="18" t="s">
        <v>275</v>
      </c>
      <c r="BE188" s="206">
        <f t="shared" si="34"/>
        <v>0</v>
      </c>
      <c r="BF188" s="206">
        <f t="shared" si="35"/>
        <v>0</v>
      </c>
      <c r="BG188" s="206">
        <f t="shared" si="36"/>
        <v>0</v>
      </c>
      <c r="BH188" s="206">
        <f t="shared" si="37"/>
        <v>0</v>
      </c>
      <c r="BI188" s="206">
        <f t="shared" si="38"/>
        <v>0</v>
      </c>
      <c r="BJ188" s="18" t="s">
        <v>85</v>
      </c>
      <c r="BK188" s="206">
        <f t="shared" si="39"/>
        <v>0</v>
      </c>
      <c r="BL188" s="18" t="s">
        <v>380</v>
      </c>
      <c r="BM188" s="205" t="s">
        <v>3554</v>
      </c>
    </row>
    <row r="189" spans="1:65" s="2" customFormat="1" ht="37.75" customHeight="1">
      <c r="A189" s="35"/>
      <c r="B189" s="36"/>
      <c r="C189" s="194" t="s">
        <v>654</v>
      </c>
      <c r="D189" s="194" t="s">
        <v>277</v>
      </c>
      <c r="E189" s="195" t="s">
        <v>3555</v>
      </c>
      <c r="F189" s="196" t="s">
        <v>3556</v>
      </c>
      <c r="G189" s="197" t="s">
        <v>280</v>
      </c>
      <c r="H189" s="198">
        <v>1213</v>
      </c>
      <c r="I189" s="199"/>
      <c r="J189" s="200">
        <f t="shared" si="30"/>
        <v>0</v>
      </c>
      <c r="K189" s="196" t="s">
        <v>281</v>
      </c>
      <c r="L189" s="40"/>
      <c r="M189" s="201" t="s">
        <v>1</v>
      </c>
      <c r="N189" s="202" t="s">
        <v>42</v>
      </c>
      <c r="O189" s="72"/>
      <c r="P189" s="203">
        <f t="shared" si="31"/>
        <v>0</v>
      </c>
      <c r="Q189" s="203">
        <v>1.2099999999999999E-3</v>
      </c>
      <c r="R189" s="203">
        <f t="shared" si="32"/>
        <v>1.46773</v>
      </c>
      <c r="S189" s="203">
        <v>0</v>
      </c>
      <c r="T189" s="204">
        <f t="shared" si="3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380</v>
      </c>
      <c r="AT189" s="205" t="s">
        <v>277</v>
      </c>
      <c r="AU189" s="205" t="s">
        <v>85</v>
      </c>
      <c r="AY189" s="18" t="s">
        <v>275</v>
      </c>
      <c r="BE189" s="206">
        <f t="shared" si="34"/>
        <v>0</v>
      </c>
      <c r="BF189" s="206">
        <f t="shared" si="35"/>
        <v>0</v>
      </c>
      <c r="BG189" s="206">
        <f t="shared" si="36"/>
        <v>0</v>
      </c>
      <c r="BH189" s="206">
        <f t="shared" si="37"/>
        <v>0</v>
      </c>
      <c r="BI189" s="206">
        <f t="shared" si="38"/>
        <v>0</v>
      </c>
      <c r="BJ189" s="18" t="s">
        <v>85</v>
      </c>
      <c r="BK189" s="206">
        <f t="shared" si="39"/>
        <v>0</v>
      </c>
      <c r="BL189" s="18" t="s">
        <v>380</v>
      </c>
      <c r="BM189" s="205" t="s">
        <v>3557</v>
      </c>
    </row>
    <row r="190" spans="1:65" s="2" customFormat="1" ht="24.15" customHeight="1">
      <c r="A190" s="35"/>
      <c r="B190" s="36"/>
      <c r="C190" s="194" t="s">
        <v>660</v>
      </c>
      <c r="D190" s="194" t="s">
        <v>277</v>
      </c>
      <c r="E190" s="195" t="s">
        <v>3558</v>
      </c>
      <c r="F190" s="196" t="s">
        <v>3559</v>
      </c>
      <c r="G190" s="197" t="s">
        <v>399</v>
      </c>
      <c r="H190" s="198">
        <v>1213</v>
      </c>
      <c r="I190" s="199"/>
      <c r="J190" s="200">
        <f t="shared" si="30"/>
        <v>0</v>
      </c>
      <c r="K190" s="196" t="s">
        <v>281</v>
      </c>
      <c r="L190" s="40"/>
      <c r="M190" s="201" t="s">
        <v>1</v>
      </c>
      <c r="N190" s="202" t="s">
        <v>42</v>
      </c>
      <c r="O190" s="72"/>
      <c r="P190" s="203">
        <f t="shared" si="31"/>
        <v>0</v>
      </c>
      <c r="Q190" s="203">
        <v>3.6000000000000002E-4</v>
      </c>
      <c r="R190" s="203">
        <f t="shared" si="32"/>
        <v>0.43668000000000001</v>
      </c>
      <c r="S190" s="203">
        <v>0</v>
      </c>
      <c r="T190" s="204">
        <f t="shared" si="3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380</v>
      </c>
      <c r="AT190" s="205" t="s">
        <v>277</v>
      </c>
      <c r="AU190" s="205" t="s">
        <v>85</v>
      </c>
      <c r="AY190" s="18" t="s">
        <v>275</v>
      </c>
      <c r="BE190" s="206">
        <f t="shared" si="34"/>
        <v>0</v>
      </c>
      <c r="BF190" s="206">
        <f t="shared" si="35"/>
        <v>0</v>
      </c>
      <c r="BG190" s="206">
        <f t="shared" si="36"/>
        <v>0</v>
      </c>
      <c r="BH190" s="206">
        <f t="shared" si="37"/>
        <v>0</v>
      </c>
      <c r="BI190" s="206">
        <f t="shared" si="38"/>
        <v>0</v>
      </c>
      <c r="BJ190" s="18" t="s">
        <v>85</v>
      </c>
      <c r="BK190" s="206">
        <f t="shared" si="39"/>
        <v>0</v>
      </c>
      <c r="BL190" s="18" t="s">
        <v>380</v>
      </c>
      <c r="BM190" s="205" t="s">
        <v>3560</v>
      </c>
    </row>
    <row r="191" spans="1:65" s="2" customFormat="1" ht="16.5" customHeight="1">
      <c r="A191" s="35"/>
      <c r="B191" s="36"/>
      <c r="C191" s="194" t="s">
        <v>665</v>
      </c>
      <c r="D191" s="194" t="s">
        <v>277</v>
      </c>
      <c r="E191" s="195" t="s">
        <v>3561</v>
      </c>
      <c r="F191" s="196" t="s">
        <v>3562</v>
      </c>
      <c r="G191" s="197" t="s">
        <v>280</v>
      </c>
      <c r="H191" s="198">
        <v>1213</v>
      </c>
      <c r="I191" s="199"/>
      <c r="J191" s="200">
        <f t="shared" si="30"/>
        <v>0</v>
      </c>
      <c r="K191" s="196" t="s">
        <v>281</v>
      </c>
      <c r="L191" s="40"/>
      <c r="M191" s="201" t="s">
        <v>1</v>
      </c>
      <c r="N191" s="202" t="s">
        <v>42</v>
      </c>
      <c r="O191" s="72"/>
      <c r="P191" s="203">
        <f t="shared" si="31"/>
        <v>0</v>
      </c>
      <c r="Q191" s="203">
        <v>2.5000000000000001E-4</v>
      </c>
      <c r="R191" s="203">
        <f t="shared" si="32"/>
        <v>0.30325000000000002</v>
      </c>
      <c r="S191" s="203">
        <v>0</v>
      </c>
      <c r="T191" s="204">
        <f t="shared" si="3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380</v>
      </c>
      <c r="AT191" s="205" t="s">
        <v>277</v>
      </c>
      <c r="AU191" s="205" t="s">
        <v>85</v>
      </c>
      <c r="AY191" s="18" t="s">
        <v>275</v>
      </c>
      <c r="BE191" s="206">
        <f t="shared" si="34"/>
        <v>0</v>
      </c>
      <c r="BF191" s="206">
        <f t="shared" si="35"/>
        <v>0</v>
      </c>
      <c r="BG191" s="206">
        <f t="shared" si="36"/>
        <v>0</v>
      </c>
      <c r="BH191" s="206">
        <f t="shared" si="37"/>
        <v>0</v>
      </c>
      <c r="BI191" s="206">
        <f t="shared" si="38"/>
        <v>0</v>
      </c>
      <c r="BJ191" s="18" t="s">
        <v>85</v>
      </c>
      <c r="BK191" s="206">
        <f t="shared" si="39"/>
        <v>0</v>
      </c>
      <c r="BL191" s="18" t="s">
        <v>380</v>
      </c>
      <c r="BM191" s="205" t="s">
        <v>3563</v>
      </c>
    </row>
    <row r="192" spans="1:65" s="2" customFormat="1" ht="24.15" customHeight="1">
      <c r="A192" s="35"/>
      <c r="B192" s="36"/>
      <c r="C192" s="194" t="s">
        <v>670</v>
      </c>
      <c r="D192" s="194" t="s">
        <v>277</v>
      </c>
      <c r="E192" s="195" t="s">
        <v>3564</v>
      </c>
      <c r="F192" s="196" t="s">
        <v>3565</v>
      </c>
      <c r="G192" s="197" t="s">
        <v>399</v>
      </c>
      <c r="H192" s="198">
        <v>1213</v>
      </c>
      <c r="I192" s="199"/>
      <c r="J192" s="200">
        <f t="shared" si="30"/>
        <v>0</v>
      </c>
      <c r="K192" s="196" t="s">
        <v>281</v>
      </c>
      <c r="L192" s="40"/>
      <c r="M192" s="201" t="s">
        <v>1</v>
      </c>
      <c r="N192" s="202" t="s">
        <v>42</v>
      </c>
      <c r="O192" s="72"/>
      <c r="P192" s="203">
        <f t="shared" si="31"/>
        <v>0</v>
      </c>
      <c r="Q192" s="203">
        <v>6.0000000000000002E-5</v>
      </c>
      <c r="R192" s="203">
        <f t="shared" si="32"/>
        <v>7.2779999999999997E-2</v>
      </c>
      <c r="S192" s="203">
        <v>0</v>
      </c>
      <c r="T192" s="204">
        <f t="shared" si="3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380</v>
      </c>
      <c r="AT192" s="205" t="s">
        <v>277</v>
      </c>
      <c r="AU192" s="205" t="s">
        <v>85</v>
      </c>
      <c r="AY192" s="18" t="s">
        <v>275</v>
      </c>
      <c r="BE192" s="206">
        <f t="shared" si="34"/>
        <v>0</v>
      </c>
      <c r="BF192" s="206">
        <f t="shared" si="35"/>
        <v>0</v>
      </c>
      <c r="BG192" s="206">
        <f t="shared" si="36"/>
        <v>0</v>
      </c>
      <c r="BH192" s="206">
        <f t="shared" si="37"/>
        <v>0</v>
      </c>
      <c r="BI192" s="206">
        <f t="shared" si="38"/>
        <v>0</v>
      </c>
      <c r="BJ192" s="18" t="s">
        <v>85</v>
      </c>
      <c r="BK192" s="206">
        <f t="shared" si="39"/>
        <v>0</v>
      </c>
      <c r="BL192" s="18" t="s">
        <v>380</v>
      </c>
      <c r="BM192" s="205" t="s">
        <v>3566</v>
      </c>
    </row>
    <row r="193" spans="1:65" s="2" customFormat="1" ht="24.15" customHeight="1">
      <c r="A193" s="35"/>
      <c r="B193" s="36"/>
      <c r="C193" s="194" t="s">
        <v>675</v>
      </c>
      <c r="D193" s="194" t="s">
        <v>277</v>
      </c>
      <c r="E193" s="195" t="s">
        <v>3567</v>
      </c>
      <c r="F193" s="196" t="s">
        <v>3568</v>
      </c>
      <c r="G193" s="197" t="s">
        <v>399</v>
      </c>
      <c r="H193" s="198">
        <v>322</v>
      </c>
      <c r="I193" s="199"/>
      <c r="J193" s="200">
        <f t="shared" si="30"/>
        <v>0</v>
      </c>
      <c r="K193" s="196" t="s">
        <v>281</v>
      </c>
      <c r="L193" s="40"/>
      <c r="M193" s="201" t="s">
        <v>1</v>
      </c>
      <c r="N193" s="202" t="s">
        <v>42</v>
      </c>
      <c r="O193" s="72"/>
      <c r="P193" s="203">
        <f t="shared" si="31"/>
        <v>0</v>
      </c>
      <c r="Q193" s="203">
        <v>1E-4</v>
      </c>
      <c r="R193" s="203">
        <f t="shared" si="32"/>
        <v>3.2199999999999999E-2</v>
      </c>
      <c r="S193" s="203">
        <v>0</v>
      </c>
      <c r="T193" s="204">
        <f t="shared" si="3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380</v>
      </c>
      <c r="AT193" s="205" t="s">
        <v>277</v>
      </c>
      <c r="AU193" s="205" t="s">
        <v>85</v>
      </c>
      <c r="AY193" s="18" t="s">
        <v>275</v>
      </c>
      <c r="BE193" s="206">
        <f t="shared" si="34"/>
        <v>0</v>
      </c>
      <c r="BF193" s="206">
        <f t="shared" si="35"/>
        <v>0</v>
      </c>
      <c r="BG193" s="206">
        <f t="shared" si="36"/>
        <v>0</v>
      </c>
      <c r="BH193" s="206">
        <f t="shared" si="37"/>
        <v>0</v>
      </c>
      <c r="BI193" s="206">
        <f t="shared" si="38"/>
        <v>0</v>
      </c>
      <c r="BJ193" s="18" t="s">
        <v>85</v>
      </c>
      <c r="BK193" s="206">
        <f t="shared" si="39"/>
        <v>0</v>
      </c>
      <c r="BL193" s="18" t="s">
        <v>380</v>
      </c>
      <c r="BM193" s="205" t="s">
        <v>3569</v>
      </c>
    </row>
    <row r="194" spans="1:65" s="2" customFormat="1" ht="24.15" customHeight="1">
      <c r="A194" s="35"/>
      <c r="B194" s="36"/>
      <c r="C194" s="194" t="s">
        <v>680</v>
      </c>
      <c r="D194" s="194" t="s">
        <v>277</v>
      </c>
      <c r="E194" s="195" t="s">
        <v>3570</v>
      </c>
      <c r="F194" s="196" t="s">
        <v>3571</v>
      </c>
      <c r="G194" s="197" t="s">
        <v>610</v>
      </c>
      <c r="H194" s="198">
        <v>1</v>
      </c>
      <c r="I194" s="199"/>
      <c r="J194" s="200">
        <f t="shared" si="30"/>
        <v>0</v>
      </c>
      <c r="K194" s="196" t="s">
        <v>281</v>
      </c>
      <c r="L194" s="40"/>
      <c r="M194" s="201" t="s">
        <v>1</v>
      </c>
      <c r="N194" s="202" t="s">
        <v>42</v>
      </c>
      <c r="O194" s="72"/>
      <c r="P194" s="203">
        <f t="shared" si="31"/>
        <v>0</v>
      </c>
      <c r="Q194" s="203">
        <v>3.2000000000000002E-3</v>
      </c>
      <c r="R194" s="203">
        <f t="shared" si="32"/>
        <v>3.2000000000000002E-3</v>
      </c>
      <c r="S194" s="203">
        <v>0</v>
      </c>
      <c r="T194" s="204">
        <f t="shared" si="3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380</v>
      </c>
      <c r="AT194" s="205" t="s">
        <v>277</v>
      </c>
      <c r="AU194" s="205" t="s">
        <v>85</v>
      </c>
      <c r="AY194" s="18" t="s">
        <v>275</v>
      </c>
      <c r="BE194" s="206">
        <f t="shared" si="34"/>
        <v>0</v>
      </c>
      <c r="BF194" s="206">
        <f t="shared" si="35"/>
        <v>0</v>
      </c>
      <c r="BG194" s="206">
        <f t="shared" si="36"/>
        <v>0</v>
      </c>
      <c r="BH194" s="206">
        <f t="shared" si="37"/>
        <v>0</v>
      </c>
      <c r="BI194" s="206">
        <f t="shared" si="38"/>
        <v>0</v>
      </c>
      <c r="BJ194" s="18" t="s">
        <v>85</v>
      </c>
      <c r="BK194" s="206">
        <f t="shared" si="39"/>
        <v>0</v>
      </c>
      <c r="BL194" s="18" t="s">
        <v>380</v>
      </c>
      <c r="BM194" s="205" t="s">
        <v>3572</v>
      </c>
    </row>
    <row r="195" spans="1:65" s="2" customFormat="1" ht="24.15" customHeight="1">
      <c r="A195" s="35"/>
      <c r="B195" s="36"/>
      <c r="C195" s="194" t="s">
        <v>686</v>
      </c>
      <c r="D195" s="194" t="s">
        <v>277</v>
      </c>
      <c r="E195" s="195" t="s">
        <v>3573</v>
      </c>
      <c r="F195" s="196" t="s">
        <v>3574</v>
      </c>
      <c r="G195" s="197" t="s">
        <v>610</v>
      </c>
      <c r="H195" s="198">
        <v>3</v>
      </c>
      <c r="I195" s="199"/>
      <c r="J195" s="200">
        <f t="shared" si="30"/>
        <v>0</v>
      </c>
      <c r="K195" s="196" t="s">
        <v>281</v>
      </c>
      <c r="L195" s="40"/>
      <c r="M195" s="201" t="s">
        <v>1</v>
      </c>
      <c r="N195" s="202" t="s">
        <v>42</v>
      </c>
      <c r="O195" s="72"/>
      <c r="P195" s="203">
        <f t="shared" si="31"/>
        <v>0</v>
      </c>
      <c r="Q195" s="203">
        <v>4.7999999999999996E-3</v>
      </c>
      <c r="R195" s="203">
        <f t="shared" si="32"/>
        <v>1.44E-2</v>
      </c>
      <c r="S195" s="203">
        <v>0</v>
      </c>
      <c r="T195" s="204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380</v>
      </c>
      <c r="AT195" s="205" t="s">
        <v>277</v>
      </c>
      <c r="AU195" s="205" t="s">
        <v>85</v>
      </c>
      <c r="AY195" s="18" t="s">
        <v>275</v>
      </c>
      <c r="BE195" s="206">
        <f t="shared" si="34"/>
        <v>0</v>
      </c>
      <c r="BF195" s="206">
        <f t="shared" si="35"/>
        <v>0</v>
      </c>
      <c r="BG195" s="206">
        <f t="shared" si="36"/>
        <v>0</v>
      </c>
      <c r="BH195" s="206">
        <f t="shared" si="37"/>
        <v>0</v>
      </c>
      <c r="BI195" s="206">
        <f t="shared" si="38"/>
        <v>0</v>
      </c>
      <c r="BJ195" s="18" t="s">
        <v>85</v>
      </c>
      <c r="BK195" s="206">
        <f t="shared" si="39"/>
        <v>0</v>
      </c>
      <c r="BL195" s="18" t="s">
        <v>380</v>
      </c>
      <c r="BM195" s="205" t="s">
        <v>3575</v>
      </c>
    </row>
    <row r="196" spans="1:65" s="2" customFormat="1" ht="24.15" customHeight="1">
      <c r="A196" s="35"/>
      <c r="B196" s="36"/>
      <c r="C196" s="194" t="s">
        <v>691</v>
      </c>
      <c r="D196" s="194" t="s">
        <v>277</v>
      </c>
      <c r="E196" s="195" t="s">
        <v>3576</v>
      </c>
      <c r="F196" s="196" t="s">
        <v>3577</v>
      </c>
      <c r="G196" s="197" t="s">
        <v>610</v>
      </c>
      <c r="H196" s="198">
        <v>2</v>
      </c>
      <c r="I196" s="199"/>
      <c r="J196" s="200">
        <f t="shared" si="30"/>
        <v>0</v>
      </c>
      <c r="K196" s="196" t="s">
        <v>281</v>
      </c>
      <c r="L196" s="40"/>
      <c r="M196" s="201" t="s">
        <v>1</v>
      </c>
      <c r="N196" s="202" t="s">
        <v>42</v>
      </c>
      <c r="O196" s="72"/>
      <c r="P196" s="203">
        <f t="shared" si="31"/>
        <v>0</v>
      </c>
      <c r="Q196" s="203">
        <v>4.8999999999999998E-3</v>
      </c>
      <c r="R196" s="203">
        <f t="shared" si="32"/>
        <v>9.7999999999999997E-3</v>
      </c>
      <c r="S196" s="203">
        <v>0</v>
      </c>
      <c r="T196" s="204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380</v>
      </c>
      <c r="AT196" s="205" t="s">
        <v>277</v>
      </c>
      <c r="AU196" s="205" t="s">
        <v>85</v>
      </c>
      <c r="AY196" s="18" t="s">
        <v>275</v>
      </c>
      <c r="BE196" s="206">
        <f t="shared" si="34"/>
        <v>0</v>
      </c>
      <c r="BF196" s="206">
        <f t="shared" si="35"/>
        <v>0</v>
      </c>
      <c r="BG196" s="206">
        <f t="shared" si="36"/>
        <v>0</v>
      </c>
      <c r="BH196" s="206">
        <f t="shared" si="37"/>
        <v>0</v>
      </c>
      <c r="BI196" s="206">
        <f t="shared" si="38"/>
        <v>0</v>
      </c>
      <c r="BJ196" s="18" t="s">
        <v>85</v>
      </c>
      <c r="BK196" s="206">
        <f t="shared" si="39"/>
        <v>0</v>
      </c>
      <c r="BL196" s="18" t="s">
        <v>380</v>
      </c>
      <c r="BM196" s="205" t="s">
        <v>3578</v>
      </c>
    </row>
    <row r="197" spans="1:65" s="2" customFormat="1" ht="24.15" customHeight="1">
      <c r="A197" s="35"/>
      <c r="B197" s="36"/>
      <c r="C197" s="194" t="s">
        <v>698</v>
      </c>
      <c r="D197" s="194" t="s">
        <v>277</v>
      </c>
      <c r="E197" s="195" t="s">
        <v>3579</v>
      </c>
      <c r="F197" s="196" t="s">
        <v>3580</v>
      </c>
      <c r="G197" s="197" t="s">
        <v>610</v>
      </c>
      <c r="H197" s="198">
        <v>2</v>
      </c>
      <c r="I197" s="199"/>
      <c r="J197" s="200">
        <f t="shared" si="30"/>
        <v>0</v>
      </c>
      <c r="K197" s="196" t="s">
        <v>281</v>
      </c>
      <c r="L197" s="40"/>
      <c r="M197" s="201" t="s">
        <v>1</v>
      </c>
      <c r="N197" s="202" t="s">
        <v>42</v>
      </c>
      <c r="O197" s="72"/>
      <c r="P197" s="203">
        <f t="shared" si="31"/>
        <v>0</v>
      </c>
      <c r="Q197" s="203">
        <v>5.4799999999999996E-3</v>
      </c>
      <c r="R197" s="203">
        <f t="shared" si="32"/>
        <v>1.0959999999999999E-2</v>
      </c>
      <c r="S197" s="203">
        <v>0</v>
      </c>
      <c r="T197" s="204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380</v>
      </c>
      <c r="AT197" s="205" t="s">
        <v>277</v>
      </c>
      <c r="AU197" s="205" t="s">
        <v>85</v>
      </c>
      <c r="AY197" s="18" t="s">
        <v>275</v>
      </c>
      <c r="BE197" s="206">
        <f t="shared" si="34"/>
        <v>0</v>
      </c>
      <c r="BF197" s="206">
        <f t="shared" si="35"/>
        <v>0</v>
      </c>
      <c r="BG197" s="206">
        <f t="shared" si="36"/>
        <v>0</v>
      </c>
      <c r="BH197" s="206">
        <f t="shared" si="37"/>
        <v>0</v>
      </c>
      <c r="BI197" s="206">
        <f t="shared" si="38"/>
        <v>0</v>
      </c>
      <c r="BJ197" s="18" t="s">
        <v>85</v>
      </c>
      <c r="BK197" s="206">
        <f t="shared" si="39"/>
        <v>0</v>
      </c>
      <c r="BL197" s="18" t="s">
        <v>380</v>
      </c>
      <c r="BM197" s="205" t="s">
        <v>3581</v>
      </c>
    </row>
    <row r="198" spans="1:65" s="2" customFormat="1" ht="24.15" customHeight="1">
      <c r="A198" s="35"/>
      <c r="B198" s="36"/>
      <c r="C198" s="194" t="s">
        <v>704</v>
      </c>
      <c r="D198" s="194" t="s">
        <v>277</v>
      </c>
      <c r="E198" s="195" t="s">
        <v>3582</v>
      </c>
      <c r="F198" s="196" t="s">
        <v>3583</v>
      </c>
      <c r="G198" s="197" t="s">
        <v>610</v>
      </c>
      <c r="H198" s="198">
        <v>1</v>
      </c>
      <c r="I198" s="199"/>
      <c r="J198" s="200">
        <f t="shared" si="30"/>
        <v>0</v>
      </c>
      <c r="K198" s="196" t="s">
        <v>281</v>
      </c>
      <c r="L198" s="40"/>
      <c r="M198" s="201" t="s">
        <v>1</v>
      </c>
      <c r="N198" s="202" t="s">
        <v>42</v>
      </c>
      <c r="O198" s="72"/>
      <c r="P198" s="203">
        <f t="shared" si="31"/>
        <v>0</v>
      </c>
      <c r="Q198" s="203">
        <v>6.1000000000000004E-3</v>
      </c>
      <c r="R198" s="203">
        <f t="shared" si="32"/>
        <v>6.1000000000000004E-3</v>
      </c>
      <c r="S198" s="203">
        <v>0</v>
      </c>
      <c r="T198" s="204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380</v>
      </c>
      <c r="AT198" s="205" t="s">
        <v>277</v>
      </c>
      <c r="AU198" s="205" t="s">
        <v>85</v>
      </c>
      <c r="AY198" s="18" t="s">
        <v>275</v>
      </c>
      <c r="BE198" s="206">
        <f t="shared" si="34"/>
        <v>0</v>
      </c>
      <c r="BF198" s="206">
        <f t="shared" si="35"/>
        <v>0</v>
      </c>
      <c r="BG198" s="206">
        <f t="shared" si="36"/>
        <v>0</v>
      </c>
      <c r="BH198" s="206">
        <f t="shared" si="37"/>
        <v>0</v>
      </c>
      <c r="BI198" s="206">
        <f t="shared" si="38"/>
        <v>0</v>
      </c>
      <c r="BJ198" s="18" t="s">
        <v>85</v>
      </c>
      <c r="BK198" s="206">
        <f t="shared" si="39"/>
        <v>0</v>
      </c>
      <c r="BL198" s="18" t="s">
        <v>380</v>
      </c>
      <c r="BM198" s="205" t="s">
        <v>3584</v>
      </c>
    </row>
    <row r="199" spans="1:65" s="2" customFormat="1" ht="24.15" customHeight="1">
      <c r="A199" s="35"/>
      <c r="B199" s="36"/>
      <c r="C199" s="194" t="s">
        <v>711</v>
      </c>
      <c r="D199" s="194" t="s">
        <v>277</v>
      </c>
      <c r="E199" s="195" t="s">
        <v>3585</v>
      </c>
      <c r="F199" s="196" t="s">
        <v>3586</v>
      </c>
      <c r="G199" s="197" t="s">
        <v>610</v>
      </c>
      <c r="H199" s="198">
        <v>1</v>
      </c>
      <c r="I199" s="199"/>
      <c r="J199" s="200">
        <f t="shared" si="30"/>
        <v>0</v>
      </c>
      <c r="K199" s="196" t="s">
        <v>281</v>
      </c>
      <c r="L199" s="40"/>
      <c r="M199" s="201" t="s">
        <v>1</v>
      </c>
      <c r="N199" s="202" t="s">
        <v>42</v>
      </c>
      <c r="O199" s="72"/>
      <c r="P199" s="203">
        <f t="shared" si="31"/>
        <v>0</v>
      </c>
      <c r="Q199" s="203">
        <v>5.6299999999999996E-3</v>
      </c>
      <c r="R199" s="203">
        <f t="shared" si="32"/>
        <v>5.6299999999999996E-3</v>
      </c>
      <c r="S199" s="203">
        <v>0</v>
      </c>
      <c r="T199" s="204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380</v>
      </c>
      <c r="AT199" s="205" t="s">
        <v>277</v>
      </c>
      <c r="AU199" s="205" t="s">
        <v>85</v>
      </c>
      <c r="AY199" s="18" t="s">
        <v>275</v>
      </c>
      <c r="BE199" s="206">
        <f t="shared" si="34"/>
        <v>0</v>
      </c>
      <c r="BF199" s="206">
        <f t="shared" si="35"/>
        <v>0</v>
      </c>
      <c r="BG199" s="206">
        <f t="shared" si="36"/>
        <v>0</v>
      </c>
      <c r="BH199" s="206">
        <f t="shared" si="37"/>
        <v>0</v>
      </c>
      <c r="BI199" s="206">
        <f t="shared" si="38"/>
        <v>0</v>
      </c>
      <c r="BJ199" s="18" t="s">
        <v>85</v>
      </c>
      <c r="BK199" s="206">
        <f t="shared" si="39"/>
        <v>0</v>
      </c>
      <c r="BL199" s="18" t="s">
        <v>380</v>
      </c>
      <c r="BM199" s="205" t="s">
        <v>3587</v>
      </c>
    </row>
    <row r="200" spans="1:65" s="2" customFormat="1" ht="24.15" customHeight="1">
      <c r="A200" s="35"/>
      <c r="B200" s="36"/>
      <c r="C200" s="194" t="s">
        <v>401</v>
      </c>
      <c r="D200" s="194" t="s">
        <v>277</v>
      </c>
      <c r="E200" s="195" t="s">
        <v>3588</v>
      </c>
      <c r="F200" s="196" t="s">
        <v>3589</v>
      </c>
      <c r="G200" s="197" t="s">
        <v>610</v>
      </c>
      <c r="H200" s="198">
        <v>1</v>
      </c>
      <c r="I200" s="199"/>
      <c r="J200" s="200">
        <f t="shared" si="30"/>
        <v>0</v>
      </c>
      <c r="K200" s="196" t="s">
        <v>281</v>
      </c>
      <c r="L200" s="40"/>
      <c r="M200" s="201" t="s">
        <v>1</v>
      </c>
      <c r="N200" s="202" t="s">
        <v>42</v>
      </c>
      <c r="O200" s="72"/>
      <c r="P200" s="203">
        <f t="shared" si="31"/>
        <v>0</v>
      </c>
      <c r="Q200" s="203">
        <v>7.1199999999999996E-3</v>
      </c>
      <c r="R200" s="203">
        <f t="shared" si="32"/>
        <v>7.1199999999999996E-3</v>
      </c>
      <c r="S200" s="203">
        <v>0</v>
      </c>
      <c r="T200" s="204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380</v>
      </c>
      <c r="AT200" s="205" t="s">
        <v>277</v>
      </c>
      <c r="AU200" s="205" t="s">
        <v>85</v>
      </c>
      <c r="AY200" s="18" t="s">
        <v>275</v>
      </c>
      <c r="BE200" s="206">
        <f t="shared" si="34"/>
        <v>0</v>
      </c>
      <c r="BF200" s="206">
        <f t="shared" si="35"/>
        <v>0</v>
      </c>
      <c r="BG200" s="206">
        <f t="shared" si="36"/>
        <v>0</v>
      </c>
      <c r="BH200" s="206">
        <f t="shared" si="37"/>
        <v>0</v>
      </c>
      <c r="BI200" s="206">
        <f t="shared" si="38"/>
        <v>0</v>
      </c>
      <c r="BJ200" s="18" t="s">
        <v>85</v>
      </c>
      <c r="BK200" s="206">
        <f t="shared" si="39"/>
        <v>0</v>
      </c>
      <c r="BL200" s="18" t="s">
        <v>380</v>
      </c>
      <c r="BM200" s="205" t="s">
        <v>3590</v>
      </c>
    </row>
    <row r="201" spans="1:65" s="2" customFormat="1" ht="24.15" customHeight="1">
      <c r="A201" s="35"/>
      <c r="B201" s="36"/>
      <c r="C201" s="194" t="s">
        <v>755</v>
      </c>
      <c r="D201" s="194" t="s">
        <v>277</v>
      </c>
      <c r="E201" s="195" t="s">
        <v>3591</v>
      </c>
      <c r="F201" s="196" t="s">
        <v>3592</v>
      </c>
      <c r="G201" s="197" t="s">
        <v>610</v>
      </c>
      <c r="H201" s="198">
        <v>4</v>
      </c>
      <c r="I201" s="199"/>
      <c r="J201" s="200">
        <f t="shared" si="30"/>
        <v>0</v>
      </c>
      <c r="K201" s="196" t="s">
        <v>281</v>
      </c>
      <c r="L201" s="40"/>
      <c r="M201" s="201" t="s">
        <v>1</v>
      </c>
      <c r="N201" s="202" t="s">
        <v>42</v>
      </c>
      <c r="O201" s="72"/>
      <c r="P201" s="203">
        <f t="shared" si="31"/>
        <v>0</v>
      </c>
      <c r="Q201" s="203">
        <v>1.0699999999999999E-2</v>
      </c>
      <c r="R201" s="203">
        <f t="shared" si="32"/>
        <v>4.2799999999999998E-2</v>
      </c>
      <c r="S201" s="203">
        <v>0</v>
      </c>
      <c r="T201" s="204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380</v>
      </c>
      <c r="AT201" s="205" t="s">
        <v>277</v>
      </c>
      <c r="AU201" s="205" t="s">
        <v>85</v>
      </c>
      <c r="AY201" s="18" t="s">
        <v>275</v>
      </c>
      <c r="BE201" s="206">
        <f t="shared" si="34"/>
        <v>0</v>
      </c>
      <c r="BF201" s="206">
        <f t="shared" si="35"/>
        <v>0</v>
      </c>
      <c r="BG201" s="206">
        <f t="shared" si="36"/>
        <v>0</v>
      </c>
      <c r="BH201" s="206">
        <f t="shared" si="37"/>
        <v>0</v>
      </c>
      <c r="BI201" s="206">
        <f t="shared" si="38"/>
        <v>0</v>
      </c>
      <c r="BJ201" s="18" t="s">
        <v>85</v>
      </c>
      <c r="BK201" s="206">
        <f t="shared" si="39"/>
        <v>0</v>
      </c>
      <c r="BL201" s="18" t="s">
        <v>380</v>
      </c>
      <c r="BM201" s="205" t="s">
        <v>3593</v>
      </c>
    </row>
    <row r="202" spans="1:65" s="2" customFormat="1" ht="24.15" customHeight="1">
      <c r="A202" s="35"/>
      <c r="B202" s="36"/>
      <c r="C202" s="194" t="s">
        <v>759</v>
      </c>
      <c r="D202" s="194" t="s">
        <v>277</v>
      </c>
      <c r="E202" s="195" t="s">
        <v>3594</v>
      </c>
      <c r="F202" s="196" t="s">
        <v>3595</v>
      </c>
      <c r="G202" s="197" t="s">
        <v>610</v>
      </c>
      <c r="H202" s="198">
        <v>5</v>
      </c>
      <c r="I202" s="199"/>
      <c r="J202" s="200">
        <f t="shared" si="30"/>
        <v>0</v>
      </c>
      <c r="K202" s="196" t="s">
        <v>281</v>
      </c>
      <c r="L202" s="40"/>
      <c r="M202" s="201" t="s">
        <v>1</v>
      </c>
      <c r="N202" s="202" t="s">
        <v>42</v>
      </c>
      <c r="O202" s="72"/>
      <c r="P202" s="203">
        <f t="shared" si="31"/>
        <v>0</v>
      </c>
      <c r="Q202" s="203">
        <v>1.32E-2</v>
      </c>
      <c r="R202" s="203">
        <f t="shared" si="32"/>
        <v>6.6000000000000003E-2</v>
      </c>
      <c r="S202" s="203">
        <v>0</v>
      </c>
      <c r="T202" s="204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380</v>
      </c>
      <c r="AT202" s="205" t="s">
        <v>277</v>
      </c>
      <c r="AU202" s="205" t="s">
        <v>85</v>
      </c>
      <c r="AY202" s="18" t="s">
        <v>275</v>
      </c>
      <c r="BE202" s="206">
        <f t="shared" si="34"/>
        <v>0</v>
      </c>
      <c r="BF202" s="206">
        <f t="shared" si="35"/>
        <v>0</v>
      </c>
      <c r="BG202" s="206">
        <f t="shared" si="36"/>
        <v>0</v>
      </c>
      <c r="BH202" s="206">
        <f t="shared" si="37"/>
        <v>0</v>
      </c>
      <c r="BI202" s="206">
        <f t="shared" si="38"/>
        <v>0</v>
      </c>
      <c r="BJ202" s="18" t="s">
        <v>85</v>
      </c>
      <c r="BK202" s="206">
        <f t="shared" si="39"/>
        <v>0</v>
      </c>
      <c r="BL202" s="18" t="s">
        <v>380</v>
      </c>
      <c r="BM202" s="205" t="s">
        <v>3596</v>
      </c>
    </row>
    <row r="203" spans="1:65" s="2" customFormat="1" ht="24.15" customHeight="1">
      <c r="A203" s="35"/>
      <c r="B203" s="36"/>
      <c r="C203" s="194" t="s">
        <v>769</v>
      </c>
      <c r="D203" s="194" t="s">
        <v>277</v>
      </c>
      <c r="E203" s="195" t="s">
        <v>3597</v>
      </c>
      <c r="F203" s="196" t="s">
        <v>3598</v>
      </c>
      <c r="G203" s="197" t="s">
        <v>610</v>
      </c>
      <c r="H203" s="198">
        <v>2</v>
      </c>
      <c r="I203" s="199"/>
      <c r="J203" s="200">
        <f t="shared" si="30"/>
        <v>0</v>
      </c>
      <c r="K203" s="196" t="s">
        <v>281</v>
      </c>
      <c r="L203" s="40"/>
      <c r="M203" s="201" t="s">
        <v>1</v>
      </c>
      <c r="N203" s="202" t="s">
        <v>42</v>
      </c>
      <c r="O203" s="72"/>
      <c r="P203" s="203">
        <f t="shared" si="31"/>
        <v>0</v>
      </c>
      <c r="Q203" s="203">
        <v>1.5800000000000002E-2</v>
      </c>
      <c r="R203" s="203">
        <f t="shared" si="32"/>
        <v>3.1600000000000003E-2</v>
      </c>
      <c r="S203" s="203">
        <v>0</v>
      </c>
      <c r="T203" s="204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380</v>
      </c>
      <c r="AT203" s="205" t="s">
        <v>277</v>
      </c>
      <c r="AU203" s="205" t="s">
        <v>85</v>
      </c>
      <c r="AY203" s="18" t="s">
        <v>275</v>
      </c>
      <c r="BE203" s="206">
        <f t="shared" si="34"/>
        <v>0</v>
      </c>
      <c r="BF203" s="206">
        <f t="shared" si="35"/>
        <v>0</v>
      </c>
      <c r="BG203" s="206">
        <f t="shared" si="36"/>
        <v>0</v>
      </c>
      <c r="BH203" s="206">
        <f t="shared" si="37"/>
        <v>0</v>
      </c>
      <c r="BI203" s="206">
        <f t="shared" si="38"/>
        <v>0</v>
      </c>
      <c r="BJ203" s="18" t="s">
        <v>85</v>
      </c>
      <c r="BK203" s="206">
        <f t="shared" si="39"/>
        <v>0</v>
      </c>
      <c r="BL203" s="18" t="s">
        <v>380</v>
      </c>
      <c r="BM203" s="205" t="s">
        <v>3599</v>
      </c>
    </row>
    <row r="204" spans="1:65" s="2" customFormat="1" ht="33" customHeight="1">
      <c r="A204" s="35"/>
      <c r="B204" s="36"/>
      <c r="C204" s="194" t="s">
        <v>783</v>
      </c>
      <c r="D204" s="194" t="s">
        <v>277</v>
      </c>
      <c r="E204" s="195" t="s">
        <v>3600</v>
      </c>
      <c r="F204" s="196" t="s">
        <v>3601</v>
      </c>
      <c r="G204" s="197" t="s">
        <v>610</v>
      </c>
      <c r="H204" s="198">
        <v>156</v>
      </c>
      <c r="I204" s="199"/>
      <c r="J204" s="200">
        <f t="shared" si="30"/>
        <v>0</v>
      </c>
      <c r="K204" s="196" t="s">
        <v>281</v>
      </c>
      <c r="L204" s="40"/>
      <c r="M204" s="201" t="s">
        <v>1</v>
      </c>
      <c r="N204" s="202" t="s">
        <v>42</v>
      </c>
      <c r="O204" s="72"/>
      <c r="P204" s="203">
        <f t="shared" si="31"/>
        <v>0</v>
      </c>
      <c r="Q204" s="203">
        <v>6.9999999999999994E-5</v>
      </c>
      <c r="R204" s="203">
        <f t="shared" si="32"/>
        <v>1.0919999999999999E-2</v>
      </c>
      <c r="S204" s="203">
        <v>0</v>
      </c>
      <c r="T204" s="204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380</v>
      </c>
      <c r="AT204" s="205" t="s">
        <v>277</v>
      </c>
      <c r="AU204" s="205" t="s">
        <v>85</v>
      </c>
      <c r="AY204" s="18" t="s">
        <v>275</v>
      </c>
      <c r="BE204" s="206">
        <f t="shared" si="34"/>
        <v>0</v>
      </c>
      <c r="BF204" s="206">
        <f t="shared" si="35"/>
        <v>0</v>
      </c>
      <c r="BG204" s="206">
        <f t="shared" si="36"/>
        <v>0</v>
      </c>
      <c r="BH204" s="206">
        <f t="shared" si="37"/>
        <v>0</v>
      </c>
      <c r="BI204" s="206">
        <f t="shared" si="38"/>
        <v>0</v>
      </c>
      <c r="BJ204" s="18" t="s">
        <v>85</v>
      </c>
      <c r="BK204" s="206">
        <f t="shared" si="39"/>
        <v>0</v>
      </c>
      <c r="BL204" s="18" t="s">
        <v>380</v>
      </c>
      <c r="BM204" s="205" t="s">
        <v>3602</v>
      </c>
    </row>
    <row r="205" spans="1:65" s="2" customFormat="1" ht="24.15" customHeight="1">
      <c r="A205" s="35"/>
      <c r="B205" s="36"/>
      <c r="C205" s="194" t="s">
        <v>791</v>
      </c>
      <c r="D205" s="194" t="s">
        <v>277</v>
      </c>
      <c r="E205" s="195" t="s">
        <v>3603</v>
      </c>
      <c r="F205" s="196" t="s">
        <v>3604</v>
      </c>
      <c r="G205" s="197" t="s">
        <v>610</v>
      </c>
      <c r="H205" s="198">
        <v>11</v>
      </c>
      <c r="I205" s="199"/>
      <c r="J205" s="200">
        <f t="shared" si="30"/>
        <v>0</v>
      </c>
      <c r="K205" s="196" t="s">
        <v>281</v>
      </c>
      <c r="L205" s="40"/>
      <c r="M205" s="201" t="s">
        <v>1</v>
      </c>
      <c r="N205" s="202" t="s">
        <v>42</v>
      </c>
      <c r="O205" s="72"/>
      <c r="P205" s="203">
        <f t="shared" si="31"/>
        <v>0</v>
      </c>
      <c r="Q205" s="203">
        <v>1.4999999999999999E-4</v>
      </c>
      <c r="R205" s="203">
        <f t="shared" si="32"/>
        <v>1.6499999999999998E-3</v>
      </c>
      <c r="S205" s="203">
        <v>0</v>
      </c>
      <c r="T205" s="204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380</v>
      </c>
      <c r="AT205" s="205" t="s">
        <v>277</v>
      </c>
      <c r="AU205" s="205" t="s">
        <v>85</v>
      </c>
      <c r="AY205" s="18" t="s">
        <v>275</v>
      </c>
      <c r="BE205" s="206">
        <f t="shared" si="34"/>
        <v>0</v>
      </c>
      <c r="BF205" s="206">
        <f t="shared" si="35"/>
        <v>0</v>
      </c>
      <c r="BG205" s="206">
        <f t="shared" si="36"/>
        <v>0</v>
      </c>
      <c r="BH205" s="206">
        <f t="shared" si="37"/>
        <v>0</v>
      </c>
      <c r="BI205" s="206">
        <f t="shared" si="38"/>
        <v>0</v>
      </c>
      <c r="BJ205" s="18" t="s">
        <v>85</v>
      </c>
      <c r="BK205" s="206">
        <f t="shared" si="39"/>
        <v>0</v>
      </c>
      <c r="BL205" s="18" t="s">
        <v>380</v>
      </c>
      <c r="BM205" s="205" t="s">
        <v>3605</v>
      </c>
    </row>
    <row r="206" spans="1:65" s="2" customFormat="1" ht="24.15" customHeight="1">
      <c r="A206" s="35"/>
      <c r="B206" s="36"/>
      <c r="C206" s="194" t="s">
        <v>812</v>
      </c>
      <c r="D206" s="194" t="s">
        <v>277</v>
      </c>
      <c r="E206" s="195" t="s">
        <v>3606</v>
      </c>
      <c r="F206" s="196" t="s">
        <v>3607</v>
      </c>
      <c r="G206" s="197" t="s">
        <v>1694</v>
      </c>
      <c r="H206" s="261"/>
      <c r="I206" s="199"/>
      <c r="J206" s="200">
        <f t="shared" si="30"/>
        <v>0</v>
      </c>
      <c r="K206" s="196" t="s">
        <v>281</v>
      </c>
      <c r="L206" s="40"/>
      <c r="M206" s="201" t="s">
        <v>1</v>
      </c>
      <c r="N206" s="202" t="s">
        <v>42</v>
      </c>
      <c r="O206" s="72"/>
      <c r="P206" s="203">
        <f t="shared" si="31"/>
        <v>0</v>
      </c>
      <c r="Q206" s="203">
        <v>0</v>
      </c>
      <c r="R206" s="203">
        <f t="shared" si="32"/>
        <v>0</v>
      </c>
      <c r="S206" s="203">
        <v>0</v>
      </c>
      <c r="T206" s="204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380</v>
      </c>
      <c r="AT206" s="205" t="s">
        <v>277</v>
      </c>
      <c r="AU206" s="205" t="s">
        <v>85</v>
      </c>
      <c r="AY206" s="18" t="s">
        <v>275</v>
      </c>
      <c r="BE206" s="206">
        <f t="shared" si="34"/>
        <v>0</v>
      </c>
      <c r="BF206" s="206">
        <f t="shared" si="35"/>
        <v>0</v>
      </c>
      <c r="BG206" s="206">
        <f t="shared" si="36"/>
        <v>0</v>
      </c>
      <c r="BH206" s="206">
        <f t="shared" si="37"/>
        <v>0</v>
      </c>
      <c r="BI206" s="206">
        <f t="shared" si="38"/>
        <v>0</v>
      </c>
      <c r="BJ206" s="18" t="s">
        <v>85</v>
      </c>
      <c r="BK206" s="206">
        <f t="shared" si="39"/>
        <v>0</v>
      </c>
      <c r="BL206" s="18" t="s">
        <v>380</v>
      </c>
      <c r="BM206" s="205" t="s">
        <v>3608</v>
      </c>
    </row>
    <row r="207" spans="1:65" s="12" customFormat="1" ht="25.9" customHeight="1">
      <c r="B207" s="178"/>
      <c r="C207" s="179"/>
      <c r="D207" s="180" t="s">
        <v>75</v>
      </c>
      <c r="E207" s="181" t="s">
        <v>3376</v>
      </c>
      <c r="F207" s="181" t="s">
        <v>3377</v>
      </c>
      <c r="G207" s="179"/>
      <c r="H207" s="179"/>
      <c r="I207" s="182"/>
      <c r="J207" s="183">
        <f>BK207</f>
        <v>0</v>
      </c>
      <c r="K207" s="179"/>
      <c r="L207" s="184"/>
      <c r="M207" s="185"/>
      <c r="N207" s="186"/>
      <c r="O207" s="186"/>
      <c r="P207" s="187">
        <f>SUM(P208:P209)</f>
        <v>0</v>
      </c>
      <c r="Q207" s="186"/>
      <c r="R207" s="187">
        <f>SUM(R208:R209)</f>
        <v>0</v>
      </c>
      <c r="S207" s="186"/>
      <c r="T207" s="188">
        <f>SUM(T208:T209)</f>
        <v>0</v>
      </c>
      <c r="AR207" s="189" t="s">
        <v>282</v>
      </c>
      <c r="AT207" s="190" t="s">
        <v>75</v>
      </c>
      <c r="AU207" s="190" t="s">
        <v>76</v>
      </c>
      <c r="AY207" s="189" t="s">
        <v>275</v>
      </c>
      <c r="BK207" s="191">
        <f>SUM(BK208:BK209)</f>
        <v>0</v>
      </c>
    </row>
    <row r="208" spans="1:65" s="2" customFormat="1" ht="16.5" customHeight="1">
      <c r="A208" s="35"/>
      <c r="B208" s="36"/>
      <c r="C208" s="194" t="s">
        <v>821</v>
      </c>
      <c r="D208" s="194" t="s">
        <v>277</v>
      </c>
      <c r="E208" s="195" t="s">
        <v>3378</v>
      </c>
      <c r="F208" s="196" t="s">
        <v>3379</v>
      </c>
      <c r="G208" s="197" t="s">
        <v>1547</v>
      </c>
      <c r="H208" s="198">
        <v>160</v>
      </c>
      <c r="I208" s="199"/>
      <c r="J208" s="200">
        <f>ROUND(I208*H208,2)</f>
        <v>0</v>
      </c>
      <c r="K208" s="196" t="s">
        <v>281</v>
      </c>
      <c r="L208" s="40"/>
      <c r="M208" s="201" t="s">
        <v>1</v>
      </c>
      <c r="N208" s="202" t="s">
        <v>42</v>
      </c>
      <c r="O208" s="72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3380</v>
      </c>
      <c r="AT208" s="205" t="s">
        <v>277</v>
      </c>
      <c r="AU208" s="205" t="s">
        <v>83</v>
      </c>
      <c r="AY208" s="18" t="s">
        <v>275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85</v>
      </c>
      <c r="BK208" s="206">
        <f>ROUND(I208*H208,2)</f>
        <v>0</v>
      </c>
      <c r="BL208" s="18" t="s">
        <v>3380</v>
      </c>
      <c r="BM208" s="205" t="s">
        <v>3609</v>
      </c>
    </row>
    <row r="209" spans="1:65" s="2" customFormat="1" ht="16.5" customHeight="1">
      <c r="A209" s="35"/>
      <c r="B209" s="36"/>
      <c r="C209" s="194" t="s">
        <v>825</v>
      </c>
      <c r="D209" s="194" t="s">
        <v>277</v>
      </c>
      <c r="E209" s="195" t="s">
        <v>3610</v>
      </c>
      <c r="F209" s="196" t="s">
        <v>3611</v>
      </c>
      <c r="G209" s="197" t="s">
        <v>1547</v>
      </c>
      <c r="H209" s="198">
        <v>48</v>
      </c>
      <c r="I209" s="199"/>
      <c r="J209" s="200">
        <f>ROUND(I209*H209,2)</f>
        <v>0</v>
      </c>
      <c r="K209" s="196" t="s">
        <v>281</v>
      </c>
      <c r="L209" s="40"/>
      <c r="M209" s="201" t="s">
        <v>1</v>
      </c>
      <c r="N209" s="202" t="s">
        <v>42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3380</v>
      </c>
      <c r="AT209" s="205" t="s">
        <v>277</v>
      </c>
      <c r="AU209" s="205" t="s">
        <v>83</v>
      </c>
      <c r="AY209" s="18" t="s">
        <v>275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85</v>
      </c>
      <c r="BK209" s="206">
        <f>ROUND(I209*H209,2)</f>
        <v>0</v>
      </c>
      <c r="BL209" s="18" t="s">
        <v>3380</v>
      </c>
      <c r="BM209" s="205" t="s">
        <v>3612</v>
      </c>
    </row>
    <row r="210" spans="1:65" s="12" customFormat="1" ht="25.9" customHeight="1">
      <c r="B210" s="178"/>
      <c r="C210" s="179"/>
      <c r="D210" s="180" t="s">
        <v>75</v>
      </c>
      <c r="E210" s="181" t="s">
        <v>3382</v>
      </c>
      <c r="F210" s="181" t="s">
        <v>171</v>
      </c>
      <c r="G210" s="179"/>
      <c r="H210" s="179"/>
      <c r="I210" s="182"/>
      <c r="J210" s="183">
        <f>BK210</f>
        <v>0</v>
      </c>
      <c r="K210" s="179"/>
      <c r="L210" s="184"/>
      <c r="M210" s="185"/>
      <c r="N210" s="186"/>
      <c r="O210" s="186"/>
      <c r="P210" s="187">
        <f>P211</f>
        <v>0</v>
      </c>
      <c r="Q210" s="186"/>
      <c r="R210" s="187">
        <f>R211</f>
        <v>0</v>
      </c>
      <c r="S210" s="186"/>
      <c r="T210" s="188">
        <f>T211</f>
        <v>0</v>
      </c>
      <c r="AR210" s="189" t="s">
        <v>317</v>
      </c>
      <c r="AT210" s="190" t="s">
        <v>75</v>
      </c>
      <c r="AU210" s="190" t="s">
        <v>76</v>
      </c>
      <c r="AY210" s="189" t="s">
        <v>275</v>
      </c>
      <c r="BK210" s="191">
        <f>BK211</f>
        <v>0</v>
      </c>
    </row>
    <row r="211" spans="1:65" s="12" customFormat="1" ht="22.75" customHeight="1">
      <c r="B211" s="178"/>
      <c r="C211" s="179"/>
      <c r="D211" s="180" t="s">
        <v>75</v>
      </c>
      <c r="E211" s="192" t="s">
        <v>3383</v>
      </c>
      <c r="F211" s="192" t="s">
        <v>3384</v>
      </c>
      <c r="G211" s="179"/>
      <c r="H211" s="179"/>
      <c r="I211" s="182"/>
      <c r="J211" s="193">
        <f>BK211</f>
        <v>0</v>
      </c>
      <c r="K211" s="179"/>
      <c r="L211" s="184"/>
      <c r="M211" s="185"/>
      <c r="N211" s="186"/>
      <c r="O211" s="186"/>
      <c r="P211" s="187">
        <f>P212</f>
        <v>0</v>
      </c>
      <c r="Q211" s="186"/>
      <c r="R211" s="187">
        <f>R212</f>
        <v>0</v>
      </c>
      <c r="S211" s="186"/>
      <c r="T211" s="188">
        <f>T212</f>
        <v>0</v>
      </c>
      <c r="AR211" s="189" t="s">
        <v>317</v>
      </c>
      <c r="AT211" s="190" t="s">
        <v>75</v>
      </c>
      <c r="AU211" s="190" t="s">
        <v>83</v>
      </c>
      <c r="AY211" s="189" t="s">
        <v>275</v>
      </c>
      <c r="BK211" s="191">
        <f>BK212</f>
        <v>0</v>
      </c>
    </row>
    <row r="212" spans="1:65" s="2" customFormat="1" ht="16.5" customHeight="1">
      <c r="A212" s="35"/>
      <c r="B212" s="36"/>
      <c r="C212" s="194" t="s">
        <v>829</v>
      </c>
      <c r="D212" s="194" t="s">
        <v>277</v>
      </c>
      <c r="E212" s="195" t="s">
        <v>3385</v>
      </c>
      <c r="F212" s="196" t="s">
        <v>3386</v>
      </c>
      <c r="G212" s="197" t="s">
        <v>3387</v>
      </c>
      <c r="H212" s="198">
        <v>1</v>
      </c>
      <c r="I212" s="199"/>
      <c r="J212" s="200">
        <f>ROUND(I212*H212,2)</f>
        <v>0</v>
      </c>
      <c r="K212" s="196" t="s">
        <v>281</v>
      </c>
      <c r="L212" s="40"/>
      <c r="M212" s="262" t="s">
        <v>1</v>
      </c>
      <c r="N212" s="263" t="s">
        <v>42</v>
      </c>
      <c r="O212" s="264"/>
      <c r="P212" s="265">
        <f>O212*H212</f>
        <v>0</v>
      </c>
      <c r="Q212" s="265">
        <v>0</v>
      </c>
      <c r="R212" s="265">
        <f>Q212*H212</f>
        <v>0</v>
      </c>
      <c r="S212" s="265">
        <v>0</v>
      </c>
      <c r="T212" s="26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3388</v>
      </c>
      <c r="AT212" s="205" t="s">
        <v>277</v>
      </c>
      <c r="AU212" s="205" t="s">
        <v>85</v>
      </c>
      <c r="AY212" s="18" t="s">
        <v>275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85</v>
      </c>
      <c r="BK212" s="206">
        <f>ROUND(I212*H212,2)</f>
        <v>0</v>
      </c>
      <c r="BL212" s="18" t="s">
        <v>3388</v>
      </c>
      <c r="BM212" s="205" t="s">
        <v>3613</v>
      </c>
    </row>
    <row r="213" spans="1:65" s="2" customFormat="1" ht="7" customHeight="1">
      <c r="A213" s="35"/>
      <c r="B213" s="55"/>
      <c r="C213" s="56"/>
      <c r="D213" s="56"/>
      <c r="E213" s="56"/>
      <c r="F213" s="56"/>
      <c r="G213" s="56"/>
      <c r="H213" s="56"/>
      <c r="I213" s="56"/>
      <c r="J213" s="56"/>
      <c r="K213" s="56"/>
      <c r="L213" s="40"/>
      <c r="M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</row>
  </sheetData>
  <sheetProtection algorithmName="SHA-512" hashValue="NDvpoNXh+ksh3quaO90rJk1/dh+kGhZH9LNPnMyV7wYnUuUE88bkxXYL+U41Nzm7dfLgDRtroxoDeZzI8ZNuKg==" saltValue="XY5Sv9+Fb5rTvy3ndbI8qumXC8sGWXVBpUtb5stNDAyMYyqP9EcXEYUMOkPLhDUHcFfd5MRHeuFdtq7pkU2enw==" spinCount="100000" sheet="1" objects="1" scenarios="1" formatColumns="0" formatRows="0" autoFilter="0"/>
  <autoFilter ref="C128:K212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7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97</v>
      </c>
      <c r="AZ2" s="116" t="s">
        <v>3614</v>
      </c>
      <c r="BA2" s="116" t="s">
        <v>1</v>
      </c>
      <c r="BB2" s="116" t="s">
        <v>1</v>
      </c>
      <c r="BC2" s="116" t="s">
        <v>3615</v>
      </c>
      <c r="BD2" s="116" t="s">
        <v>85</v>
      </c>
    </row>
    <row r="3" spans="1:56" s="1" customFormat="1" ht="7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196</v>
      </c>
      <c r="BA3" s="116" t="s">
        <v>1</v>
      </c>
      <c r="BB3" s="116" t="s">
        <v>1</v>
      </c>
      <c r="BC3" s="116" t="s">
        <v>3616</v>
      </c>
      <c r="BD3" s="116" t="s">
        <v>85</v>
      </c>
    </row>
    <row r="4" spans="1:56" s="1" customFormat="1" ht="25" customHeight="1">
      <c r="B4" s="21"/>
      <c r="D4" s="119" t="s">
        <v>177</v>
      </c>
      <c r="L4" s="21"/>
      <c r="M4" s="120" t="s">
        <v>10</v>
      </c>
      <c r="AT4" s="18" t="s">
        <v>4</v>
      </c>
      <c r="AZ4" s="116" t="s">
        <v>200</v>
      </c>
      <c r="BA4" s="116" t="s">
        <v>1</v>
      </c>
      <c r="BB4" s="116" t="s">
        <v>1</v>
      </c>
      <c r="BC4" s="116" t="s">
        <v>3617</v>
      </c>
      <c r="BD4" s="116" t="s">
        <v>85</v>
      </c>
    </row>
    <row r="5" spans="1:56" s="1" customFormat="1" ht="7" customHeight="1">
      <c r="B5" s="21"/>
      <c r="L5" s="21"/>
      <c r="AZ5" s="116" t="s">
        <v>3618</v>
      </c>
      <c r="BA5" s="116" t="s">
        <v>1</v>
      </c>
      <c r="BB5" s="116" t="s">
        <v>1</v>
      </c>
      <c r="BC5" s="116" t="s">
        <v>3619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3620</v>
      </c>
      <c r="BA6" s="116" t="s">
        <v>1</v>
      </c>
      <c r="BB6" s="116" t="s">
        <v>1</v>
      </c>
      <c r="BC6" s="116" t="s">
        <v>3621</v>
      </c>
      <c r="BD6" s="116" t="s">
        <v>85</v>
      </c>
    </row>
    <row r="7" spans="1:56" s="1" customFormat="1" ht="26.25" customHeight="1">
      <c r="B7" s="21"/>
      <c r="E7" s="332" t="str">
        <f>'Rekapitulace stavby'!K6</f>
        <v>Lůžkový hospic Mezi stromy na pozemku č. parc 785/1 v k.ú. Havlíčkův Brod</v>
      </c>
      <c r="F7" s="333"/>
      <c r="G7" s="333"/>
      <c r="H7" s="333"/>
      <c r="L7" s="21"/>
    </row>
    <row r="8" spans="1:56" s="1" customFormat="1" ht="12" customHeight="1">
      <c r="B8" s="21"/>
      <c r="D8" s="121" t="s">
        <v>186</v>
      </c>
      <c r="L8" s="21"/>
    </row>
    <row r="9" spans="1:56" s="2" customFormat="1" ht="16.5" customHeight="1">
      <c r="A9" s="35"/>
      <c r="B9" s="40"/>
      <c r="C9" s="35"/>
      <c r="D9" s="35"/>
      <c r="E9" s="332" t="s">
        <v>189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2" customHeight="1">
      <c r="A10" s="35"/>
      <c r="B10" s="40"/>
      <c r="C10" s="35"/>
      <c r="D10" s="121" t="s">
        <v>2934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customHeight="1">
      <c r="A11" s="35"/>
      <c r="B11" s="40"/>
      <c r="C11" s="35"/>
      <c r="D11" s="35"/>
      <c r="E11" s="334" t="s">
        <v>3622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25. 4. 2022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6" t="str">
        <f>'Rekapitulace stavby'!E14</f>
        <v>Vyplň údaj</v>
      </c>
      <c r="F20" s="337"/>
      <c r="G20" s="337"/>
      <c r="H20" s="337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1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38" t="s">
        <v>1</v>
      </c>
      <c r="F29" s="338"/>
      <c r="G29" s="338"/>
      <c r="H29" s="338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31" t="s">
        <v>40</v>
      </c>
      <c r="E35" s="121" t="s">
        <v>41</v>
      </c>
      <c r="F35" s="132">
        <f>ROUND((SUM(BE126:BE236)),  2)</f>
        <v>0</v>
      </c>
      <c r="G35" s="35"/>
      <c r="H35" s="35"/>
      <c r="I35" s="133">
        <v>0.21</v>
      </c>
      <c r="J35" s="132">
        <f>ROUND(((SUM(BE126:BE236))*I35),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1" t="s">
        <v>42</v>
      </c>
      <c r="F36" s="132">
        <f>ROUND((SUM(BF126:BF236)),  2)</f>
        <v>0</v>
      </c>
      <c r="G36" s="35"/>
      <c r="H36" s="35"/>
      <c r="I36" s="133">
        <v>0.15</v>
      </c>
      <c r="J36" s="132">
        <f>ROUND(((SUM(BF126:BF236))*I36),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1" t="s">
        <v>43</v>
      </c>
      <c r="F37" s="132">
        <f>ROUND((SUM(BG126:BG236)),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1" t="s">
        <v>44</v>
      </c>
      <c r="F38" s="132">
        <f>ROUND((SUM(BH126:BH236)),  2)</f>
        <v>0</v>
      </c>
      <c r="G38" s="35"/>
      <c r="H38" s="35"/>
      <c r="I38" s="133">
        <v>0.15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1" t="s">
        <v>45</v>
      </c>
      <c r="F39" s="132">
        <f>ROUND((SUM(BI126:BI236)),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34"/>
      <c r="D41" s="135" t="s">
        <v>46</v>
      </c>
      <c r="E41" s="136"/>
      <c r="F41" s="136"/>
      <c r="G41" s="137" t="s">
        <v>47</v>
      </c>
      <c r="H41" s="138" t="s">
        <v>48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7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39" t="str">
        <f>E7</f>
        <v>Lůžkový hospic Mezi stromy na pozemku č. parc 785/1 v k.ú. Havlíčkův Brod</v>
      </c>
      <c r="F85" s="340"/>
      <c r="G85" s="340"/>
      <c r="H85" s="34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9" t="s">
        <v>189</v>
      </c>
      <c r="F87" s="341"/>
      <c r="G87" s="341"/>
      <c r="H87" s="34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2934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4" t="str">
        <f>E11</f>
        <v>KP - Kanalizační přípojka</v>
      </c>
      <c r="F89" s="341"/>
      <c r="G89" s="341"/>
      <c r="H89" s="34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7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25. 4. 2022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Spolek pro lůžkový hospic Mezi Stromy</v>
      </c>
      <c r="G93" s="37"/>
      <c r="H93" s="37"/>
      <c r="I93" s="30" t="s">
        <v>30</v>
      </c>
      <c r="J93" s="33" t="str">
        <f>E23</f>
        <v>PROJEKT II, v.o.s.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Škrabal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2" t="s">
        <v>229</v>
      </c>
      <c r="D96" s="153"/>
      <c r="E96" s="153"/>
      <c r="F96" s="153"/>
      <c r="G96" s="153"/>
      <c r="H96" s="153"/>
      <c r="I96" s="153"/>
      <c r="J96" s="154" t="s">
        <v>230</v>
      </c>
      <c r="K96" s="153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2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75" customHeight="1">
      <c r="A98" s="35"/>
      <c r="B98" s="36"/>
      <c r="C98" s="155" t="s">
        <v>231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232</v>
      </c>
    </row>
    <row r="99" spans="1:47" s="9" customFormat="1" ht="25" customHeight="1">
      <c r="B99" s="156"/>
      <c r="C99" s="157"/>
      <c r="D99" s="158" t="s">
        <v>233</v>
      </c>
      <c r="E99" s="159"/>
      <c r="F99" s="159"/>
      <c r="G99" s="159"/>
      <c r="H99" s="159"/>
      <c r="I99" s="159"/>
      <c r="J99" s="160">
        <f>J127</f>
        <v>0</v>
      </c>
      <c r="K99" s="157"/>
      <c r="L99" s="161"/>
    </row>
    <row r="100" spans="1:47" s="10" customFormat="1" ht="19.899999999999999" customHeight="1">
      <c r="B100" s="162"/>
      <c r="C100" s="105"/>
      <c r="D100" s="163" t="s">
        <v>234</v>
      </c>
      <c r="E100" s="164"/>
      <c r="F100" s="164"/>
      <c r="G100" s="164"/>
      <c r="H100" s="164"/>
      <c r="I100" s="164"/>
      <c r="J100" s="165">
        <f>J128</f>
        <v>0</v>
      </c>
      <c r="K100" s="105"/>
      <c r="L100" s="166"/>
    </row>
    <row r="101" spans="1:47" s="10" customFormat="1" ht="19.899999999999999" customHeight="1">
      <c r="B101" s="162"/>
      <c r="C101" s="105"/>
      <c r="D101" s="163" t="s">
        <v>236</v>
      </c>
      <c r="E101" s="164"/>
      <c r="F101" s="164"/>
      <c r="G101" s="164"/>
      <c r="H101" s="164"/>
      <c r="I101" s="164"/>
      <c r="J101" s="165">
        <f>J199</f>
        <v>0</v>
      </c>
      <c r="K101" s="105"/>
      <c r="L101" s="166"/>
    </row>
    <row r="102" spans="1:47" s="10" customFormat="1" ht="19.899999999999999" customHeight="1">
      <c r="B102" s="162"/>
      <c r="C102" s="105"/>
      <c r="D102" s="163" t="s">
        <v>237</v>
      </c>
      <c r="E102" s="164"/>
      <c r="F102" s="164"/>
      <c r="G102" s="164"/>
      <c r="H102" s="164"/>
      <c r="I102" s="164"/>
      <c r="J102" s="165">
        <f>J205</f>
        <v>0</v>
      </c>
      <c r="K102" s="105"/>
      <c r="L102" s="166"/>
    </row>
    <row r="103" spans="1:47" s="10" customFormat="1" ht="19.899999999999999" customHeight="1">
      <c r="B103" s="162"/>
      <c r="C103" s="105"/>
      <c r="D103" s="163" t="s">
        <v>240</v>
      </c>
      <c r="E103" s="164"/>
      <c r="F103" s="164"/>
      <c r="G103" s="164"/>
      <c r="H103" s="164"/>
      <c r="I103" s="164"/>
      <c r="J103" s="165">
        <f>J219</f>
        <v>0</v>
      </c>
      <c r="K103" s="105"/>
      <c r="L103" s="166"/>
    </row>
    <row r="104" spans="1:47" s="10" customFormat="1" ht="19.899999999999999" customHeight="1">
      <c r="B104" s="162"/>
      <c r="C104" s="105"/>
      <c r="D104" s="163" t="s">
        <v>242</v>
      </c>
      <c r="E104" s="164"/>
      <c r="F104" s="164"/>
      <c r="G104" s="164"/>
      <c r="H104" s="164"/>
      <c r="I104" s="164"/>
      <c r="J104" s="165">
        <f>J235</f>
        <v>0</v>
      </c>
      <c r="K104" s="105"/>
      <c r="L104" s="166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7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7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5" customHeight="1">
      <c r="A111" s="35"/>
      <c r="B111" s="36"/>
      <c r="C111" s="24" t="s">
        <v>260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7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6.25" customHeight="1">
      <c r="A114" s="35"/>
      <c r="B114" s="36"/>
      <c r="C114" s="37"/>
      <c r="D114" s="37"/>
      <c r="E114" s="339" t="str">
        <f>E7</f>
        <v>Lůžkový hospic Mezi stromy na pozemku č. parc 785/1 v k.ú. Havlíčkův Brod</v>
      </c>
      <c r="F114" s="340"/>
      <c r="G114" s="340"/>
      <c r="H114" s="340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186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39" t="s">
        <v>189</v>
      </c>
      <c r="F116" s="341"/>
      <c r="G116" s="341"/>
      <c r="H116" s="341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2934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94" t="str">
        <f>E11</f>
        <v>KP - Kanalizační přípojka</v>
      </c>
      <c r="F118" s="341"/>
      <c r="G118" s="341"/>
      <c r="H118" s="34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7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 xml:space="preserve"> </v>
      </c>
      <c r="G120" s="37"/>
      <c r="H120" s="37"/>
      <c r="I120" s="30" t="s">
        <v>22</v>
      </c>
      <c r="J120" s="67" t="str">
        <f>IF(J14="","",J14)</f>
        <v>25. 4. 2022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7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15" customHeight="1">
      <c r="A122" s="35"/>
      <c r="B122" s="36"/>
      <c r="C122" s="30" t="s">
        <v>24</v>
      </c>
      <c r="D122" s="37"/>
      <c r="E122" s="37"/>
      <c r="F122" s="28" t="str">
        <f>E17</f>
        <v>Spolek pro lůžkový hospic Mezi Stromy</v>
      </c>
      <c r="G122" s="37"/>
      <c r="H122" s="37"/>
      <c r="I122" s="30" t="s">
        <v>30</v>
      </c>
      <c r="J122" s="33" t="str">
        <f>E23</f>
        <v>PROJEKT II, v.o.s.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>Martin Škrabal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2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7"/>
      <c r="B125" s="168"/>
      <c r="C125" s="169" t="s">
        <v>261</v>
      </c>
      <c r="D125" s="170" t="s">
        <v>61</v>
      </c>
      <c r="E125" s="170" t="s">
        <v>57</v>
      </c>
      <c r="F125" s="170" t="s">
        <v>58</v>
      </c>
      <c r="G125" s="170" t="s">
        <v>262</v>
      </c>
      <c r="H125" s="170" t="s">
        <v>263</v>
      </c>
      <c r="I125" s="170" t="s">
        <v>264</v>
      </c>
      <c r="J125" s="170" t="s">
        <v>230</v>
      </c>
      <c r="K125" s="171" t="s">
        <v>265</v>
      </c>
      <c r="L125" s="172"/>
      <c r="M125" s="76" t="s">
        <v>1</v>
      </c>
      <c r="N125" s="77" t="s">
        <v>40</v>
      </c>
      <c r="O125" s="77" t="s">
        <v>266</v>
      </c>
      <c r="P125" s="77" t="s">
        <v>267</v>
      </c>
      <c r="Q125" s="77" t="s">
        <v>268</v>
      </c>
      <c r="R125" s="77" t="s">
        <v>269</v>
      </c>
      <c r="S125" s="77" t="s">
        <v>270</v>
      </c>
      <c r="T125" s="78" t="s">
        <v>271</v>
      </c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</row>
    <row r="126" spans="1:63" s="2" customFormat="1" ht="22.75" customHeight="1">
      <c r="A126" s="35"/>
      <c r="B126" s="36"/>
      <c r="C126" s="83" t="s">
        <v>272</v>
      </c>
      <c r="D126" s="37"/>
      <c r="E126" s="37"/>
      <c r="F126" s="37"/>
      <c r="G126" s="37"/>
      <c r="H126" s="37"/>
      <c r="I126" s="37"/>
      <c r="J126" s="173">
        <f>BK126</f>
        <v>0</v>
      </c>
      <c r="K126" s="37"/>
      <c r="L126" s="40"/>
      <c r="M126" s="79"/>
      <c r="N126" s="174"/>
      <c r="O126" s="80"/>
      <c r="P126" s="175">
        <f>P127</f>
        <v>0</v>
      </c>
      <c r="Q126" s="80"/>
      <c r="R126" s="175">
        <f>R127</f>
        <v>13.896092540000001</v>
      </c>
      <c r="S126" s="80"/>
      <c r="T126" s="176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232</v>
      </c>
      <c r="BK126" s="177">
        <f>BK127</f>
        <v>0</v>
      </c>
    </row>
    <row r="127" spans="1:63" s="12" customFormat="1" ht="25.9" customHeight="1">
      <c r="B127" s="178"/>
      <c r="C127" s="179"/>
      <c r="D127" s="180" t="s">
        <v>75</v>
      </c>
      <c r="E127" s="181" t="s">
        <v>273</v>
      </c>
      <c r="F127" s="181" t="s">
        <v>274</v>
      </c>
      <c r="G127" s="179"/>
      <c r="H127" s="179"/>
      <c r="I127" s="182"/>
      <c r="J127" s="183">
        <f>BK127</f>
        <v>0</v>
      </c>
      <c r="K127" s="179"/>
      <c r="L127" s="184"/>
      <c r="M127" s="185"/>
      <c r="N127" s="186"/>
      <c r="O127" s="186"/>
      <c r="P127" s="187">
        <f>P128+P199+P205+P219+P235</f>
        <v>0</v>
      </c>
      <c r="Q127" s="186"/>
      <c r="R127" s="187">
        <f>R128+R199+R205+R219+R235</f>
        <v>13.896092540000001</v>
      </c>
      <c r="S127" s="186"/>
      <c r="T127" s="188">
        <f>T128+T199+T205+T219+T235</f>
        <v>0</v>
      </c>
      <c r="AR127" s="189" t="s">
        <v>83</v>
      </c>
      <c r="AT127" s="190" t="s">
        <v>75</v>
      </c>
      <c r="AU127" s="190" t="s">
        <v>76</v>
      </c>
      <c r="AY127" s="189" t="s">
        <v>275</v>
      </c>
      <c r="BK127" s="191">
        <f>BK128+BK199+BK205+BK219+BK235</f>
        <v>0</v>
      </c>
    </row>
    <row r="128" spans="1:63" s="12" customFormat="1" ht="22.75" customHeight="1">
      <c r="B128" s="178"/>
      <c r="C128" s="179"/>
      <c r="D128" s="180" t="s">
        <v>75</v>
      </c>
      <c r="E128" s="192" t="s">
        <v>83</v>
      </c>
      <c r="F128" s="192" t="s">
        <v>276</v>
      </c>
      <c r="G128" s="179"/>
      <c r="H128" s="179"/>
      <c r="I128" s="182"/>
      <c r="J128" s="193">
        <f>BK128</f>
        <v>0</v>
      </c>
      <c r="K128" s="179"/>
      <c r="L128" s="184"/>
      <c r="M128" s="185"/>
      <c r="N128" s="186"/>
      <c r="O128" s="186"/>
      <c r="P128" s="187">
        <f>SUM(P129:P198)</f>
        <v>0</v>
      </c>
      <c r="Q128" s="186"/>
      <c r="R128" s="187">
        <f>SUM(R129:R198)</f>
        <v>7.0173177500000001</v>
      </c>
      <c r="S128" s="186"/>
      <c r="T128" s="188">
        <f>SUM(T129:T198)</f>
        <v>0</v>
      </c>
      <c r="AR128" s="189" t="s">
        <v>83</v>
      </c>
      <c r="AT128" s="190" t="s">
        <v>75</v>
      </c>
      <c r="AU128" s="190" t="s">
        <v>83</v>
      </c>
      <c r="AY128" s="189" t="s">
        <v>275</v>
      </c>
      <c r="BK128" s="191">
        <f>SUM(BK129:BK198)</f>
        <v>0</v>
      </c>
    </row>
    <row r="129" spans="1:65" s="2" customFormat="1" ht="24.15" customHeight="1">
      <c r="A129" s="35"/>
      <c r="B129" s="36"/>
      <c r="C129" s="194" t="s">
        <v>83</v>
      </c>
      <c r="D129" s="194" t="s">
        <v>277</v>
      </c>
      <c r="E129" s="195" t="s">
        <v>3623</v>
      </c>
      <c r="F129" s="196" t="s">
        <v>3624</v>
      </c>
      <c r="G129" s="197" t="s">
        <v>280</v>
      </c>
      <c r="H129" s="198">
        <v>13.2</v>
      </c>
      <c r="I129" s="199"/>
      <c r="J129" s="200">
        <f>ROUND(I129*H129,2)</f>
        <v>0</v>
      </c>
      <c r="K129" s="196" t="s">
        <v>281</v>
      </c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282</v>
      </c>
      <c r="AT129" s="205" t="s">
        <v>277</v>
      </c>
      <c r="AU129" s="205" t="s">
        <v>85</v>
      </c>
      <c r="AY129" s="18" t="s">
        <v>275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282</v>
      </c>
      <c r="BM129" s="205" t="s">
        <v>3625</v>
      </c>
    </row>
    <row r="130" spans="1:65" s="13" customFormat="1" ht="10">
      <c r="B130" s="207"/>
      <c r="C130" s="208"/>
      <c r="D130" s="209" t="s">
        <v>284</v>
      </c>
      <c r="E130" s="210" t="s">
        <v>1</v>
      </c>
      <c r="F130" s="211" t="s">
        <v>3626</v>
      </c>
      <c r="G130" s="208"/>
      <c r="H130" s="212">
        <v>13.2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284</v>
      </c>
      <c r="AU130" s="218" t="s">
        <v>85</v>
      </c>
      <c r="AV130" s="13" t="s">
        <v>85</v>
      </c>
      <c r="AW130" s="13" t="s">
        <v>32</v>
      </c>
      <c r="AX130" s="13" t="s">
        <v>76</v>
      </c>
      <c r="AY130" s="218" t="s">
        <v>275</v>
      </c>
    </row>
    <row r="131" spans="1:65" s="14" customFormat="1" ht="10">
      <c r="B131" s="219"/>
      <c r="C131" s="220"/>
      <c r="D131" s="209" t="s">
        <v>284</v>
      </c>
      <c r="E131" s="221" t="s">
        <v>1</v>
      </c>
      <c r="F131" s="222" t="s">
        <v>286</v>
      </c>
      <c r="G131" s="220"/>
      <c r="H131" s="223">
        <v>13.2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284</v>
      </c>
      <c r="AU131" s="229" t="s">
        <v>85</v>
      </c>
      <c r="AV131" s="14" t="s">
        <v>106</v>
      </c>
      <c r="AW131" s="14" t="s">
        <v>32</v>
      </c>
      <c r="AX131" s="14" t="s">
        <v>76</v>
      </c>
      <c r="AY131" s="229" t="s">
        <v>275</v>
      </c>
    </row>
    <row r="132" spans="1:65" s="15" customFormat="1" ht="10">
      <c r="B132" s="230"/>
      <c r="C132" s="231"/>
      <c r="D132" s="209" t="s">
        <v>284</v>
      </c>
      <c r="E132" s="232" t="s">
        <v>196</v>
      </c>
      <c r="F132" s="233" t="s">
        <v>287</v>
      </c>
      <c r="G132" s="231"/>
      <c r="H132" s="234">
        <v>13.2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284</v>
      </c>
      <c r="AU132" s="240" t="s">
        <v>85</v>
      </c>
      <c r="AV132" s="15" t="s">
        <v>282</v>
      </c>
      <c r="AW132" s="15" t="s">
        <v>32</v>
      </c>
      <c r="AX132" s="15" t="s">
        <v>83</v>
      </c>
      <c r="AY132" s="240" t="s">
        <v>275</v>
      </c>
    </row>
    <row r="133" spans="1:65" s="2" customFormat="1" ht="24.15" customHeight="1">
      <c r="A133" s="35"/>
      <c r="B133" s="36"/>
      <c r="C133" s="194" t="s">
        <v>85</v>
      </c>
      <c r="D133" s="194" t="s">
        <v>277</v>
      </c>
      <c r="E133" s="195" t="s">
        <v>3627</v>
      </c>
      <c r="F133" s="196" t="s">
        <v>3628</v>
      </c>
      <c r="G133" s="197" t="s">
        <v>290</v>
      </c>
      <c r="H133" s="198">
        <v>21.875</v>
      </c>
      <c r="I133" s="199"/>
      <c r="J133" s="200">
        <f>ROUND(I133*H133,2)</f>
        <v>0</v>
      </c>
      <c r="K133" s="196" t="s">
        <v>281</v>
      </c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282</v>
      </c>
      <c r="AT133" s="205" t="s">
        <v>277</v>
      </c>
      <c r="AU133" s="205" t="s">
        <v>85</v>
      </c>
      <c r="AY133" s="18" t="s">
        <v>275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282</v>
      </c>
      <c r="BM133" s="205" t="s">
        <v>3629</v>
      </c>
    </row>
    <row r="134" spans="1:65" s="13" customFormat="1" ht="10">
      <c r="B134" s="207"/>
      <c r="C134" s="208"/>
      <c r="D134" s="209" t="s">
        <v>284</v>
      </c>
      <c r="E134" s="210" t="s">
        <v>1</v>
      </c>
      <c r="F134" s="211" t="s">
        <v>3630</v>
      </c>
      <c r="G134" s="208"/>
      <c r="H134" s="212">
        <v>21.875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284</v>
      </c>
      <c r="AU134" s="218" t="s">
        <v>85</v>
      </c>
      <c r="AV134" s="13" t="s">
        <v>85</v>
      </c>
      <c r="AW134" s="13" t="s">
        <v>32</v>
      </c>
      <c r="AX134" s="13" t="s">
        <v>76</v>
      </c>
      <c r="AY134" s="218" t="s">
        <v>275</v>
      </c>
    </row>
    <row r="135" spans="1:65" s="14" customFormat="1" ht="10">
      <c r="B135" s="219"/>
      <c r="C135" s="220"/>
      <c r="D135" s="209" t="s">
        <v>284</v>
      </c>
      <c r="E135" s="221" t="s">
        <v>1</v>
      </c>
      <c r="F135" s="222" t="s">
        <v>286</v>
      </c>
      <c r="G135" s="220"/>
      <c r="H135" s="223">
        <v>21.875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284</v>
      </c>
      <c r="AU135" s="229" t="s">
        <v>85</v>
      </c>
      <c r="AV135" s="14" t="s">
        <v>106</v>
      </c>
      <c r="AW135" s="14" t="s">
        <v>32</v>
      </c>
      <c r="AX135" s="14" t="s">
        <v>76</v>
      </c>
      <c r="AY135" s="229" t="s">
        <v>275</v>
      </c>
    </row>
    <row r="136" spans="1:65" s="15" customFormat="1" ht="10">
      <c r="B136" s="230"/>
      <c r="C136" s="231"/>
      <c r="D136" s="209" t="s">
        <v>284</v>
      </c>
      <c r="E136" s="232" t="s">
        <v>3614</v>
      </c>
      <c r="F136" s="233" t="s">
        <v>287</v>
      </c>
      <c r="G136" s="231"/>
      <c r="H136" s="234">
        <v>21.875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284</v>
      </c>
      <c r="AU136" s="240" t="s">
        <v>85</v>
      </c>
      <c r="AV136" s="15" t="s">
        <v>282</v>
      </c>
      <c r="AW136" s="15" t="s">
        <v>32</v>
      </c>
      <c r="AX136" s="15" t="s">
        <v>83</v>
      </c>
      <c r="AY136" s="240" t="s">
        <v>275</v>
      </c>
    </row>
    <row r="137" spans="1:65" s="2" customFormat="1" ht="33" customHeight="1">
      <c r="A137" s="35"/>
      <c r="B137" s="36"/>
      <c r="C137" s="194" t="s">
        <v>106</v>
      </c>
      <c r="D137" s="194" t="s">
        <v>277</v>
      </c>
      <c r="E137" s="195" t="s">
        <v>3631</v>
      </c>
      <c r="F137" s="196" t="s">
        <v>3632</v>
      </c>
      <c r="G137" s="197" t="s">
        <v>290</v>
      </c>
      <c r="H137" s="198">
        <v>19.113</v>
      </c>
      <c r="I137" s="199"/>
      <c r="J137" s="200">
        <f>ROUND(I137*H137,2)</f>
        <v>0</v>
      </c>
      <c r="K137" s="196" t="s">
        <v>281</v>
      </c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282</v>
      </c>
      <c r="AT137" s="205" t="s">
        <v>277</v>
      </c>
      <c r="AU137" s="205" t="s">
        <v>85</v>
      </c>
      <c r="AY137" s="18" t="s">
        <v>275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282</v>
      </c>
      <c r="BM137" s="205" t="s">
        <v>3633</v>
      </c>
    </row>
    <row r="138" spans="1:65" s="13" customFormat="1" ht="10">
      <c r="B138" s="207"/>
      <c r="C138" s="208"/>
      <c r="D138" s="209" t="s">
        <v>284</v>
      </c>
      <c r="E138" s="210" t="s">
        <v>1</v>
      </c>
      <c r="F138" s="211" t="s">
        <v>3634</v>
      </c>
      <c r="G138" s="208"/>
      <c r="H138" s="212">
        <v>19.113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284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275</v>
      </c>
    </row>
    <row r="139" spans="1:65" s="14" customFormat="1" ht="10">
      <c r="B139" s="219"/>
      <c r="C139" s="220"/>
      <c r="D139" s="209" t="s">
        <v>284</v>
      </c>
      <c r="E139" s="221" t="s">
        <v>1</v>
      </c>
      <c r="F139" s="222" t="s">
        <v>286</v>
      </c>
      <c r="G139" s="220"/>
      <c r="H139" s="223">
        <v>19.113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284</v>
      </c>
      <c r="AU139" s="229" t="s">
        <v>85</v>
      </c>
      <c r="AV139" s="14" t="s">
        <v>106</v>
      </c>
      <c r="AW139" s="14" t="s">
        <v>32</v>
      </c>
      <c r="AX139" s="14" t="s">
        <v>76</v>
      </c>
      <c r="AY139" s="229" t="s">
        <v>275</v>
      </c>
    </row>
    <row r="140" spans="1:65" s="15" customFormat="1" ht="10">
      <c r="B140" s="230"/>
      <c r="C140" s="231"/>
      <c r="D140" s="209" t="s">
        <v>284</v>
      </c>
      <c r="E140" s="232" t="s">
        <v>3618</v>
      </c>
      <c r="F140" s="233" t="s">
        <v>287</v>
      </c>
      <c r="G140" s="231"/>
      <c r="H140" s="234">
        <v>19.113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284</v>
      </c>
      <c r="AU140" s="240" t="s">
        <v>85</v>
      </c>
      <c r="AV140" s="15" t="s">
        <v>282</v>
      </c>
      <c r="AW140" s="15" t="s">
        <v>32</v>
      </c>
      <c r="AX140" s="15" t="s">
        <v>83</v>
      </c>
      <c r="AY140" s="240" t="s">
        <v>275</v>
      </c>
    </row>
    <row r="141" spans="1:65" s="2" customFormat="1" ht="24.15" customHeight="1">
      <c r="A141" s="35"/>
      <c r="B141" s="36"/>
      <c r="C141" s="194" t="s">
        <v>282</v>
      </c>
      <c r="D141" s="194" t="s">
        <v>277</v>
      </c>
      <c r="E141" s="195" t="s">
        <v>3635</v>
      </c>
      <c r="F141" s="196" t="s">
        <v>3636</v>
      </c>
      <c r="G141" s="197" t="s">
        <v>280</v>
      </c>
      <c r="H141" s="198">
        <v>38.225000000000001</v>
      </c>
      <c r="I141" s="199"/>
      <c r="J141" s="200">
        <f>ROUND(I141*H141,2)</f>
        <v>0</v>
      </c>
      <c r="K141" s="196" t="s">
        <v>281</v>
      </c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8.4999999999999995E-4</v>
      </c>
      <c r="R141" s="203">
        <f>Q141*H141</f>
        <v>3.2491249999999999E-2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282</v>
      </c>
      <c r="AT141" s="205" t="s">
        <v>277</v>
      </c>
      <c r="AU141" s="205" t="s">
        <v>85</v>
      </c>
      <c r="AY141" s="18" t="s">
        <v>275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282</v>
      </c>
      <c r="BM141" s="205" t="s">
        <v>3637</v>
      </c>
    </row>
    <row r="142" spans="1:65" s="13" customFormat="1" ht="10">
      <c r="B142" s="207"/>
      <c r="C142" s="208"/>
      <c r="D142" s="209" t="s">
        <v>284</v>
      </c>
      <c r="E142" s="210" t="s">
        <v>1</v>
      </c>
      <c r="F142" s="211" t="s">
        <v>3638</v>
      </c>
      <c r="G142" s="208"/>
      <c r="H142" s="212">
        <v>38.225000000000001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284</v>
      </c>
      <c r="AU142" s="218" t="s">
        <v>85</v>
      </c>
      <c r="AV142" s="13" t="s">
        <v>85</v>
      </c>
      <c r="AW142" s="13" t="s">
        <v>32</v>
      </c>
      <c r="AX142" s="13" t="s">
        <v>76</v>
      </c>
      <c r="AY142" s="218" t="s">
        <v>275</v>
      </c>
    </row>
    <row r="143" spans="1:65" s="14" customFormat="1" ht="10">
      <c r="B143" s="219"/>
      <c r="C143" s="220"/>
      <c r="D143" s="209" t="s">
        <v>284</v>
      </c>
      <c r="E143" s="221" t="s">
        <v>1</v>
      </c>
      <c r="F143" s="222" t="s">
        <v>286</v>
      </c>
      <c r="G143" s="220"/>
      <c r="H143" s="223">
        <v>38.225000000000001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284</v>
      </c>
      <c r="AU143" s="229" t="s">
        <v>85</v>
      </c>
      <c r="AV143" s="14" t="s">
        <v>106</v>
      </c>
      <c r="AW143" s="14" t="s">
        <v>32</v>
      </c>
      <c r="AX143" s="14" t="s">
        <v>76</v>
      </c>
      <c r="AY143" s="229" t="s">
        <v>275</v>
      </c>
    </row>
    <row r="144" spans="1:65" s="15" customFormat="1" ht="10">
      <c r="B144" s="230"/>
      <c r="C144" s="231"/>
      <c r="D144" s="209" t="s">
        <v>284</v>
      </c>
      <c r="E144" s="232" t="s">
        <v>1</v>
      </c>
      <c r="F144" s="233" t="s">
        <v>287</v>
      </c>
      <c r="G144" s="231"/>
      <c r="H144" s="234">
        <v>38.225000000000001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284</v>
      </c>
      <c r="AU144" s="240" t="s">
        <v>85</v>
      </c>
      <c r="AV144" s="15" t="s">
        <v>282</v>
      </c>
      <c r="AW144" s="15" t="s">
        <v>32</v>
      </c>
      <c r="AX144" s="15" t="s">
        <v>83</v>
      </c>
      <c r="AY144" s="240" t="s">
        <v>275</v>
      </c>
    </row>
    <row r="145" spans="1:65" s="2" customFormat="1" ht="24.15" customHeight="1">
      <c r="A145" s="35"/>
      <c r="B145" s="36"/>
      <c r="C145" s="194" t="s">
        <v>317</v>
      </c>
      <c r="D145" s="194" t="s">
        <v>277</v>
      </c>
      <c r="E145" s="195" t="s">
        <v>3639</v>
      </c>
      <c r="F145" s="196" t="s">
        <v>3640</v>
      </c>
      <c r="G145" s="197" t="s">
        <v>280</v>
      </c>
      <c r="H145" s="198">
        <v>38.225000000000001</v>
      </c>
      <c r="I145" s="199"/>
      <c r="J145" s="200">
        <f>ROUND(I145*H145,2)</f>
        <v>0</v>
      </c>
      <c r="K145" s="196" t="s">
        <v>281</v>
      </c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282</v>
      </c>
      <c r="AT145" s="205" t="s">
        <v>277</v>
      </c>
      <c r="AU145" s="205" t="s">
        <v>85</v>
      </c>
      <c r="AY145" s="18" t="s">
        <v>275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282</v>
      </c>
      <c r="BM145" s="205" t="s">
        <v>3641</v>
      </c>
    </row>
    <row r="146" spans="1:65" s="2" customFormat="1" ht="21.75" customHeight="1">
      <c r="A146" s="35"/>
      <c r="B146" s="36"/>
      <c r="C146" s="194" t="s">
        <v>322</v>
      </c>
      <c r="D146" s="194" t="s">
        <v>277</v>
      </c>
      <c r="E146" s="195" t="s">
        <v>3642</v>
      </c>
      <c r="F146" s="196" t="s">
        <v>3643</v>
      </c>
      <c r="G146" s="197" t="s">
        <v>280</v>
      </c>
      <c r="H146" s="198">
        <v>35</v>
      </c>
      <c r="I146" s="199"/>
      <c r="J146" s="200">
        <f>ROUND(I146*H146,2)</f>
        <v>0</v>
      </c>
      <c r="K146" s="196" t="s">
        <v>281</v>
      </c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6.9999999999999999E-4</v>
      </c>
      <c r="R146" s="203">
        <f>Q146*H146</f>
        <v>2.4500000000000001E-2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282</v>
      </c>
      <c r="AT146" s="205" t="s">
        <v>277</v>
      </c>
      <c r="AU146" s="205" t="s">
        <v>85</v>
      </c>
      <c r="AY146" s="18" t="s">
        <v>275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282</v>
      </c>
      <c r="BM146" s="205" t="s">
        <v>3644</v>
      </c>
    </row>
    <row r="147" spans="1:65" s="13" customFormat="1" ht="10">
      <c r="B147" s="207"/>
      <c r="C147" s="208"/>
      <c r="D147" s="209" t="s">
        <v>284</v>
      </c>
      <c r="E147" s="210" t="s">
        <v>1</v>
      </c>
      <c r="F147" s="211" t="s">
        <v>3645</v>
      </c>
      <c r="G147" s="208"/>
      <c r="H147" s="212">
        <v>35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284</v>
      </c>
      <c r="AU147" s="218" t="s">
        <v>85</v>
      </c>
      <c r="AV147" s="13" t="s">
        <v>85</v>
      </c>
      <c r="AW147" s="13" t="s">
        <v>32</v>
      </c>
      <c r="AX147" s="13" t="s">
        <v>76</v>
      </c>
      <c r="AY147" s="218" t="s">
        <v>275</v>
      </c>
    </row>
    <row r="148" spans="1:65" s="14" customFormat="1" ht="10">
      <c r="B148" s="219"/>
      <c r="C148" s="220"/>
      <c r="D148" s="209" t="s">
        <v>284</v>
      </c>
      <c r="E148" s="221" t="s">
        <v>1</v>
      </c>
      <c r="F148" s="222" t="s">
        <v>286</v>
      </c>
      <c r="G148" s="220"/>
      <c r="H148" s="223">
        <v>35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284</v>
      </c>
      <c r="AU148" s="229" t="s">
        <v>85</v>
      </c>
      <c r="AV148" s="14" t="s">
        <v>106</v>
      </c>
      <c r="AW148" s="14" t="s">
        <v>32</v>
      </c>
      <c r="AX148" s="14" t="s">
        <v>76</v>
      </c>
      <c r="AY148" s="229" t="s">
        <v>275</v>
      </c>
    </row>
    <row r="149" spans="1:65" s="15" customFormat="1" ht="10">
      <c r="B149" s="230"/>
      <c r="C149" s="231"/>
      <c r="D149" s="209" t="s">
        <v>284</v>
      </c>
      <c r="E149" s="232" t="s">
        <v>1</v>
      </c>
      <c r="F149" s="233" t="s">
        <v>287</v>
      </c>
      <c r="G149" s="231"/>
      <c r="H149" s="234">
        <v>35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284</v>
      </c>
      <c r="AU149" s="240" t="s">
        <v>85</v>
      </c>
      <c r="AV149" s="15" t="s">
        <v>282</v>
      </c>
      <c r="AW149" s="15" t="s">
        <v>32</v>
      </c>
      <c r="AX149" s="15" t="s">
        <v>83</v>
      </c>
      <c r="AY149" s="240" t="s">
        <v>275</v>
      </c>
    </row>
    <row r="150" spans="1:65" s="2" customFormat="1" ht="16.5" customHeight="1">
      <c r="A150" s="35"/>
      <c r="B150" s="36"/>
      <c r="C150" s="194" t="s">
        <v>328</v>
      </c>
      <c r="D150" s="194" t="s">
        <v>277</v>
      </c>
      <c r="E150" s="195" t="s">
        <v>3646</v>
      </c>
      <c r="F150" s="196" t="s">
        <v>3647</v>
      </c>
      <c r="G150" s="197" t="s">
        <v>280</v>
      </c>
      <c r="H150" s="198">
        <v>35</v>
      </c>
      <c r="I150" s="199"/>
      <c r="J150" s="200">
        <f>ROUND(I150*H150,2)</f>
        <v>0</v>
      </c>
      <c r="K150" s="196" t="s">
        <v>281</v>
      </c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282</v>
      </c>
      <c r="AT150" s="205" t="s">
        <v>277</v>
      </c>
      <c r="AU150" s="205" t="s">
        <v>85</v>
      </c>
      <c r="AY150" s="18" t="s">
        <v>275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282</v>
      </c>
      <c r="BM150" s="205" t="s">
        <v>3648</v>
      </c>
    </row>
    <row r="151" spans="1:65" s="2" customFormat="1" ht="21.75" customHeight="1">
      <c r="A151" s="35"/>
      <c r="B151" s="36"/>
      <c r="C151" s="194" t="s">
        <v>334</v>
      </c>
      <c r="D151" s="194" t="s">
        <v>277</v>
      </c>
      <c r="E151" s="195" t="s">
        <v>3649</v>
      </c>
      <c r="F151" s="196" t="s">
        <v>3650</v>
      </c>
      <c r="G151" s="197" t="s">
        <v>290</v>
      </c>
      <c r="H151" s="198">
        <v>21.875</v>
      </c>
      <c r="I151" s="199"/>
      <c r="J151" s="200">
        <f>ROUND(I151*H151,2)</f>
        <v>0</v>
      </c>
      <c r="K151" s="196" t="s">
        <v>281</v>
      </c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4.6000000000000001E-4</v>
      </c>
      <c r="R151" s="203">
        <f>Q151*H151</f>
        <v>1.00625E-2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282</v>
      </c>
      <c r="AT151" s="205" t="s">
        <v>277</v>
      </c>
      <c r="AU151" s="205" t="s">
        <v>85</v>
      </c>
      <c r="AY151" s="18" t="s">
        <v>275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282</v>
      </c>
      <c r="BM151" s="205" t="s">
        <v>3651</v>
      </c>
    </row>
    <row r="152" spans="1:65" s="13" customFormat="1" ht="10">
      <c r="B152" s="207"/>
      <c r="C152" s="208"/>
      <c r="D152" s="209" t="s">
        <v>284</v>
      </c>
      <c r="E152" s="210" t="s">
        <v>1</v>
      </c>
      <c r="F152" s="211" t="s">
        <v>3630</v>
      </c>
      <c r="G152" s="208"/>
      <c r="H152" s="212">
        <v>21.875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284</v>
      </c>
      <c r="AU152" s="218" t="s">
        <v>85</v>
      </c>
      <c r="AV152" s="13" t="s">
        <v>85</v>
      </c>
      <c r="AW152" s="13" t="s">
        <v>32</v>
      </c>
      <c r="AX152" s="13" t="s">
        <v>76</v>
      </c>
      <c r="AY152" s="218" t="s">
        <v>275</v>
      </c>
    </row>
    <row r="153" spans="1:65" s="14" customFormat="1" ht="10">
      <c r="B153" s="219"/>
      <c r="C153" s="220"/>
      <c r="D153" s="209" t="s">
        <v>284</v>
      </c>
      <c r="E153" s="221" t="s">
        <v>1</v>
      </c>
      <c r="F153" s="222" t="s">
        <v>286</v>
      </c>
      <c r="G153" s="220"/>
      <c r="H153" s="223">
        <v>21.875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284</v>
      </c>
      <c r="AU153" s="229" t="s">
        <v>85</v>
      </c>
      <c r="AV153" s="14" t="s">
        <v>106</v>
      </c>
      <c r="AW153" s="14" t="s">
        <v>32</v>
      </c>
      <c r="AX153" s="14" t="s">
        <v>76</v>
      </c>
      <c r="AY153" s="229" t="s">
        <v>275</v>
      </c>
    </row>
    <row r="154" spans="1:65" s="15" customFormat="1" ht="10">
      <c r="B154" s="230"/>
      <c r="C154" s="231"/>
      <c r="D154" s="209" t="s">
        <v>284</v>
      </c>
      <c r="E154" s="232" t="s">
        <v>1</v>
      </c>
      <c r="F154" s="233" t="s">
        <v>287</v>
      </c>
      <c r="G154" s="231"/>
      <c r="H154" s="234">
        <v>21.875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284</v>
      </c>
      <c r="AU154" s="240" t="s">
        <v>85</v>
      </c>
      <c r="AV154" s="15" t="s">
        <v>282</v>
      </c>
      <c r="AW154" s="15" t="s">
        <v>32</v>
      </c>
      <c r="AX154" s="15" t="s">
        <v>83</v>
      </c>
      <c r="AY154" s="240" t="s">
        <v>275</v>
      </c>
    </row>
    <row r="155" spans="1:65" s="2" customFormat="1" ht="24.15" customHeight="1">
      <c r="A155" s="35"/>
      <c r="B155" s="36"/>
      <c r="C155" s="194" t="s">
        <v>339</v>
      </c>
      <c r="D155" s="194" t="s">
        <v>277</v>
      </c>
      <c r="E155" s="195" t="s">
        <v>3652</v>
      </c>
      <c r="F155" s="196" t="s">
        <v>3653</v>
      </c>
      <c r="G155" s="197" t="s">
        <v>290</v>
      </c>
      <c r="H155" s="198">
        <v>21.875</v>
      </c>
      <c r="I155" s="199"/>
      <c r="J155" s="200">
        <f>ROUND(I155*H155,2)</f>
        <v>0</v>
      </c>
      <c r="K155" s="196" t="s">
        <v>281</v>
      </c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282</v>
      </c>
      <c r="AT155" s="205" t="s">
        <v>277</v>
      </c>
      <c r="AU155" s="205" t="s">
        <v>85</v>
      </c>
      <c r="AY155" s="18" t="s">
        <v>275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282</v>
      </c>
      <c r="BM155" s="205" t="s">
        <v>3654</v>
      </c>
    </row>
    <row r="156" spans="1:65" s="2" customFormat="1" ht="37.75" customHeight="1">
      <c r="A156" s="35"/>
      <c r="B156" s="36"/>
      <c r="C156" s="194" t="s">
        <v>345</v>
      </c>
      <c r="D156" s="194" t="s">
        <v>277</v>
      </c>
      <c r="E156" s="195" t="s">
        <v>323</v>
      </c>
      <c r="F156" s="196" t="s">
        <v>324</v>
      </c>
      <c r="G156" s="197" t="s">
        <v>290</v>
      </c>
      <c r="H156" s="198">
        <v>7.5250000000000004</v>
      </c>
      <c r="I156" s="199"/>
      <c r="J156" s="200">
        <f>ROUND(I156*H156,2)</f>
        <v>0</v>
      </c>
      <c r="K156" s="196" t="s">
        <v>281</v>
      </c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282</v>
      </c>
      <c r="AT156" s="205" t="s">
        <v>277</v>
      </c>
      <c r="AU156" s="205" t="s">
        <v>85</v>
      </c>
      <c r="AY156" s="18" t="s">
        <v>275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282</v>
      </c>
      <c r="BM156" s="205" t="s">
        <v>3655</v>
      </c>
    </row>
    <row r="157" spans="1:65" s="13" customFormat="1" ht="10">
      <c r="B157" s="207"/>
      <c r="C157" s="208"/>
      <c r="D157" s="209" t="s">
        <v>284</v>
      </c>
      <c r="E157" s="210" t="s">
        <v>1</v>
      </c>
      <c r="F157" s="211" t="s">
        <v>3614</v>
      </c>
      <c r="G157" s="208"/>
      <c r="H157" s="212">
        <v>21.875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284</v>
      </c>
      <c r="AU157" s="218" t="s">
        <v>85</v>
      </c>
      <c r="AV157" s="13" t="s">
        <v>85</v>
      </c>
      <c r="AW157" s="13" t="s">
        <v>32</v>
      </c>
      <c r="AX157" s="13" t="s">
        <v>76</v>
      </c>
      <c r="AY157" s="218" t="s">
        <v>275</v>
      </c>
    </row>
    <row r="158" spans="1:65" s="13" customFormat="1" ht="10">
      <c r="B158" s="207"/>
      <c r="C158" s="208"/>
      <c r="D158" s="209" t="s">
        <v>284</v>
      </c>
      <c r="E158" s="210" t="s">
        <v>1</v>
      </c>
      <c r="F158" s="211" t="s">
        <v>3618</v>
      </c>
      <c r="G158" s="208"/>
      <c r="H158" s="212">
        <v>19.113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284</v>
      </c>
      <c r="AU158" s="218" t="s">
        <v>85</v>
      </c>
      <c r="AV158" s="13" t="s">
        <v>85</v>
      </c>
      <c r="AW158" s="13" t="s">
        <v>32</v>
      </c>
      <c r="AX158" s="13" t="s">
        <v>76</v>
      </c>
      <c r="AY158" s="218" t="s">
        <v>275</v>
      </c>
    </row>
    <row r="159" spans="1:65" s="13" customFormat="1" ht="10">
      <c r="B159" s="207"/>
      <c r="C159" s="208"/>
      <c r="D159" s="209" t="s">
        <v>284</v>
      </c>
      <c r="E159" s="210" t="s">
        <v>1</v>
      </c>
      <c r="F159" s="211" t="s">
        <v>3656</v>
      </c>
      <c r="G159" s="208"/>
      <c r="H159" s="212">
        <v>-33.463000000000001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284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275</v>
      </c>
    </row>
    <row r="160" spans="1:65" s="14" customFormat="1" ht="10">
      <c r="B160" s="219"/>
      <c r="C160" s="220"/>
      <c r="D160" s="209" t="s">
        <v>284</v>
      </c>
      <c r="E160" s="221" t="s">
        <v>1</v>
      </c>
      <c r="F160" s="222" t="s">
        <v>286</v>
      </c>
      <c r="G160" s="220"/>
      <c r="H160" s="223">
        <v>7.5250000000000004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284</v>
      </c>
      <c r="AU160" s="229" t="s">
        <v>85</v>
      </c>
      <c r="AV160" s="14" t="s">
        <v>106</v>
      </c>
      <c r="AW160" s="14" t="s">
        <v>32</v>
      </c>
      <c r="AX160" s="14" t="s">
        <v>76</v>
      </c>
      <c r="AY160" s="229" t="s">
        <v>275</v>
      </c>
    </row>
    <row r="161" spans="1:65" s="15" customFormat="1" ht="10">
      <c r="B161" s="230"/>
      <c r="C161" s="231"/>
      <c r="D161" s="209" t="s">
        <v>284</v>
      </c>
      <c r="E161" s="232" t="s">
        <v>200</v>
      </c>
      <c r="F161" s="233" t="s">
        <v>287</v>
      </c>
      <c r="G161" s="231"/>
      <c r="H161" s="234">
        <v>7.5250000000000004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284</v>
      </c>
      <c r="AU161" s="240" t="s">
        <v>85</v>
      </c>
      <c r="AV161" s="15" t="s">
        <v>282</v>
      </c>
      <c r="AW161" s="15" t="s">
        <v>32</v>
      </c>
      <c r="AX161" s="15" t="s">
        <v>83</v>
      </c>
      <c r="AY161" s="240" t="s">
        <v>275</v>
      </c>
    </row>
    <row r="162" spans="1:65" s="2" customFormat="1" ht="24.15" customHeight="1">
      <c r="A162" s="35"/>
      <c r="B162" s="36"/>
      <c r="C162" s="194" t="s">
        <v>349</v>
      </c>
      <c r="D162" s="194" t="s">
        <v>277</v>
      </c>
      <c r="E162" s="195" t="s">
        <v>3657</v>
      </c>
      <c r="F162" s="196" t="s">
        <v>3658</v>
      </c>
      <c r="G162" s="197" t="s">
        <v>290</v>
      </c>
      <c r="H162" s="198">
        <v>7.5250000000000004</v>
      </c>
      <c r="I162" s="199"/>
      <c r="J162" s="200">
        <f>ROUND(I162*H162,2)</f>
        <v>0</v>
      </c>
      <c r="K162" s="196" t="s">
        <v>281</v>
      </c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282</v>
      </c>
      <c r="AT162" s="205" t="s">
        <v>277</v>
      </c>
      <c r="AU162" s="205" t="s">
        <v>85</v>
      </c>
      <c r="AY162" s="18" t="s">
        <v>275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282</v>
      </c>
      <c r="BM162" s="205" t="s">
        <v>3659</v>
      </c>
    </row>
    <row r="163" spans="1:65" s="13" customFormat="1" ht="10">
      <c r="B163" s="207"/>
      <c r="C163" s="208"/>
      <c r="D163" s="209" t="s">
        <v>284</v>
      </c>
      <c r="E163" s="210" t="s">
        <v>1</v>
      </c>
      <c r="F163" s="211" t="s">
        <v>200</v>
      </c>
      <c r="G163" s="208"/>
      <c r="H163" s="212">
        <v>7.5250000000000004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284</v>
      </c>
      <c r="AU163" s="218" t="s">
        <v>85</v>
      </c>
      <c r="AV163" s="13" t="s">
        <v>85</v>
      </c>
      <c r="AW163" s="13" t="s">
        <v>32</v>
      </c>
      <c r="AX163" s="13" t="s">
        <v>76</v>
      </c>
      <c r="AY163" s="218" t="s">
        <v>275</v>
      </c>
    </row>
    <row r="164" spans="1:65" s="14" customFormat="1" ht="10">
      <c r="B164" s="219"/>
      <c r="C164" s="220"/>
      <c r="D164" s="209" t="s">
        <v>284</v>
      </c>
      <c r="E164" s="221" t="s">
        <v>1</v>
      </c>
      <c r="F164" s="222" t="s">
        <v>286</v>
      </c>
      <c r="G164" s="220"/>
      <c r="H164" s="223">
        <v>7.5250000000000004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284</v>
      </c>
      <c r="AU164" s="229" t="s">
        <v>85</v>
      </c>
      <c r="AV164" s="14" t="s">
        <v>106</v>
      </c>
      <c r="AW164" s="14" t="s">
        <v>32</v>
      </c>
      <c r="AX164" s="14" t="s">
        <v>76</v>
      </c>
      <c r="AY164" s="229" t="s">
        <v>275</v>
      </c>
    </row>
    <row r="165" spans="1:65" s="15" customFormat="1" ht="10">
      <c r="B165" s="230"/>
      <c r="C165" s="231"/>
      <c r="D165" s="209" t="s">
        <v>284</v>
      </c>
      <c r="E165" s="232" t="s">
        <v>1</v>
      </c>
      <c r="F165" s="233" t="s">
        <v>287</v>
      </c>
      <c r="G165" s="231"/>
      <c r="H165" s="234">
        <v>7.5250000000000004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284</v>
      </c>
      <c r="AU165" s="240" t="s">
        <v>85</v>
      </c>
      <c r="AV165" s="15" t="s">
        <v>282</v>
      </c>
      <c r="AW165" s="15" t="s">
        <v>32</v>
      </c>
      <c r="AX165" s="15" t="s">
        <v>83</v>
      </c>
      <c r="AY165" s="240" t="s">
        <v>275</v>
      </c>
    </row>
    <row r="166" spans="1:65" s="2" customFormat="1" ht="24.15" customHeight="1">
      <c r="A166" s="35"/>
      <c r="B166" s="36"/>
      <c r="C166" s="194" t="s">
        <v>362</v>
      </c>
      <c r="D166" s="194" t="s">
        <v>277</v>
      </c>
      <c r="E166" s="195" t="s">
        <v>3660</v>
      </c>
      <c r="F166" s="196" t="s">
        <v>3661</v>
      </c>
      <c r="G166" s="197" t="s">
        <v>342</v>
      </c>
      <c r="H166" s="198">
        <v>13.920999999999999</v>
      </c>
      <c r="I166" s="199"/>
      <c r="J166" s="200">
        <f>ROUND(I166*H166,2)</f>
        <v>0</v>
      </c>
      <c r="K166" s="196" t="s">
        <v>281</v>
      </c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282</v>
      </c>
      <c r="AT166" s="205" t="s">
        <v>277</v>
      </c>
      <c r="AU166" s="205" t="s">
        <v>85</v>
      </c>
      <c r="AY166" s="18" t="s">
        <v>275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282</v>
      </c>
      <c r="BM166" s="205" t="s">
        <v>3662</v>
      </c>
    </row>
    <row r="167" spans="1:65" s="13" customFormat="1" ht="10">
      <c r="B167" s="207"/>
      <c r="C167" s="208"/>
      <c r="D167" s="209" t="s">
        <v>284</v>
      </c>
      <c r="E167" s="210" t="s">
        <v>1</v>
      </c>
      <c r="F167" s="211" t="s">
        <v>344</v>
      </c>
      <c r="G167" s="208"/>
      <c r="H167" s="212">
        <v>13.920999999999999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284</v>
      </c>
      <c r="AU167" s="218" t="s">
        <v>85</v>
      </c>
      <c r="AV167" s="13" t="s">
        <v>85</v>
      </c>
      <c r="AW167" s="13" t="s">
        <v>32</v>
      </c>
      <c r="AX167" s="13" t="s">
        <v>76</v>
      </c>
      <c r="AY167" s="218" t="s">
        <v>275</v>
      </c>
    </row>
    <row r="168" spans="1:65" s="14" customFormat="1" ht="10">
      <c r="B168" s="219"/>
      <c r="C168" s="220"/>
      <c r="D168" s="209" t="s">
        <v>284</v>
      </c>
      <c r="E168" s="221" t="s">
        <v>1</v>
      </c>
      <c r="F168" s="222" t="s">
        <v>286</v>
      </c>
      <c r="G168" s="220"/>
      <c r="H168" s="223">
        <v>13.920999999999999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284</v>
      </c>
      <c r="AU168" s="229" t="s">
        <v>85</v>
      </c>
      <c r="AV168" s="14" t="s">
        <v>106</v>
      </c>
      <c r="AW168" s="14" t="s">
        <v>32</v>
      </c>
      <c r="AX168" s="14" t="s">
        <v>76</v>
      </c>
      <c r="AY168" s="229" t="s">
        <v>275</v>
      </c>
    </row>
    <row r="169" spans="1:65" s="15" customFormat="1" ht="10">
      <c r="B169" s="230"/>
      <c r="C169" s="231"/>
      <c r="D169" s="209" t="s">
        <v>284</v>
      </c>
      <c r="E169" s="232" t="s">
        <v>1</v>
      </c>
      <c r="F169" s="233" t="s">
        <v>287</v>
      </c>
      <c r="G169" s="231"/>
      <c r="H169" s="234">
        <v>13.920999999999999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284</v>
      </c>
      <c r="AU169" s="240" t="s">
        <v>85</v>
      </c>
      <c r="AV169" s="15" t="s">
        <v>282</v>
      </c>
      <c r="AW169" s="15" t="s">
        <v>32</v>
      </c>
      <c r="AX169" s="15" t="s">
        <v>83</v>
      </c>
      <c r="AY169" s="240" t="s">
        <v>275</v>
      </c>
    </row>
    <row r="170" spans="1:65" s="2" customFormat="1" ht="16.5" customHeight="1">
      <c r="A170" s="35"/>
      <c r="B170" s="36"/>
      <c r="C170" s="194" t="s">
        <v>366</v>
      </c>
      <c r="D170" s="194" t="s">
        <v>277</v>
      </c>
      <c r="E170" s="195" t="s">
        <v>346</v>
      </c>
      <c r="F170" s="196" t="s">
        <v>347</v>
      </c>
      <c r="G170" s="197" t="s">
        <v>290</v>
      </c>
      <c r="H170" s="198">
        <v>7.5250000000000004</v>
      </c>
      <c r="I170" s="199"/>
      <c r="J170" s="200">
        <f>ROUND(I170*H170,2)</f>
        <v>0</v>
      </c>
      <c r="K170" s="196" t="s">
        <v>281</v>
      </c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282</v>
      </c>
      <c r="AT170" s="205" t="s">
        <v>277</v>
      </c>
      <c r="AU170" s="205" t="s">
        <v>85</v>
      </c>
      <c r="AY170" s="18" t="s">
        <v>275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282</v>
      </c>
      <c r="BM170" s="205" t="s">
        <v>3663</v>
      </c>
    </row>
    <row r="171" spans="1:65" s="13" customFormat="1" ht="10">
      <c r="B171" s="207"/>
      <c r="C171" s="208"/>
      <c r="D171" s="209" t="s">
        <v>284</v>
      </c>
      <c r="E171" s="210" t="s">
        <v>1</v>
      </c>
      <c r="F171" s="211" t="s">
        <v>200</v>
      </c>
      <c r="G171" s="208"/>
      <c r="H171" s="212">
        <v>7.5250000000000004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284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275</v>
      </c>
    </row>
    <row r="172" spans="1:65" s="14" customFormat="1" ht="10">
      <c r="B172" s="219"/>
      <c r="C172" s="220"/>
      <c r="D172" s="209" t="s">
        <v>284</v>
      </c>
      <c r="E172" s="221" t="s">
        <v>1</v>
      </c>
      <c r="F172" s="222" t="s">
        <v>286</v>
      </c>
      <c r="G172" s="220"/>
      <c r="H172" s="223">
        <v>7.5250000000000004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284</v>
      </c>
      <c r="AU172" s="229" t="s">
        <v>85</v>
      </c>
      <c r="AV172" s="14" t="s">
        <v>106</v>
      </c>
      <c r="AW172" s="14" t="s">
        <v>32</v>
      </c>
      <c r="AX172" s="14" t="s">
        <v>76</v>
      </c>
      <c r="AY172" s="229" t="s">
        <v>275</v>
      </c>
    </row>
    <row r="173" spans="1:65" s="15" customFormat="1" ht="10">
      <c r="B173" s="230"/>
      <c r="C173" s="231"/>
      <c r="D173" s="209" t="s">
        <v>284</v>
      </c>
      <c r="E173" s="232" t="s">
        <v>1</v>
      </c>
      <c r="F173" s="233" t="s">
        <v>287</v>
      </c>
      <c r="G173" s="231"/>
      <c r="H173" s="234">
        <v>7.5250000000000004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284</v>
      </c>
      <c r="AU173" s="240" t="s">
        <v>85</v>
      </c>
      <c r="AV173" s="15" t="s">
        <v>282</v>
      </c>
      <c r="AW173" s="15" t="s">
        <v>32</v>
      </c>
      <c r="AX173" s="15" t="s">
        <v>83</v>
      </c>
      <c r="AY173" s="240" t="s">
        <v>275</v>
      </c>
    </row>
    <row r="174" spans="1:65" s="2" customFormat="1" ht="24.15" customHeight="1">
      <c r="A174" s="35"/>
      <c r="B174" s="36"/>
      <c r="C174" s="194" t="s">
        <v>370</v>
      </c>
      <c r="D174" s="194" t="s">
        <v>277</v>
      </c>
      <c r="E174" s="195" t="s">
        <v>350</v>
      </c>
      <c r="F174" s="196" t="s">
        <v>351</v>
      </c>
      <c r="G174" s="197" t="s">
        <v>290</v>
      </c>
      <c r="H174" s="198">
        <v>33.463000000000001</v>
      </c>
      <c r="I174" s="199"/>
      <c r="J174" s="200">
        <f>ROUND(I174*H174,2)</f>
        <v>0</v>
      </c>
      <c r="K174" s="196" t="s">
        <v>281</v>
      </c>
      <c r="L174" s="40"/>
      <c r="M174" s="201" t="s">
        <v>1</v>
      </c>
      <c r="N174" s="202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282</v>
      </c>
      <c r="AT174" s="205" t="s">
        <v>277</v>
      </c>
      <c r="AU174" s="205" t="s">
        <v>85</v>
      </c>
      <c r="AY174" s="18" t="s">
        <v>275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282</v>
      </c>
      <c r="BM174" s="205" t="s">
        <v>3664</v>
      </c>
    </row>
    <row r="175" spans="1:65" s="13" customFormat="1" ht="10">
      <c r="B175" s="207"/>
      <c r="C175" s="208"/>
      <c r="D175" s="209" t="s">
        <v>284</v>
      </c>
      <c r="E175" s="210" t="s">
        <v>1</v>
      </c>
      <c r="F175" s="211" t="s">
        <v>3665</v>
      </c>
      <c r="G175" s="208"/>
      <c r="H175" s="212">
        <v>18.52</v>
      </c>
      <c r="I175" s="213"/>
      <c r="J175" s="208"/>
      <c r="K175" s="208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284</v>
      </c>
      <c r="AU175" s="218" t="s">
        <v>85</v>
      </c>
      <c r="AV175" s="13" t="s">
        <v>85</v>
      </c>
      <c r="AW175" s="13" t="s">
        <v>32</v>
      </c>
      <c r="AX175" s="13" t="s">
        <v>76</v>
      </c>
      <c r="AY175" s="218" t="s">
        <v>275</v>
      </c>
    </row>
    <row r="176" spans="1:65" s="13" customFormat="1" ht="10">
      <c r="B176" s="207"/>
      <c r="C176" s="208"/>
      <c r="D176" s="209" t="s">
        <v>284</v>
      </c>
      <c r="E176" s="210" t="s">
        <v>1</v>
      </c>
      <c r="F176" s="211" t="s">
        <v>3666</v>
      </c>
      <c r="G176" s="208"/>
      <c r="H176" s="212">
        <v>14.943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284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275</v>
      </c>
    </row>
    <row r="177" spans="1:65" s="14" customFormat="1" ht="10">
      <c r="B177" s="219"/>
      <c r="C177" s="220"/>
      <c r="D177" s="209" t="s">
        <v>284</v>
      </c>
      <c r="E177" s="221" t="s">
        <v>3620</v>
      </c>
      <c r="F177" s="222" t="s">
        <v>286</v>
      </c>
      <c r="G177" s="220"/>
      <c r="H177" s="223">
        <v>33.463000000000001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284</v>
      </c>
      <c r="AU177" s="229" t="s">
        <v>85</v>
      </c>
      <c r="AV177" s="14" t="s">
        <v>106</v>
      </c>
      <c r="AW177" s="14" t="s">
        <v>32</v>
      </c>
      <c r="AX177" s="14" t="s">
        <v>76</v>
      </c>
      <c r="AY177" s="229" t="s">
        <v>275</v>
      </c>
    </row>
    <row r="178" spans="1:65" s="15" customFormat="1" ht="10">
      <c r="B178" s="230"/>
      <c r="C178" s="231"/>
      <c r="D178" s="209" t="s">
        <v>284</v>
      </c>
      <c r="E178" s="232" t="s">
        <v>1</v>
      </c>
      <c r="F178" s="233" t="s">
        <v>287</v>
      </c>
      <c r="G178" s="231"/>
      <c r="H178" s="234">
        <v>33.463000000000001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284</v>
      </c>
      <c r="AU178" s="240" t="s">
        <v>85</v>
      </c>
      <c r="AV178" s="15" t="s">
        <v>282</v>
      </c>
      <c r="AW178" s="15" t="s">
        <v>32</v>
      </c>
      <c r="AX178" s="15" t="s">
        <v>83</v>
      </c>
      <c r="AY178" s="240" t="s">
        <v>275</v>
      </c>
    </row>
    <row r="179" spans="1:65" s="2" customFormat="1" ht="24.15" customHeight="1">
      <c r="A179" s="35"/>
      <c r="B179" s="36"/>
      <c r="C179" s="194" t="s">
        <v>8</v>
      </c>
      <c r="D179" s="194" t="s">
        <v>277</v>
      </c>
      <c r="E179" s="195" t="s">
        <v>3667</v>
      </c>
      <c r="F179" s="196" t="s">
        <v>3668</v>
      </c>
      <c r="G179" s="197" t="s">
        <v>290</v>
      </c>
      <c r="H179" s="198">
        <v>3.4750000000000001</v>
      </c>
      <c r="I179" s="199"/>
      <c r="J179" s="200">
        <f>ROUND(I179*H179,2)</f>
        <v>0</v>
      </c>
      <c r="K179" s="196" t="s">
        <v>281</v>
      </c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282</v>
      </c>
      <c r="AT179" s="205" t="s">
        <v>277</v>
      </c>
      <c r="AU179" s="205" t="s">
        <v>85</v>
      </c>
      <c r="AY179" s="18" t="s">
        <v>275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282</v>
      </c>
      <c r="BM179" s="205" t="s">
        <v>3669</v>
      </c>
    </row>
    <row r="180" spans="1:65" s="13" customFormat="1" ht="10">
      <c r="B180" s="207"/>
      <c r="C180" s="208"/>
      <c r="D180" s="209" t="s">
        <v>284</v>
      </c>
      <c r="E180" s="210" t="s">
        <v>1</v>
      </c>
      <c r="F180" s="211" t="s">
        <v>3670</v>
      </c>
      <c r="G180" s="208"/>
      <c r="H180" s="212">
        <v>3.4750000000000001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284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275</v>
      </c>
    </row>
    <row r="181" spans="1:65" s="14" customFormat="1" ht="10">
      <c r="B181" s="219"/>
      <c r="C181" s="220"/>
      <c r="D181" s="209" t="s">
        <v>284</v>
      </c>
      <c r="E181" s="221" t="s">
        <v>1</v>
      </c>
      <c r="F181" s="222" t="s">
        <v>286</v>
      </c>
      <c r="G181" s="220"/>
      <c r="H181" s="223">
        <v>3.4750000000000001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284</v>
      </c>
      <c r="AU181" s="229" t="s">
        <v>85</v>
      </c>
      <c r="AV181" s="14" t="s">
        <v>106</v>
      </c>
      <c r="AW181" s="14" t="s">
        <v>32</v>
      </c>
      <c r="AX181" s="14" t="s">
        <v>76</v>
      </c>
      <c r="AY181" s="229" t="s">
        <v>275</v>
      </c>
    </row>
    <row r="182" spans="1:65" s="15" customFormat="1" ht="10">
      <c r="B182" s="230"/>
      <c r="C182" s="231"/>
      <c r="D182" s="209" t="s">
        <v>284</v>
      </c>
      <c r="E182" s="232" t="s">
        <v>1</v>
      </c>
      <c r="F182" s="233" t="s">
        <v>287</v>
      </c>
      <c r="G182" s="231"/>
      <c r="H182" s="234">
        <v>3.4750000000000001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284</v>
      </c>
      <c r="AU182" s="240" t="s">
        <v>85</v>
      </c>
      <c r="AV182" s="15" t="s">
        <v>282</v>
      </c>
      <c r="AW182" s="15" t="s">
        <v>32</v>
      </c>
      <c r="AX182" s="15" t="s">
        <v>83</v>
      </c>
      <c r="AY182" s="240" t="s">
        <v>275</v>
      </c>
    </row>
    <row r="183" spans="1:65" s="2" customFormat="1" ht="16.5" customHeight="1">
      <c r="A183" s="35"/>
      <c r="B183" s="36"/>
      <c r="C183" s="251" t="s">
        <v>380</v>
      </c>
      <c r="D183" s="251" t="s">
        <v>386</v>
      </c>
      <c r="E183" s="252" t="s">
        <v>3671</v>
      </c>
      <c r="F183" s="253" t="s">
        <v>3672</v>
      </c>
      <c r="G183" s="254" t="s">
        <v>342</v>
      </c>
      <c r="H183" s="255">
        <v>6.95</v>
      </c>
      <c r="I183" s="256"/>
      <c r="J183" s="257">
        <f>ROUND(I183*H183,2)</f>
        <v>0</v>
      </c>
      <c r="K183" s="253" t="s">
        <v>281</v>
      </c>
      <c r="L183" s="258"/>
      <c r="M183" s="259" t="s">
        <v>1</v>
      </c>
      <c r="N183" s="260" t="s">
        <v>41</v>
      </c>
      <c r="O183" s="72"/>
      <c r="P183" s="203">
        <f>O183*H183</f>
        <v>0</v>
      </c>
      <c r="Q183" s="203">
        <v>1</v>
      </c>
      <c r="R183" s="203">
        <f>Q183*H183</f>
        <v>6.95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334</v>
      </c>
      <c r="AT183" s="205" t="s">
        <v>386</v>
      </c>
      <c r="AU183" s="205" t="s">
        <v>85</v>
      </c>
      <c r="AY183" s="18" t="s">
        <v>275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282</v>
      </c>
      <c r="BM183" s="205" t="s">
        <v>3673</v>
      </c>
    </row>
    <row r="184" spans="1:65" s="13" customFormat="1" ht="10">
      <c r="B184" s="207"/>
      <c r="C184" s="208"/>
      <c r="D184" s="209" t="s">
        <v>284</v>
      </c>
      <c r="E184" s="208"/>
      <c r="F184" s="211" t="s">
        <v>3674</v>
      </c>
      <c r="G184" s="208"/>
      <c r="H184" s="212">
        <v>6.95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284</v>
      </c>
      <c r="AU184" s="218" t="s">
        <v>85</v>
      </c>
      <c r="AV184" s="13" t="s">
        <v>85</v>
      </c>
      <c r="AW184" s="13" t="s">
        <v>4</v>
      </c>
      <c r="AX184" s="13" t="s">
        <v>83</v>
      </c>
      <c r="AY184" s="218" t="s">
        <v>275</v>
      </c>
    </row>
    <row r="185" spans="1:65" s="2" customFormat="1" ht="24.15" customHeight="1">
      <c r="A185" s="35"/>
      <c r="B185" s="36"/>
      <c r="C185" s="194" t="s">
        <v>385</v>
      </c>
      <c r="D185" s="194" t="s">
        <v>277</v>
      </c>
      <c r="E185" s="195" t="s">
        <v>3675</v>
      </c>
      <c r="F185" s="196" t="s">
        <v>3676</v>
      </c>
      <c r="G185" s="197" t="s">
        <v>280</v>
      </c>
      <c r="H185" s="198">
        <v>13.2</v>
      </c>
      <c r="I185" s="199"/>
      <c r="J185" s="200">
        <f>ROUND(I185*H185,2)</f>
        <v>0</v>
      </c>
      <c r="K185" s="196" t="s">
        <v>281</v>
      </c>
      <c r="L185" s="40"/>
      <c r="M185" s="201" t="s">
        <v>1</v>
      </c>
      <c r="N185" s="202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282</v>
      </c>
      <c r="AT185" s="205" t="s">
        <v>277</v>
      </c>
      <c r="AU185" s="205" t="s">
        <v>85</v>
      </c>
      <c r="AY185" s="18" t="s">
        <v>275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282</v>
      </c>
      <c r="BM185" s="205" t="s">
        <v>3677</v>
      </c>
    </row>
    <row r="186" spans="1:65" s="13" customFormat="1" ht="10">
      <c r="B186" s="207"/>
      <c r="C186" s="208"/>
      <c r="D186" s="209" t="s">
        <v>284</v>
      </c>
      <c r="E186" s="210" t="s">
        <v>1</v>
      </c>
      <c r="F186" s="211" t="s">
        <v>196</v>
      </c>
      <c r="G186" s="208"/>
      <c r="H186" s="212">
        <v>13.2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284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275</v>
      </c>
    </row>
    <row r="187" spans="1:65" s="14" customFormat="1" ht="10">
      <c r="B187" s="219"/>
      <c r="C187" s="220"/>
      <c r="D187" s="209" t="s">
        <v>284</v>
      </c>
      <c r="E187" s="221" t="s">
        <v>1</v>
      </c>
      <c r="F187" s="222" t="s">
        <v>286</v>
      </c>
      <c r="G187" s="220"/>
      <c r="H187" s="223">
        <v>13.2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284</v>
      </c>
      <c r="AU187" s="229" t="s">
        <v>85</v>
      </c>
      <c r="AV187" s="14" t="s">
        <v>106</v>
      </c>
      <c r="AW187" s="14" t="s">
        <v>32</v>
      </c>
      <c r="AX187" s="14" t="s">
        <v>76</v>
      </c>
      <c r="AY187" s="229" t="s">
        <v>275</v>
      </c>
    </row>
    <row r="188" spans="1:65" s="15" customFormat="1" ht="10">
      <c r="B188" s="230"/>
      <c r="C188" s="231"/>
      <c r="D188" s="209" t="s">
        <v>284</v>
      </c>
      <c r="E188" s="232" t="s">
        <v>1</v>
      </c>
      <c r="F188" s="233" t="s">
        <v>287</v>
      </c>
      <c r="G188" s="231"/>
      <c r="H188" s="234">
        <v>13.2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284</v>
      </c>
      <c r="AU188" s="240" t="s">
        <v>85</v>
      </c>
      <c r="AV188" s="15" t="s">
        <v>282</v>
      </c>
      <c r="AW188" s="15" t="s">
        <v>32</v>
      </c>
      <c r="AX188" s="15" t="s">
        <v>83</v>
      </c>
      <c r="AY188" s="240" t="s">
        <v>275</v>
      </c>
    </row>
    <row r="189" spans="1:65" s="2" customFormat="1" ht="24.15" customHeight="1">
      <c r="A189" s="35"/>
      <c r="B189" s="36"/>
      <c r="C189" s="194" t="s">
        <v>391</v>
      </c>
      <c r="D189" s="194" t="s">
        <v>277</v>
      </c>
      <c r="E189" s="195" t="s">
        <v>3678</v>
      </c>
      <c r="F189" s="196" t="s">
        <v>3679</v>
      </c>
      <c r="G189" s="197" t="s">
        <v>280</v>
      </c>
      <c r="H189" s="198">
        <v>13.2</v>
      </c>
      <c r="I189" s="199"/>
      <c r="J189" s="200">
        <f>ROUND(I189*H189,2)</f>
        <v>0</v>
      </c>
      <c r="K189" s="196" t="s">
        <v>281</v>
      </c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282</v>
      </c>
      <c r="AT189" s="205" t="s">
        <v>277</v>
      </c>
      <c r="AU189" s="205" t="s">
        <v>85</v>
      </c>
      <c r="AY189" s="18" t="s">
        <v>275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282</v>
      </c>
      <c r="BM189" s="205" t="s">
        <v>3680</v>
      </c>
    </row>
    <row r="190" spans="1:65" s="13" customFormat="1" ht="10">
      <c r="B190" s="207"/>
      <c r="C190" s="208"/>
      <c r="D190" s="209" t="s">
        <v>284</v>
      </c>
      <c r="E190" s="210" t="s">
        <v>1</v>
      </c>
      <c r="F190" s="211" t="s">
        <v>196</v>
      </c>
      <c r="G190" s="208"/>
      <c r="H190" s="212">
        <v>13.2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284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275</v>
      </c>
    </row>
    <row r="191" spans="1:65" s="14" customFormat="1" ht="10">
      <c r="B191" s="219"/>
      <c r="C191" s="220"/>
      <c r="D191" s="209" t="s">
        <v>284</v>
      </c>
      <c r="E191" s="221" t="s">
        <v>1</v>
      </c>
      <c r="F191" s="222" t="s">
        <v>286</v>
      </c>
      <c r="G191" s="220"/>
      <c r="H191" s="223">
        <v>13.2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284</v>
      </c>
      <c r="AU191" s="229" t="s">
        <v>85</v>
      </c>
      <c r="AV191" s="14" t="s">
        <v>106</v>
      </c>
      <c r="AW191" s="14" t="s">
        <v>32</v>
      </c>
      <c r="AX191" s="14" t="s">
        <v>76</v>
      </c>
      <c r="AY191" s="229" t="s">
        <v>275</v>
      </c>
    </row>
    <row r="192" spans="1:65" s="15" customFormat="1" ht="10">
      <c r="B192" s="230"/>
      <c r="C192" s="231"/>
      <c r="D192" s="209" t="s">
        <v>284</v>
      </c>
      <c r="E192" s="232" t="s">
        <v>1</v>
      </c>
      <c r="F192" s="233" t="s">
        <v>287</v>
      </c>
      <c r="G192" s="231"/>
      <c r="H192" s="234">
        <v>13.2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284</v>
      </c>
      <c r="AU192" s="240" t="s">
        <v>85</v>
      </c>
      <c r="AV192" s="15" t="s">
        <v>282</v>
      </c>
      <c r="AW192" s="15" t="s">
        <v>32</v>
      </c>
      <c r="AX192" s="15" t="s">
        <v>83</v>
      </c>
      <c r="AY192" s="240" t="s">
        <v>275</v>
      </c>
    </row>
    <row r="193" spans="1:65" s="2" customFormat="1" ht="16.5" customHeight="1">
      <c r="A193" s="35"/>
      <c r="B193" s="36"/>
      <c r="C193" s="251" t="s">
        <v>396</v>
      </c>
      <c r="D193" s="251" t="s">
        <v>386</v>
      </c>
      <c r="E193" s="252" t="s">
        <v>3681</v>
      </c>
      <c r="F193" s="253" t="s">
        <v>3682</v>
      </c>
      <c r="G193" s="254" t="s">
        <v>1613</v>
      </c>
      <c r="H193" s="255">
        <v>0.26400000000000001</v>
      </c>
      <c r="I193" s="256"/>
      <c r="J193" s="257">
        <f>ROUND(I193*H193,2)</f>
        <v>0</v>
      </c>
      <c r="K193" s="253" t="s">
        <v>281</v>
      </c>
      <c r="L193" s="258"/>
      <c r="M193" s="259" t="s">
        <v>1</v>
      </c>
      <c r="N193" s="260" t="s">
        <v>41</v>
      </c>
      <c r="O193" s="72"/>
      <c r="P193" s="203">
        <f>O193*H193</f>
        <v>0</v>
      </c>
      <c r="Q193" s="203">
        <v>1E-3</v>
      </c>
      <c r="R193" s="203">
        <f>Q193*H193</f>
        <v>2.6400000000000002E-4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334</v>
      </c>
      <c r="AT193" s="205" t="s">
        <v>386</v>
      </c>
      <c r="AU193" s="205" t="s">
        <v>85</v>
      </c>
      <c r="AY193" s="18" t="s">
        <v>275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282</v>
      </c>
      <c r="BM193" s="205" t="s">
        <v>3683</v>
      </c>
    </row>
    <row r="194" spans="1:65" s="13" customFormat="1" ht="10">
      <c r="B194" s="207"/>
      <c r="C194" s="208"/>
      <c r="D194" s="209" t="s">
        <v>284</v>
      </c>
      <c r="E194" s="208"/>
      <c r="F194" s="211" t="s">
        <v>3684</v>
      </c>
      <c r="G194" s="208"/>
      <c r="H194" s="212">
        <v>0.26400000000000001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284</v>
      </c>
      <c r="AU194" s="218" t="s">
        <v>85</v>
      </c>
      <c r="AV194" s="13" t="s">
        <v>85</v>
      </c>
      <c r="AW194" s="13" t="s">
        <v>4</v>
      </c>
      <c r="AX194" s="13" t="s">
        <v>83</v>
      </c>
      <c r="AY194" s="218" t="s">
        <v>275</v>
      </c>
    </row>
    <row r="195" spans="1:65" s="2" customFormat="1" ht="24.15" customHeight="1">
      <c r="A195" s="35"/>
      <c r="B195" s="36"/>
      <c r="C195" s="194" t="s">
        <v>402</v>
      </c>
      <c r="D195" s="194" t="s">
        <v>277</v>
      </c>
      <c r="E195" s="195" t="s">
        <v>367</v>
      </c>
      <c r="F195" s="196" t="s">
        <v>368</v>
      </c>
      <c r="G195" s="197" t="s">
        <v>280</v>
      </c>
      <c r="H195" s="198">
        <v>13.2</v>
      </c>
      <c r="I195" s="199"/>
      <c r="J195" s="200">
        <f>ROUND(I195*H195,2)</f>
        <v>0</v>
      </c>
      <c r="K195" s="196" t="s">
        <v>281</v>
      </c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282</v>
      </c>
      <c r="AT195" s="205" t="s">
        <v>277</v>
      </c>
      <c r="AU195" s="205" t="s">
        <v>85</v>
      </c>
      <c r="AY195" s="18" t="s">
        <v>275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282</v>
      </c>
      <c r="BM195" s="205" t="s">
        <v>3685</v>
      </c>
    </row>
    <row r="196" spans="1:65" s="13" customFormat="1" ht="10">
      <c r="B196" s="207"/>
      <c r="C196" s="208"/>
      <c r="D196" s="209" t="s">
        <v>284</v>
      </c>
      <c r="E196" s="210" t="s">
        <v>1</v>
      </c>
      <c r="F196" s="211" t="s">
        <v>196</v>
      </c>
      <c r="G196" s="208"/>
      <c r="H196" s="212">
        <v>13.2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284</v>
      </c>
      <c r="AU196" s="218" t="s">
        <v>85</v>
      </c>
      <c r="AV196" s="13" t="s">
        <v>85</v>
      </c>
      <c r="AW196" s="13" t="s">
        <v>32</v>
      </c>
      <c r="AX196" s="13" t="s">
        <v>76</v>
      </c>
      <c r="AY196" s="218" t="s">
        <v>275</v>
      </c>
    </row>
    <row r="197" spans="1:65" s="14" customFormat="1" ht="10">
      <c r="B197" s="219"/>
      <c r="C197" s="220"/>
      <c r="D197" s="209" t="s">
        <v>284</v>
      </c>
      <c r="E197" s="221" t="s">
        <v>1</v>
      </c>
      <c r="F197" s="222" t="s">
        <v>286</v>
      </c>
      <c r="G197" s="220"/>
      <c r="H197" s="223">
        <v>13.2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284</v>
      </c>
      <c r="AU197" s="229" t="s">
        <v>85</v>
      </c>
      <c r="AV197" s="14" t="s">
        <v>106</v>
      </c>
      <c r="AW197" s="14" t="s">
        <v>32</v>
      </c>
      <c r="AX197" s="14" t="s">
        <v>76</v>
      </c>
      <c r="AY197" s="229" t="s">
        <v>275</v>
      </c>
    </row>
    <row r="198" spans="1:65" s="15" customFormat="1" ht="10">
      <c r="B198" s="230"/>
      <c r="C198" s="231"/>
      <c r="D198" s="209" t="s">
        <v>284</v>
      </c>
      <c r="E198" s="232" t="s">
        <v>1</v>
      </c>
      <c r="F198" s="233" t="s">
        <v>287</v>
      </c>
      <c r="G198" s="231"/>
      <c r="H198" s="234">
        <v>13.2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284</v>
      </c>
      <c r="AU198" s="240" t="s">
        <v>85</v>
      </c>
      <c r="AV198" s="15" t="s">
        <v>282</v>
      </c>
      <c r="AW198" s="15" t="s">
        <v>32</v>
      </c>
      <c r="AX198" s="15" t="s">
        <v>83</v>
      </c>
      <c r="AY198" s="240" t="s">
        <v>275</v>
      </c>
    </row>
    <row r="199" spans="1:65" s="12" customFormat="1" ht="22.75" customHeight="1">
      <c r="B199" s="178"/>
      <c r="C199" s="179"/>
      <c r="D199" s="180" t="s">
        <v>75</v>
      </c>
      <c r="E199" s="192" t="s">
        <v>106</v>
      </c>
      <c r="F199" s="192" t="s">
        <v>487</v>
      </c>
      <c r="G199" s="179"/>
      <c r="H199" s="179"/>
      <c r="I199" s="182"/>
      <c r="J199" s="193">
        <f>BK199</f>
        <v>0</v>
      </c>
      <c r="K199" s="179"/>
      <c r="L199" s="184"/>
      <c r="M199" s="185"/>
      <c r="N199" s="186"/>
      <c r="O199" s="186"/>
      <c r="P199" s="187">
        <f>SUM(P200:P204)</f>
        <v>0</v>
      </c>
      <c r="Q199" s="186"/>
      <c r="R199" s="187">
        <f>SUM(R200:R204)</f>
        <v>0</v>
      </c>
      <c r="S199" s="186"/>
      <c r="T199" s="188">
        <f>SUM(T200:T204)</f>
        <v>0</v>
      </c>
      <c r="AR199" s="189" t="s">
        <v>83</v>
      </c>
      <c r="AT199" s="190" t="s">
        <v>75</v>
      </c>
      <c r="AU199" s="190" t="s">
        <v>83</v>
      </c>
      <c r="AY199" s="189" t="s">
        <v>275</v>
      </c>
      <c r="BK199" s="191">
        <f>SUM(BK200:BK204)</f>
        <v>0</v>
      </c>
    </row>
    <row r="200" spans="1:65" s="2" customFormat="1" ht="16.5" customHeight="1">
      <c r="A200" s="35"/>
      <c r="B200" s="36"/>
      <c r="C200" s="194" t="s">
        <v>7</v>
      </c>
      <c r="D200" s="194" t="s">
        <v>277</v>
      </c>
      <c r="E200" s="195" t="s">
        <v>3686</v>
      </c>
      <c r="F200" s="196" t="s">
        <v>3687</v>
      </c>
      <c r="G200" s="197" t="s">
        <v>399</v>
      </c>
      <c r="H200" s="198">
        <v>6.95</v>
      </c>
      <c r="I200" s="199"/>
      <c r="J200" s="200">
        <f>ROUND(I200*H200,2)</f>
        <v>0</v>
      </c>
      <c r="K200" s="196" t="s">
        <v>281</v>
      </c>
      <c r="L200" s="40"/>
      <c r="M200" s="201" t="s">
        <v>1</v>
      </c>
      <c r="N200" s="202" t="s">
        <v>41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282</v>
      </c>
      <c r="AT200" s="205" t="s">
        <v>277</v>
      </c>
      <c r="AU200" s="205" t="s">
        <v>85</v>
      </c>
      <c r="AY200" s="18" t="s">
        <v>275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282</v>
      </c>
      <c r="BM200" s="205" t="s">
        <v>3688</v>
      </c>
    </row>
    <row r="201" spans="1:65" s="13" customFormat="1" ht="10">
      <c r="B201" s="207"/>
      <c r="C201" s="208"/>
      <c r="D201" s="209" t="s">
        <v>284</v>
      </c>
      <c r="E201" s="210" t="s">
        <v>1</v>
      </c>
      <c r="F201" s="211" t="s">
        <v>3689</v>
      </c>
      <c r="G201" s="208"/>
      <c r="H201" s="212">
        <v>6.95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284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275</v>
      </c>
    </row>
    <row r="202" spans="1:65" s="14" customFormat="1" ht="10">
      <c r="B202" s="219"/>
      <c r="C202" s="220"/>
      <c r="D202" s="209" t="s">
        <v>284</v>
      </c>
      <c r="E202" s="221" t="s">
        <v>1</v>
      </c>
      <c r="F202" s="222" t="s">
        <v>286</v>
      </c>
      <c r="G202" s="220"/>
      <c r="H202" s="223">
        <v>6.95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284</v>
      </c>
      <c r="AU202" s="229" t="s">
        <v>85</v>
      </c>
      <c r="AV202" s="14" t="s">
        <v>106</v>
      </c>
      <c r="AW202" s="14" t="s">
        <v>32</v>
      </c>
      <c r="AX202" s="14" t="s">
        <v>76</v>
      </c>
      <c r="AY202" s="229" t="s">
        <v>275</v>
      </c>
    </row>
    <row r="203" spans="1:65" s="15" customFormat="1" ht="10">
      <c r="B203" s="230"/>
      <c r="C203" s="231"/>
      <c r="D203" s="209" t="s">
        <v>284</v>
      </c>
      <c r="E203" s="232" t="s">
        <v>1</v>
      </c>
      <c r="F203" s="233" t="s">
        <v>287</v>
      </c>
      <c r="G203" s="231"/>
      <c r="H203" s="234">
        <v>6.95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284</v>
      </c>
      <c r="AU203" s="240" t="s">
        <v>85</v>
      </c>
      <c r="AV203" s="15" t="s">
        <v>282</v>
      </c>
      <c r="AW203" s="15" t="s">
        <v>32</v>
      </c>
      <c r="AX203" s="15" t="s">
        <v>83</v>
      </c>
      <c r="AY203" s="240" t="s">
        <v>275</v>
      </c>
    </row>
    <row r="204" spans="1:65" s="2" customFormat="1" ht="21.75" customHeight="1">
      <c r="A204" s="35"/>
      <c r="B204" s="36"/>
      <c r="C204" s="194" t="s">
        <v>420</v>
      </c>
      <c r="D204" s="194" t="s">
        <v>277</v>
      </c>
      <c r="E204" s="195" t="s">
        <v>3690</v>
      </c>
      <c r="F204" s="196" t="s">
        <v>3691</v>
      </c>
      <c r="G204" s="197" t="s">
        <v>399</v>
      </c>
      <c r="H204" s="198">
        <v>6.95</v>
      </c>
      <c r="I204" s="199"/>
      <c r="J204" s="200">
        <f>ROUND(I204*H204,2)</f>
        <v>0</v>
      </c>
      <c r="K204" s="196" t="s">
        <v>281</v>
      </c>
      <c r="L204" s="40"/>
      <c r="M204" s="201" t="s">
        <v>1</v>
      </c>
      <c r="N204" s="202" t="s">
        <v>41</v>
      </c>
      <c r="O204" s="72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282</v>
      </c>
      <c r="AT204" s="205" t="s">
        <v>277</v>
      </c>
      <c r="AU204" s="205" t="s">
        <v>85</v>
      </c>
      <c r="AY204" s="18" t="s">
        <v>275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282</v>
      </c>
      <c r="BM204" s="205" t="s">
        <v>3692</v>
      </c>
    </row>
    <row r="205" spans="1:65" s="12" customFormat="1" ht="22.75" customHeight="1">
      <c r="B205" s="178"/>
      <c r="C205" s="179"/>
      <c r="D205" s="180" t="s">
        <v>75</v>
      </c>
      <c r="E205" s="192" t="s">
        <v>282</v>
      </c>
      <c r="F205" s="192" t="s">
        <v>981</v>
      </c>
      <c r="G205" s="179"/>
      <c r="H205" s="179"/>
      <c r="I205" s="182"/>
      <c r="J205" s="193">
        <f>BK205</f>
        <v>0</v>
      </c>
      <c r="K205" s="179"/>
      <c r="L205" s="184"/>
      <c r="M205" s="185"/>
      <c r="N205" s="186"/>
      <c r="O205" s="186"/>
      <c r="P205" s="187">
        <f>SUM(P206:P218)</f>
        <v>0</v>
      </c>
      <c r="Q205" s="186"/>
      <c r="R205" s="187">
        <f>SUM(R206:R218)</f>
        <v>2.8694789999999998E-2</v>
      </c>
      <c r="S205" s="186"/>
      <c r="T205" s="188">
        <f>SUM(T206:T218)</f>
        <v>0</v>
      </c>
      <c r="AR205" s="189" t="s">
        <v>83</v>
      </c>
      <c r="AT205" s="190" t="s">
        <v>75</v>
      </c>
      <c r="AU205" s="190" t="s">
        <v>83</v>
      </c>
      <c r="AY205" s="189" t="s">
        <v>275</v>
      </c>
      <c r="BK205" s="191">
        <f>SUM(BK206:BK218)</f>
        <v>0</v>
      </c>
    </row>
    <row r="206" spans="1:65" s="2" customFormat="1" ht="16.5" customHeight="1">
      <c r="A206" s="35"/>
      <c r="B206" s="36"/>
      <c r="C206" s="194" t="s">
        <v>428</v>
      </c>
      <c r="D206" s="194" t="s">
        <v>277</v>
      </c>
      <c r="E206" s="195" t="s">
        <v>3693</v>
      </c>
      <c r="F206" s="196" t="s">
        <v>3694</v>
      </c>
      <c r="G206" s="197" t="s">
        <v>290</v>
      </c>
      <c r="H206" s="198">
        <v>1.095</v>
      </c>
      <c r="I206" s="199"/>
      <c r="J206" s="200">
        <f>ROUND(I206*H206,2)</f>
        <v>0</v>
      </c>
      <c r="K206" s="196" t="s">
        <v>281</v>
      </c>
      <c r="L206" s="40"/>
      <c r="M206" s="201" t="s">
        <v>1</v>
      </c>
      <c r="N206" s="202" t="s">
        <v>41</v>
      </c>
      <c r="O206" s="72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282</v>
      </c>
      <c r="AT206" s="205" t="s">
        <v>277</v>
      </c>
      <c r="AU206" s="205" t="s">
        <v>85</v>
      </c>
      <c r="AY206" s="18" t="s">
        <v>275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8" t="s">
        <v>83</v>
      </c>
      <c r="BK206" s="206">
        <f>ROUND(I206*H206,2)</f>
        <v>0</v>
      </c>
      <c r="BL206" s="18" t="s">
        <v>282</v>
      </c>
      <c r="BM206" s="205" t="s">
        <v>3695</v>
      </c>
    </row>
    <row r="207" spans="1:65" s="13" customFormat="1" ht="10">
      <c r="B207" s="207"/>
      <c r="C207" s="208"/>
      <c r="D207" s="209" t="s">
        <v>284</v>
      </c>
      <c r="E207" s="210" t="s">
        <v>1</v>
      </c>
      <c r="F207" s="211" t="s">
        <v>3696</v>
      </c>
      <c r="G207" s="208"/>
      <c r="H207" s="212">
        <v>0.4</v>
      </c>
      <c r="I207" s="213"/>
      <c r="J207" s="208"/>
      <c r="K207" s="208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284</v>
      </c>
      <c r="AU207" s="218" t="s">
        <v>85</v>
      </c>
      <c r="AV207" s="13" t="s">
        <v>85</v>
      </c>
      <c r="AW207" s="13" t="s">
        <v>32</v>
      </c>
      <c r="AX207" s="13" t="s">
        <v>76</v>
      </c>
      <c r="AY207" s="218" t="s">
        <v>275</v>
      </c>
    </row>
    <row r="208" spans="1:65" s="13" customFormat="1" ht="10">
      <c r="B208" s="207"/>
      <c r="C208" s="208"/>
      <c r="D208" s="209" t="s">
        <v>284</v>
      </c>
      <c r="E208" s="210" t="s">
        <v>1</v>
      </c>
      <c r="F208" s="211" t="s">
        <v>3697</v>
      </c>
      <c r="G208" s="208"/>
      <c r="H208" s="212">
        <v>0.69499999999999995</v>
      </c>
      <c r="I208" s="213"/>
      <c r="J208" s="208"/>
      <c r="K208" s="208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284</v>
      </c>
      <c r="AU208" s="218" t="s">
        <v>85</v>
      </c>
      <c r="AV208" s="13" t="s">
        <v>85</v>
      </c>
      <c r="AW208" s="13" t="s">
        <v>32</v>
      </c>
      <c r="AX208" s="13" t="s">
        <v>76</v>
      </c>
      <c r="AY208" s="218" t="s">
        <v>275</v>
      </c>
    </row>
    <row r="209" spans="1:65" s="14" customFormat="1" ht="10">
      <c r="B209" s="219"/>
      <c r="C209" s="220"/>
      <c r="D209" s="209" t="s">
        <v>284</v>
      </c>
      <c r="E209" s="221" t="s">
        <v>1</v>
      </c>
      <c r="F209" s="222" t="s">
        <v>286</v>
      </c>
      <c r="G209" s="220"/>
      <c r="H209" s="223">
        <v>1.095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284</v>
      </c>
      <c r="AU209" s="229" t="s">
        <v>85</v>
      </c>
      <c r="AV209" s="14" t="s">
        <v>106</v>
      </c>
      <c r="AW209" s="14" t="s">
        <v>32</v>
      </c>
      <c r="AX209" s="14" t="s">
        <v>76</v>
      </c>
      <c r="AY209" s="229" t="s">
        <v>275</v>
      </c>
    </row>
    <row r="210" spans="1:65" s="15" customFormat="1" ht="10">
      <c r="B210" s="230"/>
      <c r="C210" s="231"/>
      <c r="D210" s="209" t="s">
        <v>284</v>
      </c>
      <c r="E210" s="232" t="s">
        <v>1</v>
      </c>
      <c r="F210" s="233" t="s">
        <v>287</v>
      </c>
      <c r="G210" s="231"/>
      <c r="H210" s="234">
        <v>1.095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284</v>
      </c>
      <c r="AU210" s="240" t="s">
        <v>85</v>
      </c>
      <c r="AV210" s="15" t="s">
        <v>282</v>
      </c>
      <c r="AW210" s="15" t="s">
        <v>32</v>
      </c>
      <c r="AX210" s="15" t="s">
        <v>83</v>
      </c>
      <c r="AY210" s="240" t="s">
        <v>275</v>
      </c>
    </row>
    <row r="211" spans="1:65" s="2" customFormat="1" ht="24.15" customHeight="1">
      <c r="A211" s="35"/>
      <c r="B211" s="36"/>
      <c r="C211" s="194" t="s">
        <v>436</v>
      </c>
      <c r="D211" s="194" t="s">
        <v>277</v>
      </c>
      <c r="E211" s="195" t="s">
        <v>3698</v>
      </c>
      <c r="F211" s="196" t="s">
        <v>3699</v>
      </c>
      <c r="G211" s="197" t="s">
        <v>290</v>
      </c>
      <c r="H211" s="198">
        <v>0.6</v>
      </c>
      <c r="I211" s="199"/>
      <c r="J211" s="200">
        <f>ROUND(I211*H211,2)</f>
        <v>0</v>
      </c>
      <c r="K211" s="196" t="s">
        <v>281</v>
      </c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282</v>
      </c>
      <c r="AT211" s="205" t="s">
        <v>277</v>
      </c>
      <c r="AU211" s="205" t="s">
        <v>85</v>
      </c>
      <c r="AY211" s="18" t="s">
        <v>275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282</v>
      </c>
      <c r="BM211" s="205" t="s">
        <v>3700</v>
      </c>
    </row>
    <row r="212" spans="1:65" s="13" customFormat="1" ht="10">
      <c r="B212" s="207"/>
      <c r="C212" s="208"/>
      <c r="D212" s="209" t="s">
        <v>284</v>
      </c>
      <c r="E212" s="210" t="s">
        <v>1</v>
      </c>
      <c r="F212" s="211" t="s">
        <v>3701</v>
      </c>
      <c r="G212" s="208"/>
      <c r="H212" s="212">
        <v>0.6</v>
      </c>
      <c r="I212" s="213"/>
      <c r="J212" s="208"/>
      <c r="K212" s="208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284</v>
      </c>
      <c r="AU212" s="218" t="s">
        <v>85</v>
      </c>
      <c r="AV212" s="13" t="s">
        <v>85</v>
      </c>
      <c r="AW212" s="13" t="s">
        <v>32</v>
      </c>
      <c r="AX212" s="13" t="s">
        <v>76</v>
      </c>
      <c r="AY212" s="218" t="s">
        <v>275</v>
      </c>
    </row>
    <row r="213" spans="1:65" s="14" customFormat="1" ht="10">
      <c r="B213" s="219"/>
      <c r="C213" s="220"/>
      <c r="D213" s="209" t="s">
        <v>284</v>
      </c>
      <c r="E213" s="221" t="s">
        <v>1</v>
      </c>
      <c r="F213" s="222" t="s">
        <v>286</v>
      </c>
      <c r="G213" s="220"/>
      <c r="H213" s="223">
        <v>0.6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284</v>
      </c>
      <c r="AU213" s="229" t="s">
        <v>85</v>
      </c>
      <c r="AV213" s="14" t="s">
        <v>106</v>
      </c>
      <c r="AW213" s="14" t="s">
        <v>32</v>
      </c>
      <c r="AX213" s="14" t="s">
        <v>76</v>
      </c>
      <c r="AY213" s="229" t="s">
        <v>275</v>
      </c>
    </row>
    <row r="214" spans="1:65" s="15" customFormat="1" ht="10">
      <c r="B214" s="230"/>
      <c r="C214" s="231"/>
      <c r="D214" s="209" t="s">
        <v>284</v>
      </c>
      <c r="E214" s="232" t="s">
        <v>1</v>
      </c>
      <c r="F214" s="233" t="s">
        <v>287</v>
      </c>
      <c r="G214" s="231"/>
      <c r="H214" s="234">
        <v>0.6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284</v>
      </c>
      <c r="AU214" s="240" t="s">
        <v>85</v>
      </c>
      <c r="AV214" s="15" t="s">
        <v>282</v>
      </c>
      <c r="AW214" s="15" t="s">
        <v>32</v>
      </c>
      <c r="AX214" s="15" t="s">
        <v>83</v>
      </c>
      <c r="AY214" s="240" t="s">
        <v>275</v>
      </c>
    </row>
    <row r="215" spans="1:65" s="2" customFormat="1" ht="24.15" customHeight="1">
      <c r="A215" s="35"/>
      <c r="B215" s="36"/>
      <c r="C215" s="194" t="s">
        <v>440</v>
      </c>
      <c r="D215" s="194" t="s">
        <v>277</v>
      </c>
      <c r="E215" s="195" t="s">
        <v>3702</v>
      </c>
      <c r="F215" s="196" t="s">
        <v>3703</v>
      </c>
      <c r="G215" s="197" t="s">
        <v>342</v>
      </c>
      <c r="H215" s="198">
        <v>2.7E-2</v>
      </c>
      <c r="I215" s="199"/>
      <c r="J215" s="200">
        <f>ROUND(I215*H215,2)</f>
        <v>0</v>
      </c>
      <c r="K215" s="196" t="s">
        <v>281</v>
      </c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1.06277</v>
      </c>
      <c r="R215" s="203">
        <f>Q215*H215</f>
        <v>2.8694789999999998E-2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282</v>
      </c>
      <c r="AT215" s="205" t="s">
        <v>277</v>
      </c>
      <c r="AU215" s="205" t="s">
        <v>85</v>
      </c>
      <c r="AY215" s="18" t="s">
        <v>275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282</v>
      </c>
      <c r="BM215" s="205" t="s">
        <v>3704</v>
      </c>
    </row>
    <row r="216" spans="1:65" s="13" customFormat="1" ht="10">
      <c r="B216" s="207"/>
      <c r="C216" s="208"/>
      <c r="D216" s="209" t="s">
        <v>284</v>
      </c>
      <c r="E216" s="210" t="s">
        <v>1</v>
      </c>
      <c r="F216" s="211" t="s">
        <v>3705</v>
      </c>
      <c r="G216" s="208"/>
      <c r="H216" s="212">
        <v>2.7E-2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284</v>
      </c>
      <c r="AU216" s="218" t="s">
        <v>85</v>
      </c>
      <c r="AV216" s="13" t="s">
        <v>85</v>
      </c>
      <c r="AW216" s="13" t="s">
        <v>32</v>
      </c>
      <c r="AX216" s="13" t="s">
        <v>76</v>
      </c>
      <c r="AY216" s="218" t="s">
        <v>275</v>
      </c>
    </row>
    <row r="217" spans="1:65" s="14" customFormat="1" ht="10">
      <c r="B217" s="219"/>
      <c r="C217" s="220"/>
      <c r="D217" s="209" t="s">
        <v>284</v>
      </c>
      <c r="E217" s="221" t="s">
        <v>1</v>
      </c>
      <c r="F217" s="222" t="s">
        <v>286</v>
      </c>
      <c r="G217" s="220"/>
      <c r="H217" s="223">
        <v>2.7E-2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284</v>
      </c>
      <c r="AU217" s="229" t="s">
        <v>85</v>
      </c>
      <c r="AV217" s="14" t="s">
        <v>106</v>
      </c>
      <c r="AW217" s="14" t="s">
        <v>32</v>
      </c>
      <c r="AX217" s="14" t="s">
        <v>76</v>
      </c>
      <c r="AY217" s="229" t="s">
        <v>275</v>
      </c>
    </row>
    <row r="218" spans="1:65" s="15" customFormat="1" ht="10">
      <c r="B218" s="230"/>
      <c r="C218" s="231"/>
      <c r="D218" s="209" t="s">
        <v>284</v>
      </c>
      <c r="E218" s="232" t="s">
        <v>1</v>
      </c>
      <c r="F218" s="233" t="s">
        <v>287</v>
      </c>
      <c r="G218" s="231"/>
      <c r="H218" s="234">
        <v>2.7E-2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284</v>
      </c>
      <c r="AU218" s="240" t="s">
        <v>85</v>
      </c>
      <c r="AV218" s="15" t="s">
        <v>282</v>
      </c>
      <c r="AW218" s="15" t="s">
        <v>32</v>
      </c>
      <c r="AX218" s="15" t="s">
        <v>83</v>
      </c>
      <c r="AY218" s="240" t="s">
        <v>275</v>
      </c>
    </row>
    <row r="219" spans="1:65" s="12" customFormat="1" ht="22.75" customHeight="1">
      <c r="B219" s="178"/>
      <c r="C219" s="179"/>
      <c r="D219" s="180" t="s">
        <v>75</v>
      </c>
      <c r="E219" s="192" t="s">
        <v>334</v>
      </c>
      <c r="F219" s="192" t="s">
        <v>1525</v>
      </c>
      <c r="G219" s="179"/>
      <c r="H219" s="179"/>
      <c r="I219" s="182"/>
      <c r="J219" s="193">
        <f>BK219</f>
        <v>0</v>
      </c>
      <c r="K219" s="179"/>
      <c r="L219" s="184"/>
      <c r="M219" s="185"/>
      <c r="N219" s="186"/>
      <c r="O219" s="186"/>
      <c r="P219" s="187">
        <f>SUM(P220:P234)</f>
        <v>0</v>
      </c>
      <c r="Q219" s="186"/>
      <c r="R219" s="187">
        <f>SUM(R220:R234)</f>
        <v>6.8500800000000002</v>
      </c>
      <c r="S219" s="186"/>
      <c r="T219" s="188">
        <f>SUM(T220:T234)</f>
        <v>0</v>
      </c>
      <c r="AR219" s="189" t="s">
        <v>83</v>
      </c>
      <c r="AT219" s="190" t="s">
        <v>75</v>
      </c>
      <c r="AU219" s="190" t="s">
        <v>83</v>
      </c>
      <c r="AY219" s="189" t="s">
        <v>275</v>
      </c>
      <c r="BK219" s="191">
        <f>SUM(BK220:BK234)</f>
        <v>0</v>
      </c>
    </row>
    <row r="220" spans="1:65" s="2" customFormat="1" ht="24.15" customHeight="1">
      <c r="A220" s="35"/>
      <c r="B220" s="36"/>
      <c r="C220" s="194" t="s">
        <v>464</v>
      </c>
      <c r="D220" s="194" t="s">
        <v>277</v>
      </c>
      <c r="E220" s="195" t="s">
        <v>3706</v>
      </c>
      <c r="F220" s="196" t="s">
        <v>3707</v>
      </c>
      <c r="G220" s="197" t="s">
        <v>399</v>
      </c>
      <c r="H220" s="198">
        <v>6.95</v>
      </c>
      <c r="I220" s="199"/>
      <c r="J220" s="200">
        <f t="shared" ref="J220:J234" si="0">ROUND(I220*H220,2)</f>
        <v>0</v>
      </c>
      <c r="K220" s="196" t="s">
        <v>281</v>
      </c>
      <c r="L220" s="40"/>
      <c r="M220" s="201" t="s">
        <v>1</v>
      </c>
      <c r="N220" s="202" t="s">
        <v>41</v>
      </c>
      <c r="O220" s="72"/>
      <c r="P220" s="203">
        <f t="shared" ref="P220:P234" si="1">O220*H220</f>
        <v>0</v>
      </c>
      <c r="Q220" s="203">
        <v>4.4000000000000003E-3</v>
      </c>
      <c r="R220" s="203">
        <f t="shared" ref="R220:R234" si="2">Q220*H220</f>
        <v>3.0580000000000003E-2</v>
      </c>
      <c r="S220" s="203">
        <v>0</v>
      </c>
      <c r="T220" s="204">
        <f t="shared" ref="T220:T234" si="3"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282</v>
      </c>
      <c r="AT220" s="205" t="s">
        <v>277</v>
      </c>
      <c r="AU220" s="205" t="s">
        <v>85</v>
      </c>
      <c r="AY220" s="18" t="s">
        <v>275</v>
      </c>
      <c r="BE220" s="206">
        <f t="shared" ref="BE220:BE234" si="4">IF(N220="základní",J220,0)</f>
        <v>0</v>
      </c>
      <c r="BF220" s="206">
        <f t="shared" ref="BF220:BF234" si="5">IF(N220="snížená",J220,0)</f>
        <v>0</v>
      </c>
      <c r="BG220" s="206">
        <f t="shared" ref="BG220:BG234" si="6">IF(N220="zákl. přenesená",J220,0)</f>
        <v>0</v>
      </c>
      <c r="BH220" s="206">
        <f t="shared" ref="BH220:BH234" si="7">IF(N220="sníž. přenesená",J220,0)</f>
        <v>0</v>
      </c>
      <c r="BI220" s="206">
        <f t="shared" ref="BI220:BI234" si="8">IF(N220="nulová",J220,0)</f>
        <v>0</v>
      </c>
      <c r="BJ220" s="18" t="s">
        <v>83</v>
      </c>
      <c r="BK220" s="206">
        <f t="shared" ref="BK220:BK234" si="9">ROUND(I220*H220,2)</f>
        <v>0</v>
      </c>
      <c r="BL220" s="18" t="s">
        <v>282</v>
      </c>
      <c r="BM220" s="205" t="s">
        <v>3708</v>
      </c>
    </row>
    <row r="221" spans="1:65" s="2" customFormat="1" ht="24.15" customHeight="1">
      <c r="A221" s="35"/>
      <c r="B221" s="36"/>
      <c r="C221" s="194" t="s">
        <v>469</v>
      </c>
      <c r="D221" s="194" t="s">
        <v>277</v>
      </c>
      <c r="E221" s="195" t="s">
        <v>3709</v>
      </c>
      <c r="F221" s="196" t="s">
        <v>3710</v>
      </c>
      <c r="G221" s="197" t="s">
        <v>610</v>
      </c>
      <c r="H221" s="198">
        <v>1</v>
      </c>
      <c r="I221" s="199"/>
      <c r="J221" s="200">
        <f t="shared" si="0"/>
        <v>0</v>
      </c>
      <c r="K221" s="196" t="s">
        <v>281</v>
      </c>
      <c r="L221" s="40"/>
      <c r="M221" s="201" t="s">
        <v>1</v>
      </c>
      <c r="N221" s="202" t="s">
        <v>41</v>
      </c>
      <c r="O221" s="72"/>
      <c r="P221" s="203">
        <f t="shared" si="1"/>
        <v>0</v>
      </c>
      <c r="Q221" s="203">
        <v>1.2E-4</v>
      </c>
      <c r="R221" s="203">
        <f t="shared" si="2"/>
        <v>1.2E-4</v>
      </c>
      <c r="S221" s="203">
        <v>0</v>
      </c>
      <c r="T221" s="204">
        <f t="shared" si="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282</v>
      </c>
      <c r="AT221" s="205" t="s">
        <v>277</v>
      </c>
      <c r="AU221" s="205" t="s">
        <v>85</v>
      </c>
      <c r="AY221" s="18" t="s">
        <v>275</v>
      </c>
      <c r="BE221" s="206">
        <f t="shared" si="4"/>
        <v>0</v>
      </c>
      <c r="BF221" s="206">
        <f t="shared" si="5"/>
        <v>0</v>
      </c>
      <c r="BG221" s="206">
        <f t="shared" si="6"/>
        <v>0</v>
      </c>
      <c r="BH221" s="206">
        <f t="shared" si="7"/>
        <v>0</v>
      </c>
      <c r="BI221" s="206">
        <f t="shared" si="8"/>
        <v>0</v>
      </c>
      <c r="BJ221" s="18" t="s">
        <v>83</v>
      </c>
      <c r="BK221" s="206">
        <f t="shared" si="9"/>
        <v>0</v>
      </c>
      <c r="BL221" s="18" t="s">
        <v>282</v>
      </c>
      <c r="BM221" s="205" t="s">
        <v>3711</v>
      </c>
    </row>
    <row r="222" spans="1:65" s="2" customFormat="1" ht="24.15" customHeight="1">
      <c r="A222" s="35"/>
      <c r="B222" s="36"/>
      <c r="C222" s="251" t="s">
        <v>478</v>
      </c>
      <c r="D222" s="251" t="s">
        <v>386</v>
      </c>
      <c r="E222" s="252" t="s">
        <v>3712</v>
      </c>
      <c r="F222" s="253" t="s">
        <v>3713</v>
      </c>
      <c r="G222" s="254" t="s">
        <v>610</v>
      </c>
      <c r="H222" s="255">
        <v>1</v>
      </c>
      <c r="I222" s="256"/>
      <c r="J222" s="257">
        <f t="shared" si="0"/>
        <v>0</v>
      </c>
      <c r="K222" s="253" t="s">
        <v>281</v>
      </c>
      <c r="L222" s="258"/>
      <c r="M222" s="259" t="s">
        <v>1</v>
      </c>
      <c r="N222" s="260" t="s">
        <v>41</v>
      </c>
      <c r="O222" s="72"/>
      <c r="P222" s="203">
        <f t="shared" si="1"/>
        <v>0</v>
      </c>
      <c r="Q222" s="203">
        <v>2.7000000000000001E-3</v>
      </c>
      <c r="R222" s="203">
        <f t="shared" si="2"/>
        <v>2.7000000000000001E-3</v>
      </c>
      <c r="S222" s="203">
        <v>0</v>
      </c>
      <c r="T222" s="204">
        <f t="shared" si="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334</v>
      </c>
      <c r="AT222" s="205" t="s">
        <v>386</v>
      </c>
      <c r="AU222" s="205" t="s">
        <v>85</v>
      </c>
      <c r="AY222" s="18" t="s">
        <v>275</v>
      </c>
      <c r="BE222" s="206">
        <f t="shared" si="4"/>
        <v>0</v>
      </c>
      <c r="BF222" s="206">
        <f t="shared" si="5"/>
        <v>0</v>
      </c>
      <c r="BG222" s="206">
        <f t="shared" si="6"/>
        <v>0</v>
      </c>
      <c r="BH222" s="206">
        <f t="shared" si="7"/>
        <v>0</v>
      </c>
      <c r="BI222" s="206">
        <f t="shared" si="8"/>
        <v>0</v>
      </c>
      <c r="BJ222" s="18" t="s">
        <v>83</v>
      </c>
      <c r="BK222" s="206">
        <f t="shared" si="9"/>
        <v>0</v>
      </c>
      <c r="BL222" s="18" t="s">
        <v>282</v>
      </c>
      <c r="BM222" s="205" t="s">
        <v>3714</v>
      </c>
    </row>
    <row r="223" spans="1:65" s="2" customFormat="1" ht="24.15" customHeight="1">
      <c r="A223" s="35"/>
      <c r="B223" s="36"/>
      <c r="C223" s="194" t="s">
        <v>482</v>
      </c>
      <c r="D223" s="194" t="s">
        <v>277</v>
      </c>
      <c r="E223" s="195" t="s">
        <v>3715</v>
      </c>
      <c r="F223" s="196" t="s">
        <v>3716</v>
      </c>
      <c r="G223" s="197" t="s">
        <v>3717</v>
      </c>
      <c r="H223" s="198">
        <v>1</v>
      </c>
      <c r="I223" s="199"/>
      <c r="J223" s="200">
        <f t="shared" si="0"/>
        <v>0</v>
      </c>
      <c r="K223" s="196" t="s">
        <v>281</v>
      </c>
      <c r="L223" s="40"/>
      <c r="M223" s="201" t="s">
        <v>1</v>
      </c>
      <c r="N223" s="202" t="s">
        <v>41</v>
      </c>
      <c r="O223" s="72"/>
      <c r="P223" s="203">
        <f t="shared" si="1"/>
        <v>0</v>
      </c>
      <c r="Q223" s="203">
        <v>1.8000000000000001E-4</v>
      </c>
      <c r="R223" s="203">
        <f t="shared" si="2"/>
        <v>1.8000000000000001E-4</v>
      </c>
      <c r="S223" s="203">
        <v>0</v>
      </c>
      <c r="T223" s="204">
        <f t="shared" si="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282</v>
      </c>
      <c r="AT223" s="205" t="s">
        <v>277</v>
      </c>
      <c r="AU223" s="205" t="s">
        <v>85</v>
      </c>
      <c r="AY223" s="18" t="s">
        <v>275</v>
      </c>
      <c r="BE223" s="206">
        <f t="shared" si="4"/>
        <v>0</v>
      </c>
      <c r="BF223" s="206">
        <f t="shared" si="5"/>
        <v>0</v>
      </c>
      <c r="BG223" s="206">
        <f t="shared" si="6"/>
        <v>0</v>
      </c>
      <c r="BH223" s="206">
        <f t="shared" si="7"/>
        <v>0</v>
      </c>
      <c r="BI223" s="206">
        <f t="shared" si="8"/>
        <v>0</v>
      </c>
      <c r="BJ223" s="18" t="s">
        <v>83</v>
      </c>
      <c r="BK223" s="206">
        <f t="shared" si="9"/>
        <v>0</v>
      </c>
      <c r="BL223" s="18" t="s">
        <v>282</v>
      </c>
      <c r="BM223" s="205" t="s">
        <v>3718</v>
      </c>
    </row>
    <row r="224" spans="1:65" s="2" customFormat="1" ht="24.15" customHeight="1">
      <c r="A224" s="35"/>
      <c r="B224" s="36"/>
      <c r="C224" s="194" t="s">
        <v>488</v>
      </c>
      <c r="D224" s="194" t="s">
        <v>277</v>
      </c>
      <c r="E224" s="195" t="s">
        <v>3719</v>
      </c>
      <c r="F224" s="196" t="s">
        <v>3720</v>
      </c>
      <c r="G224" s="197" t="s">
        <v>3717</v>
      </c>
      <c r="H224" s="198">
        <v>1</v>
      </c>
      <c r="I224" s="199"/>
      <c r="J224" s="200">
        <f t="shared" si="0"/>
        <v>0</v>
      </c>
      <c r="K224" s="196" t="s">
        <v>281</v>
      </c>
      <c r="L224" s="40"/>
      <c r="M224" s="201" t="s">
        <v>1</v>
      </c>
      <c r="N224" s="202" t="s">
        <v>41</v>
      </c>
      <c r="O224" s="72"/>
      <c r="P224" s="203">
        <f t="shared" si="1"/>
        <v>0</v>
      </c>
      <c r="Q224" s="203">
        <v>1.2199999999999999E-3</v>
      </c>
      <c r="R224" s="203">
        <f t="shared" si="2"/>
        <v>1.2199999999999999E-3</v>
      </c>
      <c r="S224" s="203">
        <v>0</v>
      </c>
      <c r="T224" s="204">
        <f t="shared" si="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282</v>
      </c>
      <c r="AT224" s="205" t="s">
        <v>277</v>
      </c>
      <c r="AU224" s="205" t="s">
        <v>85</v>
      </c>
      <c r="AY224" s="18" t="s">
        <v>275</v>
      </c>
      <c r="BE224" s="206">
        <f t="shared" si="4"/>
        <v>0</v>
      </c>
      <c r="BF224" s="206">
        <f t="shared" si="5"/>
        <v>0</v>
      </c>
      <c r="BG224" s="206">
        <f t="shared" si="6"/>
        <v>0</v>
      </c>
      <c r="BH224" s="206">
        <f t="shared" si="7"/>
        <v>0</v>
      </c>
      <c r="BI224" s="206">
        <f t="shared" si="8"/>
        <v>0</v>
      </c>
      <c r="BJ224" s="18" t="s">
        <v>83</v>
      </c>
      <c r="BK224" s="206">
        <f t="shared" si="9"/>
        <v>0</v>
      </c>
      <c r="BL224" s="18" t="s">
        <v>282</v>
      </c>
      <c r="BM224" s="205" t="s">
        <v>3721</v>
      </c>
    </row>
    <row r="225" spans="1:65" s="2" customFormat="1" ht="24.15" customHeight="1">
      <c r="A225" s="35"/>
      <c r="B225" s="36"/>
      <c r="C225" s="194" t="s">
        <v>501</v>
      </c>
      <c r="D225" s="194" t="s">
        <v>277</v>
      </c>
      <c r="E225" s="195" t="s">
        <v>3722</v>
      </c>
      <c r="F225" s="196" t="s">
        <v>3723</v>
      </c>
      <c r="G225" s="197" t="s">
        <v>610</v>
      </c>
      <c r="H225" s="198">
        <v>1</v>
      </c>
      <c r="I225" s="199"/>
      <c r="J225" s="200">
        <f t="shared" si="0"/>
        <v>0</v>
      </c>
      <c r="K225" s="196" t="s">
        <v>281</v>
      </c>
      <c r="L225" s="40"/>
      <c r="M225" s="201" t="s">
        <v>1</v>
      </c>
      <c r="N225" s="202" t="s">
        <v>41</v>
      </c>
      <c r="O225" s="72"/>
      <c r="P225" s="203">
        <f t="shared" si="1"/>
        <v>0</v>
      </c>
      <c r="Q225" s="203">
        <v>1.92726</v>
      </c>
      <c r="R225" s="203">
        <f t="shared" si="2"/>
        <v>1.92726</v>
      </c>
      <c r="S225" s="203">
        <v>0</v>
      </c>
      <c r="T225" s="204">
        <f t="shared" si="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282</v>
      </c>
      <c r="AT225" s="205" t="s">
        <v>277</v>
      </c>
      <c r="AU225" s="205" t="s">
        <v>85</v>
      </c>
      <c r="AY225" s="18" t="s">
        <v>275</v>
      </c>
      <c r="BE225" s="206">
        <f t="shared" si="4"/>
        <v>0</v>
      </c>
      <c r="BF225" s="206">
        <f t="shared" si="5"/>
        <v>0</v>
      </c>
      <c r="BG225" s="206">
        <f t="shared" si="6"/>
        <v>0</v>
      </c>
      <c r="BH225" s="206">
        <f t="shared" si="7"/>
        <v>0</v>
      </c>
      <c r="BI225" s="206">
        <f t="shared" si="8"/>
        <v>0</v>
      </c>
      <c r="BJ225" s="18" t="s">
        <v>83</v>
      </c>
      <c r="BK225" s="206">
        <f t="shared" si="9"/>
        <v>0</v>
      </c>
      <c r="BL225" s="18" t="s">
        <v>282</v>
      </c>
      <c r="BM225" s="205" t="s">
        <v>3724</v>
      </c>
    </row>
    <row r="226" spans="1:65" s="2" customFormat="1" ht="24.15" customHeight="1">
      <c r="A226" s="35"/>
      <c r="B226" s="36"/>
      <c r="C226" s="251" t="s">
        <v>517</v>
      </c>
      <c r="D226" s="251" t="s">
        <v>386</v>
      </c>
      <c r="E226" s="252" t="s">
        <v>3725</v>
      </c>
      <c r="F226" s="253" t="s">
        <v>3726</v>
      </c>
      <c r="G226" s="254" t="s">
        <v>610</v>
      </c>
      <c r="H226" s="255">
        <v>1</v>
      </c>
      <c r="I226" s="256"/>
      <c r="J226" s="257">
        <f t="shared" si="0"/>
        <v>0</v>
      </c>
      <c r="K226" s="253" t="s">
        <v>281</v>
      </c>
      <c r="L226" s="258"/>
      <c r="M226" s="259" t="s">
        <v>1</v>
      </c>
      <c r="N226" s="260" t="s">
        <v>41</v>
      </c>
      <c r="O226" s="72"/>
      <c r="P226" s="203">
        <f t="shared" si="1"/>
        <v>0</v>
      </c>
      <c r="Q226" s="203">
        <v>1.363</v>
      </c>
      <c r="R226" s="203">
        <f t="shared" si="2"/>
        <v>1.363</v>
      </c>
      <c r="S226" s="203">
        <v>0</v>
      </c>
      <c r="T226" s="204">
        <f t="shared" si="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334</v>
      </c>
      <c r="AT226" s="205" t="s">
        <v>386</v>
      </c>
      <c r="AU226" s="205" t="s">
        <v>85</v>
      </c>
      <c r="AY226" s="18" t="s">
        <v>275</v>
      </c>
      <c r="BE226" s="206">
        <f t="shared" si="4"/>
        <v>0</v>
      </c>
      <c r="BF226" s="206">
        <f t="shared" si="5"/>
        <v>0</v>
      </c>
      <c r="BG226" s="206">
        <f t="shared" si="6"/>
        <v>0</v>
      </c>
      <c r="BH226" s="206">
        <f t="shared" si="7"/>
        <v>0</v>
      </c>
      <c r="BI226" s="206">
        <f t="shared" si="8"/>
        <v>0</v>
      </c>
      <c r="BJ226" s="18" t="s">
        <v>83</v>
      </c>
      <c r="BK226" s="206">
        <f t="shared" si="9"/>
        <v>0</v>
      </c>
      <c r="BL226" s="18" t="s">
        <v>282</v>
      </c>
      <c r="BM226" s="205" t="s">
        <v>3727</v>
      </c>
    </row>
    <row r="227" spans="1:65" s="2" customFormat="1" ht="21.75" customHeight="1">
      <c r="A227" s="35"/>
      <c r="B227" s="36"/>
      <c r="C227" s="251" t="s">
        <v>525</v>
      </c>
      <c r="D227" s="251" t="s">
        <v>386</v>
      </c>
      <c r="E227" s="252" t="s">
        <v>3728</v>
      </c>
      <c r="F227" s="253" t="s">
        <v>3729</v>
      </c>
      <c r="G227" s="254" t="s">
        <v>610</v>
      </c>
      <c r="H227" s="255">
        <v>2</v>
      </c>
      <c r="I227" s="256"/>
      <c r="J227" s="257">
        <f t="shared" si="0"/>
        <v>0</v>
      </c>
      <c r="K227" s="253" t="s">
        <v>281</v>
      </c>
      <c r="L227" s="258"/>
      <c r="M227" s="259" t="s">
        <v>1</v>
      </c>
      <c r="N227" s="260" t="s">
        <v>41</v>
      </c>
      <c r="O227" s="72"/>
      <c r="P227" s="203">
        <f t="shared" si="1"/>
        <v>0</v>
      </c>
      <c r="Q227" s="203">
        <v>1.0129999999999999</v>
      </c>
      <c r="R227" s="203">
        <f t="shared" si="2"/>
        <v>2.0259999999999998</v>
      </c>
      <c r="S227" s="203">
        <v>0</v>
      </c>
      <c r="T227" s="204">
        <f t="shared" si="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334</v>
      </c>
      <c r="AT227" s="205" t="s">
        <v>386</v>
      </c>
      <c r="AU227" s="205" t="s">
        <v>85</v>
      </c>
      <c r="AY227" s="18" t="s">
        <v>275</v>
      </c>
      <c r="BE227" s="206">
        <f t="shared" si="4"/>
        <v>0</v>
      </c>
      <c r="BF227" s="206">
        <f t="shared" si="5"/>
        <v>0</v>
      </c>
      <c r="BG227" s="206">
        <f t="shared" si="6"/>
        <v>0</v>
      </c>
      <c r="BH227" s="206">
        <f t="shared" si="7"/>
        <v>0</v>
      </c>
      <c r="BI227" s="206">
        <f t="shared" si="8"/>
        <v>0</v>
      </c>
      <c r="BJ227" s="18" t="s">
        <v>83</v>
      </c>
      <c r="BK227" s="206">
        <f t="shared" si="9"/>
        <v>0</v>
      </c>
      <c r="BL227" s="18" t="s">
        <v>282</v>
      </c>
      <c r="BM227" s="205" t="s">
        <v>3730</v>
      </c>
    </row>
    <row r="228" spans="1:65" s="2" customFormat="1" ht="21.75" customHeight="1">
      <c r="A228" s="35"/>
      <c r="B228" s="36"/>
      <c r="C228" s="251" t="s">
        <v>552</v>
      </c>
      <c r="D228" s="251" t="s">
        <v>386</v>
      </c>
      <c r="E228" s="252" t="s">
        <v>3731</v>
      </c>
      <c r="F228" s="253" t="s">
        <v>3732</v>
      </c>
      <c r="G228" s="254" t="s">
        <v>610</v>
      </c>
      <c r="H228" s="255">
        <v>1</v>
      </c>
      <c r="I228" s="256"/>
      <c r="J228" s="257">
        <f t="shared" si="0"/>
        <v>0</v>
      </c>
      <c r="K228" s="253" t="s">
        <v>281</v>
      </c>
      <c r="L228" s="258"/>
      <c r="M228" s="259" t="s">
        <v>1</v>
      </c>
      <c r="N228" s="260" t="s">
        <v>41</v>
      </c>
      <c r="O228" s="72"/>
      <c r="P228" s="203">
        <f t="shared" si="1"/>
        <v>0</v>
      </c>
      <c r="Q228" s="203">
        <v>0.50600000000000001</v>
      </c>
      <c r="R228" s="203">
        <f t="shared" si="2"/>
        <v>0.50600000000000001</v>
      </c>
      <c r="S228" s="203">
        <v>0</v>
      </c>
      <c r="T228" s="204">
        <f t="shared" si="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334</v>
      </c>
      <c r="AT228" s="205" t="s">
        <v>386</v>
      </c>
      <c r="AU228" s="205" t="s">
        <v>85</v>
      </c>
      <c r="AY228" s="18" t="s">
        <v>275</v>
      </c>
      <c r="BE228" s="206">
        <f t="shared" si="4"/>
        <v>0</v>
      </c>
      <c r="BF228" s="206">
        <f t="shared" si="5"/>
        <v>0</v>
      </c>
      <c r="BG228" s="206">
        <f t="shared" si="6"/>
        <v>0</v>
      </c>
      <c r="BH228" s="206">
        <f t="shared" si="7"/>
        <v>0</v>
      </c>
      <c r="BI228" s="206">
        <f t="shared" si="8"/>
        <v>0</v>
      </c>
      <c r="BJ228" s="18" t="s">
        <v>83</v>
      </c>
      <c r="BK228" s="206">
        <f t="shared" si="9"/>
        <v>0</v>
      </c>
      <c r="BL228" s="18" t="s">
        <v>282</v>
      </c>
      <c r="BM228" s="205" t="s">
        <v>3733</v>
      </c>
    </row>
    <row r="229" spans="1:65" s="2" customFormat="1" ht="21.75" customHeight="1">
      <c r="A229" s="35"/>
      <c r="B229" s="36"/>
      <c r="C229" s="251" t="s">
        <v>562</v>
      </c>
      <c r="D229" s="251" t="s">
        <v>386</v>
      </c>
      <c r="E229" s="252" t="s">
        <v>3734</v>
      </c>
      <c r="F229" s="253" t="s">
        <v>3735</v>
      </c>
      <c r="G229" s="254" t="s">
        <v>610</v>
      </c>
      <c r="H229" s="255">
        <v>1</v>
      </c>
      <c r="I229" s="256"/>
      <c r="J229" s="257">
        <f t="shared" si="0"/>
        <v>0</v>
      </c>
      <c r="K229" s="253" t="s">
        <v>281</v>
      </c>
      <c r="L229" s="258"/>
      <c r="M229" s="259" t="s">
        <v>1</v>
      </c>
      <c r="N229" s="260" t="s">
        <v>41</v>
      </c>
      <c r="O229" s="72"/>
      <c r="P229" s="203">
        <f t="shared" si="1"/>
        <v>0</v>
      </c>
      <c r="Q229" s="203">
        <v>0.254</v>
      </c>
      <c r="R229" s="203">
        <f t="shared" si="2"/>
        <v>0.254</v>
      </c>
      <c r="S229" s="203">
        <v>0</v>
      </c>
      <c r="T229" s="204">
        <f t="shared" si="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334</v>
      </c>
      <c r="AT229" s="205" t="s">
        <v>386</v>
      </c>
      <c r="AU229" s="205" t="s">
        <v>85</v>
      </c>
      <c r="AY229" s="18" t="s">
        <v>275</v>
      </c>
      <c r="BE229" s="206">
        <f t="shared" si="4"/>
        <v>0</v>
      </c>
      <c r="BF229" s="206">
        <f t="shared" si="5"/>
        <v>0</v>
      </c>
      <c r="BG229" s="206">
        <f t="shared" si="6"/>
        <v>0</v>
      </c>
      <c r="BH229" s="206">
        <f t="shared" si="7"/>
        <v>0</v>
      </c>
      <c r="BI229" s="206">
        <f t="shared" si="8"/>
        <v>0</v>
      </c>
      <c r="BJ229" s="18" t="s">
        <v>83</v>
      </c>
      <c r="BK229" s="206">
        <f t="shared" si="9"/>
        <v>0</v>
      </c>
      <c r="BL229" s="18" t="s">
        <v>282</v>
      </c>
      <c r="BM229" s="205" t="s">
        <v>3736</v>
      </c>
    </row>
    <row r="230" spans="1:65" s="2" customFormat="1" ht="24.15" customHeight="1">
      <c r="A230" s="35"/>
      <c r="B230" s="36"/>
      <c r="C230" s="251" t="s">
        <v>589</v>
      </c>
      <c r="D230" s="251" t="s">
        <v>386</v>
      </c>
      <c r="E230" s="252" t="s">
        <v>3737</v>
      </c>
      <c r="F230" s="253" t="s">
        <v>3738</v>
      </c>
      <c r="G230" s="254" t="s">
        <v>610</v>
      </c>
      <c r="H230" s="255">
        <v>1</v>
      </c>
      <c r="I230" s="256"/>
      <c r="J230" s="257">
        <f t="shared" si="0"/>
        <v>0</v>
      </c>
      <c r="K230" s="253" t="s">
        <v>281</v>
      </c>
      <c r="L230" s="258"/>
      <c r="M230" s="259" t="s">
        <v>1</v>
      </c>
      <c r="N230" s="260" t="s">
        <v>41</v>
      </c>
      <c r="O230" s="72"/>
      <c r="P230" s="203">
        <f t="shared" si="1"/>
        <v>0</v>
      </c>
      <c r="Q230" s="203">
        <v>0.56999999999999995</v>
      </c>
      <c r="R230" s="203">
        <f t="shared" si="2"/>
        <v>0.56999999999999995</v>
      </c>
      <c r="S230" s="203">
        <v>0</v>
      </c>
      <c r="T230" s="204">
        <f t="shared" si="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334</v>
      </c>
      <c r="AT230" s="205" t="s">
        <v>386</v>
      </c>
      <c r="AU230" s="205" t="s">
        <v>85</v>
      </c>
      <c r="AY230" s="18" t="s">
        <v>275</v>
      </c>
      <c r="BE230" s="206">
        <f t="shared" si="4"/>
        <v>0</v>
      </c>
      <c r="BF230" s="206">
        <f t="shared" si="5"/>
        <v>0</v>
      </c>
      <c r="BG230" s="206">
        <f t="shared" si="6"/>
        <v>0</v>
      </c>
      <c r="BH230" s="206">
        <f t="shared" si="7"/>
        <v>0</v>
      </c>
      <c r="BI230" s="206">
        <f t="shared" si="8"/>
        <v>0</v>
      </c>
      <c r="BJ230" s="18" t="s">
        <v>83</v>
      </c>
      <c r="BK230" s="206">
        <f t="shared" si="9"/>
        <v>0</v>
      </c>
      <c r="BL230" s="18" t="s">
        <v>282</v>
      </c>
      <c r="BM230" s="205" t="s">
        <v>3739</v>
      </c>
    </row>
    <row r="231" spans="1:65" s="2" customFormat="1" ht="24.15" customHeight="1">
      <c r="A231" s="35"/>
      <c r="B231" s="36"/>
      <c r="C231" s="251" t="s">
        <v>594</v>
      </c>
      <c r="D231" s="251" t="s">
        <v>386</v>
      </c>
      <c r="E231" s="252" t="s">
        <v>3740</v>
      </c>
      <c r="F231" s="253" t="s">
        <v>3741</v>
      </c>
      <c r="G231" s="254" t="s">
        <v>610</v>
      </c>
      <c r="H231" s="255">
        <v>1</v>
      </c>
      <c r="I231" s="256"/>
      <c r="J231" s="257">
        <f t="shared" si="0"/>
        <v>0</v>
      </c>
      <c r="K231" s="253" t="s">
        <v>281</v>
      </c>
      <c r="L231" s="258"/>
      <c r="M231" s="259" t="s">
        <v>1</v>
      </c>
      <c r="N231" s="260" t="s">
        <v>41</v>
      </c>
      <c r="O231" s="72"/>
      <c r="P231" s="203">
        <f t="shared" si="1"/>
        <v>0</v>
      </c>
      <c r="Q231" s="203">
        <v>5.2999999999999999E-2</v>
      </c>
      <c r="R231" s="203">
        <f t="shared" si="2"/>
        <v>5.2999999999999999E-2</v>
      </c>
      <c r="S231" s="203">
        <v>0</v>
      </c>
      <c r="T231" s="204">
        <f t="shared" si="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334</v>
      </c>
      <c r="AT231" s="205" t="s">
        <v>386</v>
      </c>
      <c r="AU231" s="205" t="s">
        <v>85</v>
      </c>
      <c r="AY231" s="18" t="s">
        <v>275</v>
      </c>
      <c r="BE231" s="206">
        <f t="shared" si="4"/>
        <v>0</v>
      </c>
      <c r="BF231" s="206">
        <f t="shared" si="5"/>
        <v>0</v>
      </c>
      <c r="BG231" s="206">
        <f t="shared" si="6"/>
        <v>0</v>
      </c>
      <c r="BH231" s="206">
        <f t="shared" si="7"/>
        <v>0</v>
      </c>
      <c r="BI231" s="206">
        <f t="shared" si="8"/>
        <v>0</v>
      </c>
      <c r="BJ231" s="18" t="s">
        <v>83</v>
      </c>
      <c r="BK231" s="206">
        <f t="shared" si="9"/>
        <v>0</v>
      </c>
      <c r="BL231" s="18" t="s">
        <v>282</v>
      </c>
      <c r="BM231" s="205" t="s">
        <v>3742</v>
      </c>
    </row>
    <row r="232" spans="1:65" s="2" customFormat="1" ht="24.15" customHeight="1">
      <c r="A232" s="35"/>
      <c r="B232" s="36"/>
      <c r="C232" s="251" t="s">
        <v>599</v>
      </c>
      <c r="D232" s="251" t="s">
        <v>386</v>
      </c>
      <c r="E232" s="252" t="s">
        <v>3743</v>
      </c>
      <c r="F232" s="253" t="s">
        <v>3744</v>
      </c>
      <c r="G232" s="254" t="s">
        <v>610</v>
      </c>
      <c r="H232" s="255">
        <v>5</v>
      </c>
      <c r="I232" s="256"/>
      <c r="J232" s="257">
        <f t="shared" si="0"/>
        <v>0</v>
      </c>
      <c r="K232" s="253" t="s">
        <v>281</v>
      </c>
      <c r="L232" s="258"/>
      <c r="M232" s="259" t="s">
        <v>1</v>
      </c>
      <c r="N232" s="260" t="s">
        <v>41</v>
      </c>
      <c r="O232" s="72"/>
      <c r="P232" s="203">
        <f t="shared" si="1"/>
        <v>0</v>
      </c>
      <c r="Q232" s="203">
        <v>2E-3</v>
      </c>
      <c r="R232" s="203">
        <f t="shared" si="2"/>
        <v>0.01</v>
      </c>
      <c r="S232" s="203">
        <v>0</v>
      </c>
      <c r="T232" s="204">
        <f t="shared" si="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334</v>
      </c>
      <c r="AT232" s="205" t="s">
        <v>386</v>
      </c>
      <c r="AU232" s="205" t="s">
        <v>85</v>
      </c>
      <c r="AY232" s="18" t="s">
        <v>275</v>
      </c>
      <c r="BE232" s="206">
        <f t="shared" si="4"/>
        <v>0</v>
      </c>
      <c r="BF232" s="206">
        <f t="shared" si="5"/>
        <v>0</v>
      </c>
      <c r="BG232" s="206">
        <f t="shared" si="6"/>
        <v>0</v>
      </c>
      <c r="BH232" s="206">
        <f t="shared" si="7"/>
        <v>0</v>
      </c>
      <c r="BI232" s="206">
        <f t="shared" si="8"/>
        <v>0</v>
      </c>
      <c r="BJ232" s="18" t="s">
        <v>83</v>
      </c>
      <c r="BK232" s="206">
        <f t="shared" si="9"/>
        <v>0</v>
      </c>
      <c r="BL232" s="18" t="s">
        <v>282</v>
      </c>
      <c r="BM232" s="205" t="s">
        <v>3745</v>
      </c>
    </row>
    <row r="233" spans="1:65" s="2" customFormat="1" ht="24.15" customHeight="1">
      <c r="A233" s="35"/>
      <c r="B233" s="36"/>
      <c r="C233" s="194" t="s">
        <v>603</v>
      </c>
      <c r="D233" s="194" t="s">
        <v>277</v>
      </c>
      <c r="E233" s="195" t="s">
        <v>3746</v>
      </c>
      <c r="F233" s="196" t="s">
        <v>3747</v>
      </c>
      <c r="G233" s="197" t="s">
        <v>610</v>
      </c>
      <c r="H233" s="198">
        <v>1</v>
      </c>
      <c r="I233" s="199"/>
      <c r="J233" s="200">
        <f t="shared" si="0"/>
        <v>0</v>
      </c>
      <c r="K233" s="196" t="s">
        <v>281</v>
      </c>
      <c r="L233" s="40"/>
      <c r="M233" s="201" t="s">
        <v>1</v>
      </c>
      <c r="N233" s="202" t="s">
        <v>41</v>
      </c>
      <c r="O233" s="72"/>
      <c r="P233" s="203">
        <f t="shared" si="1"/>
        <v>0</v>
      </c>
      <c r="Q233" s="203">
        <v>7.0200000000000002E-3</v>
      </c>
      <c r="R233" s="203">
        <f t="shared" si="2"/>
        <v>7.0200000000000002E-3</v>
      </c>
      <c r="S233" s="203">
        <v>0</v>
      </c>
      <c r="T233" s="204">
        <f t="shared" si="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282</v>
      </c>
      <c r="AT233" s="205" t="s">
        <v>277</v>
      </c>
      <c r="AU233" s="205" t="s">
        <v>85</v>
      </c>
      <c r="AY233" s="18" t="s">
        <v>275</v>
      </c>
      <c r="BE233" s="206">
        <f t="shared" si="4"/>
        <v>0</v>
      </c>
      <c r="BF233" s="206">
        <f t="shared" si="5"/>
        <v>0</v>
      </c>
      <c r="BG233" s="206">
        <f t="shared" si="6"/>
        <v>0</v>
      </c>
      <c r="BH233" s="206">
        <f t="shared" si="7"/>
        <v>0</v>
      </c>
      <c r="BI233" s="206">
        <f t="shared" si="8"/>
        <v>0</v>
      </c>
      <c r="BJ233" s="18" t="s">
        <v>83</v>
      </c>
      <c r="BK233" s="206">
        <f t="shared" si="9"/>
        <v>0</v>
      </c>
      <c r="BL233" s="18" t="s">
        <v>282</v>
      </c>
      <c r="BM233" s="205" t="s">
        <v>3748</v>
      </c>
    </row>
    <row r="234" spans="1:65" s="2" customFormat="1" ht="24.15" customHeight="1">
      <c r="A234" s="35"/>
      <c r="B234" s="36"/>
      <c r="C234" s="251" t="s">
        <v>607</v>
      </c>
      <c r="D234" s="251" t="s">
        <v>386</v>
      </c>
      <c r="E234" s="252" t="s">
        <v>3749</v>
      </c>
      <c r="F234" s="253" t="s">
        <v>3750</v>
      </c>
      <c r="G234" s="254" t="s">
        <v>610</v>
      </c>
      <c r="H234" s="255">
        <v>1</v>
      </c>
      <c r="I234" s="256"/>
      <c r="J234" s="257">
        <f t="shared" si="0"/>
        <v>0</v>
      </c>
      <c r="K234" s="253" t="s">
        <v>281</v>
      </c>
      <c r="L234" s="258"/>
      <c r="M234" s="259" t="s">
        <v>1</v>
      </c>
      <c r="N234" s="260" t="s">
        <v>41</v>
      </c>
      <c r="O234" s="72"/>
      <c r="P234" s="203">
        <f t="shared" si="1"/>
        <v>0</v>
      </c>
      <c r="Q234" s="203">
        <v>9.9000000000000005E-2</v>
      </c>
      <c r="R234" s="203">
        <f t="shared" si="2"/>
        <v>9.9000000000000005E-2</v>
      </c>
      <c r="S234" s="203">
        <v>0</v>
      </c>
      <c r="T234" s="204">
        <f t="shared" si="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334</v>
      </c>
      <c r="AT234" s="205" t="s">
        <v>386</v>
      </c>
      <c r="AU234" s="205" t="s">
        <v>85</v>
      </c>
      <c r="AY234" s="18" t="s">
        <v>275</v>
      </c>
      <c r="BE234" s="206">
        <f t="shared" si="4"/>
        <v>0</v>
      </c>
      <c r="BF234" s="206">
        <f t="shared" si="5"/>
        <v>0</v>
      </c>
      <c r="BG234" s="206">
        <f t="shared" si="6"/>
        <v>0</v>
      </c>
      <c r="BH234" s="206">
        <f t="shared" si="7"/>
        <v>0</v>
      </c>
      <c r="BI234" s="206">
        <f t="shared" si="8"/>
        <v>0</v>
      </c>
      <c r="BJ234" s="18" t="s">
        <v>83</v>
      </c>
      <c r="BK234" s="206">
        <f t="shared" si="9"/>
        <v>0</v>
      </c>
      <c r="BL234" s="18" t="s">
        <v>282</v>
      </c>
      <c r="BM234" s="205" t="s">
        <v>3751</v>
      </c>
    </row>
    <row r="235" spans="1:65" s="12" customFormat="1" ht="22.75" customHeight="1">
      <c r="B235" s="178"/>
      <c r="C235" s="179"/>
      <c r="D235" s="180" t="s">
        <v>75</v>
      </c>
      <c r="E235" s="192" t="s">
        <v>1581</v>
      </c>
      <c r="F235" s="192" t="s">
        <v>1582</v>
      </c>
      <c r="G235" s="179"/>
      <c r="H235" s="179"/>
      <c r="I235" s="182"/>
      <c r="J235" s="193">
        <f>BK235</f>
        <v>0</v>
      </c>
      <c r="K235" s="179"/>
      <c r="L235" s="184"/>
      <c r="M235" s="185"/>
      <c r="N235" s="186"/>
      <c r="O235" s="186"/>
      <c r="P235" s="187">
        <f>P236</f>
        <v>0</v>
      </c>
      <c r="Q235" s="186"/>
      <c r="R235" s="187">
        <f>R236</f>
        <v>0</v>
      </c>
      <c r="S235" s="186"/>
      <c r="T235" s="188">
        <f>T236</f>
        <v>0</v>
      </c>
      <c r="AR235" s="189" t="s">
        <v>83</v>
      </c>
      <c r="AT235" s="190" t="s">
        <v>75</v>
      </c>
      <c r="AU235" s="190" t="s">
        <v>83</v>
      </c>
      <c r="AY235" s="189" t="s">
        <v>275</v>
      </c>
      <c r="BK235" s="191">
        <f>BK236</f>
        <v>0</v>
      </c>
    </row>
    <row r="236" spans="1:65" s="2" customFormat="1" ht="24.15" customHeight="1">
      <c r="A236" s="35"/>
      <c r="B236" s="36"/>
      <c r="C236" s="194" t="s">
        <v>613</v>
      </c>
      <c r="D236" s="194" t="s">
        <v>277</v>
      </c>
      <c r="E236" s="195" t="s">
        <v>3752</v>
      </c>
      <c r="F236" s="196" t="s">
        <v>3753</v>
      </c>
      <c r="G236" s="197" t="s">
        <v>342</v>
      </c>
      <c r="H236" s="198">
        <v>13.896000000000001</v>
      </c>
      <c r="I236" s="199"/>
      <c r="J236" s="200">
        <f>ROUND(I236*H236,2)</f>
        <v>0</v>
      </c>
      <c r="K236" s="196" t="s">
        <v>281</v>
      </c>
      <c r="L236" s="40"/>
      <c r="M236" s="262" t="s">
        <v>1</v>
      </c>
      <c r="N236" s="263" t="s">
        <v>41</v>
      </c>
      <c r="O236" s="264"/>
      <c r="P236" s="265">
        <f>O236*H236</f>
        <v>0</v>
      </c>
      <c r="Q236" s="265">
        <v>0</v>
      </c>
      <c r="R236" s="265">
        <f>Q236*H236</f>
        <v>0</v>
      </c>
      <c r="S236" s="265">
        <v>0</v>
      </c>
      <c r="T236" s="266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282</v>
      </c>
      <c r="AT236" s="205" t="s">
        <v>277</v>
      </c>
      <c r="AU236" s="205" t="s">
        <v>85</v>
      </c>
      <c r="AY236" s="18" t="s">
        <v>275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282</v>
      </c>
      <c r="BM236" s="205" t="s">
        <v>3754</v>
      </c>
    </row>
    <row r="237" spans="1:65" s="2" customFormat="1" ht="7" customHeight="1">
      <c r="A237" s="35"/>
      <c r="B237" s="55"/>
      <c r="C237" s="56"/>
      <c r="D237" s="56"/>
      <c r="E237" s="56"/>
      <c r="F237" s="56"/>
      <c r="G237" s="56"/>
      <c r="H237" s="56"/>
      <c r="I237" s="56"/>
      <c r="J237" s="56"/>
      <c r="K237" s="56"/>
      <c r="L237" s="40"/>
      <c r="M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</row>
  </sheetData>
  <sheetProtection algorithmName="SHA-512" hashValue="KqfUCJ+iLGwayxpDCsZNtAv7p/U5BUTvBIBKGejFUIZwfOh5DVS+Md68OUBJaguY5a+f+7RdQOSiS4c1xl0QRQ==" saltValue="NifqR7gpMoZXEmyjjwzk1yFw8umG4sEGqL4vGkeml5zH5fIxG6Yge3+BJ8vIlLDiewwsu0ZuQC6OUvKL8zsO7w==" spinCount="100000" sheet="1" objects="1" scenarios="1" formatColumns="0" formatRows="0" autoFilter="0"/>
  <autoFilter ref="C125:K236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1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100</v>
      </c>
    </row>
    <row r="3" spans="1:46" s="1" customFormat="1" ht="7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2" t="str">
        <f>'Rekapitulace stavby'!K6</f>
        <v>Lůžkový hospic Mezi stromy na pozemku č. parc 785/1 v k.ú. Havlíčkův Brod</v>
      </c>
      <c r="F7" s="333"/>
      <c r="G7" s="333"/>
      <c r="H7" s="333"/>
      <c r="L7" s="21"/>
    </row>
    <row r="8" spans="1:46" s="1" customFormat="1" ht="12" customHeight="1">
      <c r="B8" s="21"/>
      <c r="D8" s="121" t="s">
        <v>186</v>
      </c>
      <c r="L8" s="21"/>
    </row>
    <row r="9" spans="1:46" s="2" customFormat="1" ht="16.5" customHeight="1">
      <c r="A9" s="35"/>
      <c r="B9" s="40"/>
      <c r="C9" s="35"/>
      <c r="D9" s="35"/>
      <c r="E9" s="332" t="s">
        <v>189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2934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4" t="s">
        <v>3755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25. 4. 2022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6" t="str">
        <f>'Rekapitulace stavby'!E14</f>
        <v>Vyplň údaj</v>
      </c>
      <c r="F20" s="337"/>
      <c r="G20" s="337"/>
      <c r="H20" s="337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1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38" t="s">
        <v>1</v>
      </c>
      <c r="F29" s="338"/>
      <c r="G29" s="338"/>
      <c r="H29" s="338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ROUND(J144,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31" t="s">
        <v>40</v>
      </c>
      <c r="E35" s="121" t="s">
        <v>41</v>
      </c>
      <c r="F35" s="132">
        <f>ROUND((SUM(BE144:BE250)),  2)</f>
        <v>0</v>
      </c>
      <c r="G35" s="35"/>
      <c r="H35" s="35"/>
      <c r="I35" s="133">
        <v>0.21</v>
      </c>
      <c r="J35" s="132">
        <f>ROUND(((SUM(BE144:BE250))*I35),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1" t="s">
        <v>42</v>
      </c>
      <c r="F36" s="132">
        <f>ROUND((SUM(BF144:BF250)),  2)</f>
        <v>0</v>
      </c>
      <c r="G36" s="35"/>
      <c r="H36" s="35"/>
      <c r="I36" s="133">
        <v>0.15</v>
      </c>
      <c r="J36" s="132">
        <f>ROUND(((SUM(BF144:BF250))*I36),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1" t="s">
        <v>43</v>
      </c>
      <c r="F37" s="132">
        <f>ROUND((SUM(BG144:BG250)),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1" t="s">
        <v>44</v>
      </c>
      <c r="F38" s="132">
        <f>ROUND((SUM(BH144:BH250)),  2)</f>
        <v>0</v>
      </c>
      <c r="G38" s="35"/>
      <c r="H38" s="35"/>
      <c r="I38" s="133">
        <v>0.15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1" t="s">
        <v>45</v>
      </c>
      <c r="F39" s="132">
        <f>ROUND((SUM(BI144:BI250)),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34"/>
      <c r="D41" s="135" t="s">
        <v>46</v>
      </c>
      <c r="E41" s="136"/>
      <c r="F41" s="136"/>
      <c r="G41" s="137" t="s">
        <v>47</v>
      </c>
      <c r="H41" s="138" t="s">
        <v>48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7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39" t="str">
        <f>E7</f>
        <v>Lůžkový hospic Mezi stromy na pozemku č. parc 785/1 v k.ú. Havlíčkův Brod</v>
      </c>
      <c r="F85" s="340"/>
      <c r="G85" s="340"/>
      <c r="H85" s="34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9" t="s">
        <v>189</v>
      </c>
      <c r="F87" s="341"/>
      <c r="G87" s="341"/>
      <c r="H87" s="34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2934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4" t="str">
        <f>E11</f>
        <v>VZT - Vzduchotechnika</v>
      </c>
      <c r="F89" s="341"/>
      <c r="G89" s="341"/>
      <c r="H89" s="34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7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25. 4. 2022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Spolek pro lůžkový hospic Mezi Stromy</v>
      </c>
      <c r="G93" s="37"/>
      <c r="H93" s="37"/>
      <c r="I93" s="30" t="s">
        <v>30</v>
      </c>
      <c r="J93" s="33" t="str">
        <f>E23</f>
        <v>PROJEKT II, v.o.s.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Škrabal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2" t="s">
        <v>229</v>
      </c>
      <c r="D96" s="153"/>
      <c r="E96" s="153"/>
      <c r="F96" s="153"/>
      <c r="G96" s="153"/>
      <c r="H96" s="153"/>
      <c r="I96" s="153"/>
      <c r="J96" s="154" t="s">
        <v>230</v>
      </c>
      <c r="K96" s="153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2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75" customHeight="1">
      <c r="A98" s="35"/>
      <c r="B98" s="36"/>
      <c r="C98" s="155" t="s">
        <v>231</v>
      </c>
      <c r="D98" s="37"/>
      <c r="E98" s="37"/>
      <c r="F98" s="37"/>
      <c r="G98" s="37"/>
      <c r="H98" s="37"/>
      <c r="I98" s="37"/>
      <c r="J98" s="85">
        <f>J144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232</v>
      </c>
    </row>
    <row r="99" spans="1:47" s="9" customFormat="1" ht="25" customHeight="1">
      <c r="B99" s="156"/>
      <c r="C99" s="157"/>
      <c r="D99" s="158" t="s">
        <v>3756</v>
      </c>
      <c r="E99" s="159"/>
      <c r="F99" s="159"/>
      <c r="G99" s="159"/>
      <c r="H99" s="159"/>
      <c r="I99" s="159"/>
      <c r="J99" s="160">
        <f>J145</f>
        <v>0</v>
      </c>
      <c r="K99" s="157"/>
      <c r="L99" s="161"/>
    </row>
    <row r="100" spans="1:47" s="9" customFormat="1" ht="25" customHeight="1">
      <c r="B100" s="156"/>
      <c r="C100" s="157"/>
      <c r="D100" s="158" t="s">
        <v>3757</v>
      </c>
      <c r="E100" s="159"/>
      <c r="F100" s="159"/>
      <c r="G100" s="159"/>
      <c r="H100" s="159"/>
      <c r="I100" s="159"/>
      <c r="J100" s="160">
        <f>J146</f>
        <v>0</v>
      </c>
      <c r="K100" s="157"/>
      <c r="L100" s="161"/>
    </row>
    <row r="101" spans="1:47" s="10" customFormat="1" ht="19.899999999999999" customHeight="1">
      <c r="B101" s="162"/>
      <c r="C101" s="105"/>
      <c r="D101" s="163" t="s">
        <v>3758</v>
      </c>
      <c r="E101" s="164"/>
      <c r="F101" s="164"/>
      <c r="G101" s="164"/>
      <c r="H101" s="164"/>
      <c r="I101" s="164"/>
      <c r="J101" s="165">
        <f>J159</f>
        <v>0</v>
      </c>
      <c r="K101" s="105"/>
      <c r="L101" s="166"/>
    </row>
    <row r="102" spans="1:47" s="10" customFormat="1" ht="19.899999999999999" customHeight="1">
      <c r="B102" s="162"/>
      <c r="C102" s="105"/>
      <c r="D102" s="163" t="s">
        <v>3759</v>
      </c>
      <c r="E102" s="164"/>
      <c r="F102" s="164"/>
      <c r="G102" s="164"/>
      <c r="H102" s="164"/>
      <c r="I102" s="164"/>
      <c r="J102" s="165">
        <f>J160</f>
        <v>0</v>
      </c>
      <c r="K102" s="105"/>
      <c r="L102" s="166"/>
    </row>
    <row r="103" spans="1:47" s="10" customFormat="1" ht="19.899999999999999" customHeight="1">
      <c r="B103" s="162"/>
      <c r="C103" s="105"/>
      <c r="D103" s="163" t="s">
        <v>3760</v>
      </c>
      <c r="E103" s="164"/>
      <c r="F103" s="164"/>
      <c r="G103" s="164"/>
      <c r="H103" s="164"/>
      <c r="I103" s="164"/>
      <c r="J103" s="165">
        <f>J163</f>
        <v>0</v>
      </c>
      <c r="K103" s="105"/>
      <c r="L103" s="166"/>
    </row>
    <row r="104" spans="1:47" s="9" customFormat="1" ht="25" customHeight="1">
      <c r="B104" s="156"/>
      <c r="C104" s="157"/>
      <c r="D104" s="158" t="s">
        <v>3761</v>
      </c>
      <c r="E104" s="159"/>
      <c r="F104" s="159"/>
      <c r="G104" s="159"/>
      <c r="H104" s="159"/>
      <c r="I104" s="159"/>
      <c r="J104" s="160">
        <f>J169</f>
        <v>0</v>
      </c>
      <c r="K104" s="157"/>
      <c r="L104" s="161"/>
    </row>
    <row r="105" spans="1:47" s="9" customFormat="1" ht="25" customHeight="1">
      <c r="B105" s="156"/>
      <c r="C105" s="157"/>
      <c r="D105" s="158" t="s">
        <v>3762</v>
      </c>
      <c r="E105" s="159"/>
      <c r="F105" s="159"/>
      <c r="G105" s="159"/>
      <c r="H105" s="159"/>
      <c r="I105" s="159"/>
      <c r="J105" s="160">
        <f>J170</f>
        <v>0</v>
      </c>
      <c r="K105" s="157"/>
      <c r="L105" s="161"/>
    </row>
    <row r="106" spans="1:47" s="10" customFormat="1" ht="19.899999999999999" customHeight="1">
      <c r="B106" s="162"/>
      <c r="C106" s="105"/>
      <c r="D106" s="163" t="s">
        <v>3763</v>
      </c>
      <c r="E106" s="164"/>
      <c r="F106" s="164"/>
      <c r="G106" s="164"/>
      <c r="H106" s="164"/>
      <c r="I106" s="164"/>
      <c r="J106" s="165">
        <f>J183</f>
        <v>0</v>
      </c>
      <c r="K106" s="105"/>
      <c r="L106" s="166"/>
    </row>
    <row r="107" spans="1:47" s="10" customFormat="1" ht="19.899999999999999" customHeight="1">
      <c r="B107" s="162"/>
      <c r="C107" s="105"/>
      <c r="D107" s="163" t="s">
        <v>3764</v>
      </c>
      <c r="E107" s="164"/>
      <c r="F107" s="164"/>
      <c r="G107" s="164"/>
      <c r="H107" s="164"/>
      <c r="I107" s="164"/>
      <c r="J107" s="165">
        <f>J184</f>
        <v>0</v>
      </c>
      <c r="K107" s="105"/>
      <c r="L107" s="166"/>
    </row>
    <row r="108" spans="1:47" s="10" customFormat="1" ht="19.899999999999999" customHeight="1">
      <c r="B108" s="162"/>
      <c r="C108" s="105"/>
      <c r="D108" s="163" t="s">
        <v>3758</v>
      </c>
      <c r="E108" s="164"/>
      <c r="F108" s="164"/>
      <c r="G108" s="164"/>
      <c r="H108" s="164"/>
      <c r="I108" s="164"/>
      <c r="J108" s="165">
        <f>J188</f>
        <v>0</v>
      </c>
      <c r="K108" s="105"/>
      <c r="L108" s="166"/>
    </row>
    <row r="109" spans="1:47" s="10" customFormat="1" ht="19.899999999999999" customHeight="1">
      <c r="B109" s="162"/>
      <c r="C109" s="105"/>
      <c r="D109" s="163" t="s">
        <v>3759</v>
      </c>
      <c r="E109" s="164"/>
      <c r="F109" s="164"/>
      <c r="G109" s="164"/>
      <c r="H109" s="164"/>
      <c r="I109" s="164"/>
      <c r="J109" s="165">
        <f>J189</f>
        <v>0</v>
      </c>
      <c r="K109" s="105"/>
      <c r="L109" s="166"/>
    </row>
    <row r="110" spans="1:47" s="9" customFormat="1" ht="25" customHeight="1">
      <c r="B110" s="156"/>
      <c r="C110" s="157"/>
      <c r="D110" s="158" t="s">
        <v>3765</v>
      </c>
      <c r="E110" s="159"/>
      <c r="F110" s="159"/>
      <c r="G110" s="159"/>
      <c r="H110" s="159"/>
      <c r="I110" s="159"/>
      <c r="J110" s="160">
        <f>J197</f>
        <v>0</v>
      </c>
      <c r="K110" s="157"/>
      <c r="L110" s="161"/>
    </row>
    <row r="111" spans="1:47" s="9" customFormat="1" ht="25" customHeight="1">
      <c r="B111" s="156"/>
      <c r="C111" s="157"/>
      <c r="D111" s="158" t="s">
        <v>3766</v>
      </c>
      <c r="E111" s="159"/>
      <c r="F111" s="159"/>
      <c r="G111" s="159"/>
      <c r="H111" s="159"/>
      <c r="I111" s="159"/>
      <c r="J111" s="160">
        <f>J198</f>
        <v>0</v>
      </c>
      <c r="K111" s="157"/>
      <c r="L111" s="161"/>
    </row>
    <row r="112" spans="1:47" s="9" customFormat="1" ht="25" customHeight="1">
      <c r="B112" s="156"/>
      <c r="C112" s="157"/>
      <c r="D112" s="158" t="s">
        <v>3767</v>
      </c>
      <c r="E112" s="159"/>
      <c r="F112" s="159"/>
      <c r="G112" s="159"/>
      <c r="H112" s="159"/>
      <c r="I112" s="159"/>
      <c r="J112" s="160">
        <f>J203</f>
        <v>0</v>
      </c>
      <c r="K112" s="157"/>
      <c r="L112" s="161"/>
    </row>
    <row r="113" spans="1:31" s="9" customFormat="1" ht="25" customHeight="1">
      <c r="B113" s="156"/>
      <c r="C113" s="157"/>
      <c r="D113" s="158" t="s">
        <v>3768</v>
      </c>
      <c r="E113" s="159"/>
      <c r="F113" s="159"/>
      <c r="G113" s="159"/>
      <c r="H113" s="159"/>
      <c r="I113" s="159"/>
      <c r="J113" s="160">
        <f>J204</f>
        <v>0</v>
      </c>
      <c r="K113" s="157"/>
      <c r="L113" s="161"/>
    </row>
    <row r="114" spans="1:31" s="10" customFormat="1" ht="19.899999999999999" customHeight="1">
      <c r="B114" s="162"/>
      <c r="C114" s="105"/>
      <c r="D114" s="163" t="s">
        <v>3763</v>
      </c>
      <c r="E114" s="164"/>
      <c r="F114" s="164"/>
      <c r="G114" s="164"/>
      <c r="H114" s="164"/>
      <c r="I114" s="164"/>
      <c r="J114" s="165">
        <f>J213</f>
        <v>0</v>
      </c>
      <c r="K114" s="105"/>
      <c r="L114" s="166"/>
    </row>
    <row r="115" spans="1:31" s="10" customFormat="1" ht="19.899999999999999" customHeight="1">
      <c r="B115" s="162"/>
      <c r="C115" s="105"/>
      <c r="D115" s="163" t="s">
        <v>3764</v>
      </c>
      <c r="E115" s="164"/>
      <c r="F115" s="164"/>
      <c r="G115" s="164"/>
      <c r="H115" s="164"/>
      <c r="I115" s="164"/>
      <c r="J115" s="165">
        <f>J214</f>
        <v>0</v>
      </c>
      <c r="K115" s="105"/>
      <c r="L115" s="166"/>
    </row>
    <row r="116" spans="1:31" s="9" customFormat="1" ht="25" customHeight="1">
      <c r="B116" s="156"/>
      <c r="C116" s="157"/>
      <c r="D116" s="158" t="s">
        <v>3769</v>
      </c>
      <c r="E116" s="159"/>
      <c r="F116" s="159"/>
      <c r="G116" s="159"/>
      <c r="H116" s="159"/>
      <c r="I116" s="159"/>
      <c r="J116" s="160">
        <f>J219</f>
        <v>0</v>
      </c>
      <c r="K116" s="157"/>
      <c r="L116" s="161"/>
    </row>
    <row r="117" spans="1:31" s="9" customFormat="1" ht="25" customHeight="1">
      <c r="B117" s="156"/>
      <c r="C117" s="157"/>
      <c r="D117" s="158" t="s">
        <v>3770</v>
      </c>
      <c r="E117" s="159"/>
      <c r="F117" s="159"/>
      <c r="G117" s="159"/>
      <c r="H117" s="159"/>
      <c r="I117" s="159"/>
      <c r="J117" s="160">
        <f>J220</f>
        <v>0</v>
      </c>
      <c r="K117" s="157"/>
      <c r="L117" s="161"/>
    </row>
    <row r="118" spans="1:31" s="10" customFormat="1" ht="19.899999999999999" customHeight="1">
      <c r="B118" s="162"/>
      <c r="C118" s="105"/>
      <c r="D118" s="163" t="s">
        <v>3763</v>
      </c>
      <c r="E118" s="164"/>
      <c r="F118" s="164"/>
      <c r="G118" s="164"/>
      <c r="H118" s="164"/>
      <c r="I118" s="164"/>
      <c r="J118" s="165">
        <f>J234</f>
        <v>0</v>
      </c>
      <c r="K118" s="105"/>
      <c r="L118" s="166"/>
    </row>
    <row r="119" spans="1:31" s="10" customFormat="1" ht="19.899999999999999" customHeight="1">
      <c r="B119" s="162"/>
      <c r="C119" s="105"/>
      <c r="D119" s="163" t="s">
        <v>3764</v>
      </c>
      <c r="E119" s="164"/>
      <c r="F119" s="164"/>
      <c r="G119" s="164"/>
      <c r="H119" s="164"/>
      <c r="I119" s="164"/>
      <c r="J119" s="165">
        <f>J235</f>
        <v>0</v>
      </c>
      <c r="K119" s="105"/>
      <c r="L119" s="166"/>
    </row>
    <row r="120" spans="1:31" s="9" customFormat="1" ht="25" customHeight="1">
      <c r="B120" s="156"/>
      <c r="C120" s="157"/>
      <c r="D120" s="158" t="s">
        <v>3771</v>
      </c>
      <c r="E120" s="159"/>
      <c r="F120" s="159"/>
      <c r="G120" s="159"/>
      <c r="H120" s="159"/>
      <c r="I120" s="159"/>
      <c r="J120" s="160">
        <f>J241</f>
        <v>0</v>
      </c>
      <c r="K120" s="157"/>
      <c r="L120" s="161"/>
    </row>
    <row r="121" spans="1:31" s="9" customFormat="1" ht="25" customHeight="1">
      <c r="B121" s="156"/>
      <c r="C121" s="157"/>
      <c r="D121" s="158" t="s">
        <v>3772</v>
      </c>
      <c r="E121" s="159"/>
      <c r="F121" s="159"/>
      <c r="G121" s="159"/>
      <c r="H121" s="159"/>
      <c r="I121" s="159"/>
      <c r="J121" s="160">
        <f>J242</f>
        <v>0</v>
      </c>
      <c r="K121" s="157"/>
      <c r="L121" s="161"/>
    </row>
    <row r="122" spans="1:31" s="9" customFormat="1" ht="25" customHeight="1">
      <c r="B122" s="156"/>
      <c r="C122" s="157"/>
      <c r="D122" s="158" t="s">
        <v>3773</v>
      </c>
      <c r="E122" s="159"/>
      <c r="F122" s="159"/>
      <c r="G122" s="159"/>
      <c r="H122" s="159"/>
      <c r="I122" s="159"/>
      <c r="J122" s="160">
        <f>J246</f>
        <v>0</v>
      </c>
      <c r="K122" s="157"/>
      <c r="L122" s="161"/>
    </row>
    <row r="123" spans="1:31" s="2" customFormat="1" ht="21.7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7" customHeight="1">
      <c r="A124" s="35"/>
      <c r="B124" s="55"/>
      <c r="C124" s="56"/>
      <c r="D124" s="56"/>
      <c r="E124" s="56"/>
      <c r="F124" s="56"/>
      <c r="G124" s="56"/>
      <c r="H124" s="56"/>
      <c r="I124" s="56"/>
      <c r="J124" s="56"/>
      <c r="K124" s="56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8" spans="1:31" s="2" customFormat="1" ht="7" customHeight="1">
      <c r="A128" s="35"/>
      <c r="B128" s="57"/>
      <c r="C128" s="58"/>
      <c r="D128" s="58"/>
      <c r="E128" s="58"/>
      <c r="F128" s="58"/>
      <c r="G128" s="58"/>
      <c r="H128" s="58"/>
      <c r="I128" s="58"/>
      <c r="J128" s="58"/>
      <c r="K128" s="58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3" s="2" customFormat="1" ht="25" customHeight="1">
      <c r="A129" s="35"/>
      <c r="B129" s="36"/>
      <c r="C129" s="24" t="s">
        <v>260</v>
      </c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3" s="2" customFormat="1" ht="7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12" customHeight="1">
      <c r="A131" s="35"/>
      <c r="B131" s="36"/>
      <c r="C131" s="30" t="s">
        <v>16</v>
      </c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26.25" customHeight="1">
      <c r="A132" s="35"/>
      <c r="B132" s="36"/>
      <c r="C132" s="37"/>
      <c r="D132" s="37"/>
      <c r="E132" s="339" t="str">
        <f>E7</f>
        <v>Lůžkový hospic Mezi stromy na pozemku č. parc 785/1 v k.ú. Havlíčkův Brod</v>
      </c>
      <c r="F132" s="340"/>
      <c r="G132" s="340"/>
      <c r="H132" s="340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1" customFormat="1" ht="12" customHeight="1">
      <c r="B133" s="22"/>
      <c r="C133" s="30" t="s">
        <v>186</v>
      </c>
      <c r="D133" s="23"/>
      <c r="E133" s="23"/>
      <c r="F133" s="23"/>
      <c r="G133" s="23"/>
      <c r="H133" s="23"/>
      <c r="I133" s="23"/>
      <c r="J133" s="23"/>
      <c r="K133" s="23"/>
      <c r="L133" s="21"/>
    </row>
    <row r="134" spans="1:63" s="2" customFormat="1" ht="16.5" customHeight="1">
      <c r="A134" s="35"/>
      <c r="B134" s="36"/>
      <c r="C134" s="37"/>
      <c r="D134" s="37"/>
      <c r="E134" s="339" t="s">
        <v>189</v>
      </c>
      <c r="F134" s="341"/>
      <c r="G134" s="341"/>
      <c r="H134" s="341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2" customHeight="1">
      <c r="A135" s="35"/>
      <c r="B135" s="36"/>
      <c r="C135" s="30" t="s">
        <v>2934</v>
      </c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16.5" customHeight="1">
      <c r="A136" s="35"/>
      <c r="B136" s="36"/>
      <c r="C136" s="37"/>
      <c r="D136" s="37"/>
      <c r="E136" s="294" t="str">
        <f>E11</f>
        <v>VZT - Vzduchotechnika</v>
      </c>
      <c r="F136" s="341"/>
      <c r="G136" s="341"/>
      <c r="H136" s="341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7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12" customHeight="1">
      <c r="A138" s="35"/>
      <c r="B138" s="36"/>
      <c r="C138" s="30" t="s">
        <v>20</v>
      </c>
      <c r="D138" s="37"/>
      <c r="E138" s="37"/>
      <c r="F138" s="28" t="str">
        <f>F14</f>
        <v xml:space="preserve"> </v>
      </c>
      <c r="G138" s="37"/>
      <c r="H138" s="37"/>
      <c r="I138" s="30" t="s">
        <v>22</v>
      </c>
      <c r="J138" s="67" t="str">
        <f>IF(J14="","",J14)</f>
        <v>25. 4. 2022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7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15" customHeight="1">
      <c r="A140" s="35"/>
      <c r="B140" s="36"/>
      <c r="C140" s="30" t="s">
        <v>24</v>
      </c>
      <c r="D140" s="37"/>
      <c r="E140" s="37"/>
      <c r="F140" s="28" t="str">
        <f>E17</f>
        <v>Spolek pro lůžkový hospic Mezi Stromy</v>
      </c>
      <c r="G140" s="37"/>
      <c r="H140" s="37"/>
      <c r="I140" s="30" t="s">
        <v>30</v>
      </c>
      <c r="J140" s="33" t="str">
        <f>E23</f>
        <v>PROJEKT II, v.o.s.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5.15" customHeight="1">
      <c r="A141" s="35"/>
      <c r="B141" s="36"/>
      <c r="C141" s="30" t="s">
        <v>28</v>
      </c>
      <c r="D141" s="37"/>
      <c r="E141" s="37"/>
      <c r="F141" s="28" t="str">
        <f>IF(E20="","",E20)</f>
        <v>Vyplň údaj</v>
      </c>
      <c r="G141" s="37"/>
      <c r="H141" s="37"/>
      <c r="I141" s="30" t="s">
        <v>33</v>
      </c>
      <c r="J141" s="33" t="str">
        <f>E26</f>
        <v>Martin Škrabal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2" customFormat="1" ht="10.25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3" s="11" customFormat="1" ht="29.25" customHeight="1">
      <c r="A143" s="167"/>
      <c r="B143" s="168"/>
      <c r="C143" s="169" t="s">
        <v>261</v>
      </c>
      <c r="D143" s="170" t="s">
        <v>61</v>
      </c>
      <c r="E143" s="170" t="s">
        <v>57</v>
      </c>
      <c r="F143" s="170" t="s">
        <v>58</v>
      </c>
      <c r="G143" s="170" t="s">
        <v>262</v>
      </c>
      <c r="H143" s="170" t="s">
        <v>263</v>
      </c>
      <c r="I143" s="170" t="s">
        <v>264</v>
      </c>
      <c r="J143" s="170" t="s">
        <v>230</v>
      </c>
      <c r="K143" s="171" t="s">
        <v>265</v>
      </c>
      <c r="L143" s="172"/>
      <c r="M143" s="76" t="s">
        <v>1</v>
      </c>
      <c r="N143" s="77" t="s">
        <v>40</v>
      </c>
      <c r="O143" s="77" t="s">
        <v>266</v>
      </c>
      <c r="P143" s="77" t="s">
        <v>267</v>
      </c>
      <c r="Q143" s="77" t="s">
        <v>268</v>
      </c>
      <c r="R143" s="77" t="s">
        <v>269</v>
      </c>
      <c r="S143" s="77" t="s">
        <v>270</v>
      </c>
      <c r="T143" s="78" t="s">
        <v>271</v>
      </c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</row>
    <row r="144" spans="1:63" s="2" customFormat="1" ht="22.75" customHeight="1">
      <c r="A144" s="35"/>
      <c r="B144" s="36"/>
      <c r="C144" s="83" t="s">
        <v>272</v>
      </c>
      <c r="D144" s="37"/>
      <c r="E144" s="37"/>
      <c r="F144" s="37"/>
      <c r="G144" s="37"/>
      <c r="H144" s="37"/>
      <c r="I144" s="37"/>
      <c r="J144" s="173">
        <f>BK144</f>
        <v>0</v>
      </c>
      <c r="K144" s="37"/>
      <c r="L144" s="40"/>
      <c r="M144" s="79"/>
      <c r="N144" s="174"/>
      <c r="O144" s="80"/>
      <c r="P144" s="175">
        <f>P145+P146+P169+P170+P197+P198+P203+P204+P219+P220+P241+P242+P246</f>
        <v>0</v>
      </c>
      <c r="Q144" s="80"/>
      <c r="R144" s="175">
        <f>R145+R146+R169+R170+R197+R198+R203+R204+R219+R220+R241+R242+R246</f>
        <v>0</v>
      </c>
      <c r="S144" s="80"/>
      <c r="T144" s="176">
        <f>T145+T146+T169+T170+T197+T198+T203+T204+T219+T220+T241+T242+T246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75</v>
      </c>
      <c r="AU144" s="18" t="s">
        <v>232</v>
      </c>
      <c r="BK144" s="177">
        <f>BK145+BK146+BK169+BK170+BK197+BK198+BK203+BK204+BK219+BK220+BK241+BK242+BK246</f>
        <v>0</v>
      </c>
    </row>
    <row r="145" spans="1:65" s="12" customFormat="1" ht="25.9" customHeight="1">
      <c r="B145" s="178"/>
      <c r="C145" s="179"/>
      <c r="D145" s="180" t="s">
        <v>75</v>
      </c>
      <c r="E145" s="181" t="s">
        <v>2096</v>
      </c>
      <c r="F145" s="181" t="s">
        <v>3774</v>
      </c>
      <c r="G145" s="179"/>
      <c r="H145" s="179"/>
      <c r="I145" s="182"/>
      <c r="J145" s="183">
        <f>BK145</f>
        <v>0</v>
      </c>
      <c r="K145" s="179"/>
      <c r="L145" s="184"/>
      <c r="M145" s="185"/>
      <c r="N145" s="186"/>
      <c r="O145" s="186"/>
      <c r="P145" s="187">
        <v>0</v>
      </c>
      <c r="Q145" s="186"/>
      <c r="R145" s="187">
        <v>0</v>
      </c>
      <c r="S145" s="186"/>
      <c r="T145" s="188">
        <v>0</v>
      </c>
      <c r="AR145" s="189" t="s">
        <v>83</v>
      </c>
      <c r="AT145" s="190" t="s">
        <v>75</v>
      </c>
      <c r="AU145" s="190" t="s">
        <v>76</v>
      </c>
      <c r="AY145" s="189" t="s">
        <v>275</v>
      </c>
      <c r="BK145" s="191">
        <v>0</v>
      </c>
    </row>
    <row r="146" spans="1:65" s="12" customFormat="1" ht="25.9" customHeight="1">
      <c r="B146" s="178"/>
      <c r="C146" s="179"/>
      <c r="D146" s="180" t="s">
        <v>75</v>
      </c>
      <c r="E146" s="181" t="s">
        <v>2073</v>
      </c>
      <c r="F146" s="181" t="s">
        <v>3775</v>
      </c>
      <c r="G146" s="179"/>
      <c r="H146" s="179"/>
      <c r="I146" s="182"/>
      <c r="J146" s="183">
        <f>BK146</f>
        <v>0</v>
      </c>
      <c r="K146" s="179"/>
      <c r="L146" s="184"/>
      <c r="M146" s="185"/>
      <c r="N146" s="186"/>
      <c r="O146" s="186"/>
      <c r="P146" s="187">
        <f>P147+SUM(P148:P160)+P163</f>
        <v>0</v>
      </c>
      <c r="Q146" s="186"/>
      <c r="R146" s="187">
        <f>R147+SUM(R148:R160)+R163</f>
        <v>0</v>
      </c>
      <c r="S146" s="186"/>
      <c r="T146" s="188">
        <f>T147+SUM(T148:T160)+T163</f>
        <v>0</v>
      </c>
      <c r="AR146" s="189" t="s">
        <v>83</v>
      </c>
      <c r="AT146" s="190" t="s">
        <v>75</v>
      </c>
      <c r="AU146" s="190" t="s">
        <v>76</v>
      </c>
      <c r="AY146" s="189" t="s">
        <v>275</v>
      </c>
      <c r="BK146" s="191">
        <f>BK147+SUM(BK148:BK160)+BK163</f>
        <v>0</v>
      </c>
    </row>
    <row r="147" spans="1:65" s="2" customFormat="1" ht="66.75" customHeight="1">
      <c r="A147" s="35"/>
      <c r="B147" s="36"/>
      <c r="C147" s="194" t="s">
        <v>83</v>
      </c>
      <c r="D147" s="194" t="s">
        <v>277</v>
      </c>
      <c r="E147" s="195" t="s">
        <v>3776</v>
      </c>
      <c r="F147" s="196" t="s">
        <v>3777</v>
      </c>
      <c r="G147" s="197" t="s">
        <v>2066</v>
      </c>
      <c r="H147" s="198">
        <v>1</v>
      </c>
      <c r="I147" s="199"/>
      <c r="J147" s="200">
        <f t="shared" ref="J147:J158" si="0">ROUND(I147*H147,2)</f>
        <v>0</v>
      </c>
      <c r="K147" s="196" t="s">
        <v>1</v>
      </c>
      <c r="L147" s="40"/>
      <c r="M147" s="201" t="s">
        <v>1</v>
      </c>
      <c r="N147" s="202" t="s">
        <v>41</v>
      </c>
      <c r="O147" s="72"/>
      <c r="P147" s="203">
        <f t="shared" ref="P147:P158" si="1">O147*H147</f>
        <v>0</v>
      </c>
      <c r="Q147" s="203">
        <v>0</v>
      </c>
      <c r="R147" s="203">
        <f t="shared" ref="R147:R158" si="2">Q147*H147</f>
        <v>0</v>
      </c>
      <c r="S147" s="203">
        <v>0</v>
      </c>
      <c r="T147" s="204">
        <f t="shared" ref="T147:T158" si="3"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282</v>
      </c>
      <c r="AT147" s="205" t="s">
        <v>277</v>
      </c>
      <c r="AU147" s="205" t="s">
        <v>83</v>
      </c>
      <c r="AY147" s="18" t="s">
        <v>275</v>
      </c>
      <c r="BE147" s="206">
        <f t="shared" ref="BE147:BE158" si="4">IF(N147="základní",J147,0)</f>
        <v>0</v>
      </c>
      <c r="BF147" s="206">
        <f t="shared" ref="BF147:BF158" si="5">IF(N147="snížená",J147,0)</f>
        <v>0</v>
      </c>
      <c r="BG147" s="206">
        <f t="shared" ref="BG147:BG158" si="6">IF(N147="zákl. přenesená",J147,0)</f>
        <v>0</v>
      </c>
      <c r="BH147" s="206">
        <f t="shared" ref="BH147:BH158" si="7">IF(N147="sníž. přenesená",J147,0)</f>
        <v>0</v>
      </c>
      <c r="BI147" s="206">
        <f t="shared" ref="BI147:BI158" si="8">IF(N147="nulová",J147,0)</f>
        <v>0</v>
      </c>
      <c r="BJ147" s="18" t="s">
        <v>83</v>
      </c>
      <c r="BK147" s="206">
        <f t="shared" ref="BK147:BK158" si="9">ROUND(I147*H147,2)</f>
        <v>0</v>
      </c>
      <c r="BL147" s="18" t="s">
        <v>282</v>
      </c>
      <c r="BM147" s="205" t="s">
        <v>85</v>
      </c>
    </row>
    <row r="148" spans="1:65" s="2" customFormat="1" ht="24.15" customHeight="1">
      <c r="A148" s="35"/>
      <c r="B148" s="36"/>
      <c r="C148" s="194" t="s">
        <v>85</v>
      </c>
      <c r="D148" s="194" t="s">
        <v>277</v>
      </c>
      <c r="E148" s="195" t="s">
        <v>3778</v>
      </c>
      <c r="F148" s="196" t="s">
        <v>3779</v>
      </c>
      <c r="G148" s="197" t="s">
        <v>2066</v>
      </c>
      <c r="H148" s="198">
        <v>4</v>
      </c>
      <c r="I148" s="199"/>
      <c r="J148" s="200">
        <f t="shared" si="0"/>
        <v>0</v>
      </c>
      <c r="K148" s="196" t="s">
        <v>1</v>
      </c>
      <c r="L148" s="40"/>
      <c r="M148" s="201" t="s">
        <v>1</v>
      </c>
      <c r="N148" s="202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282</v>
      </c>
      <c r="AT148" s="205" t="s">
        <v>277</v>
      </c>
      <c r="AU148" s="205" t="s">
        <v>83</v>
      </c>
      <c r="AY148" s="18" t="s">
        <v>275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282</v>
      </c>
      <c r="BM148" s="205" t="s">
        <v>282</v>
      </c>
    </row>
    <row r="149" spans="1:65" s="2" customFormat="1" ht="24.15" customHeight="1">
      <c r="A149" s="35"/>
      <c r="B149" s="36"/>
      <c r="C149" s="194" t="s">
        <v>106</v>
      </c>
      <c r="D149" s="194" t="s">
        <v>277</v>
      </c>
      <c r="E149" s="195" t="s">
        <v>3780</v>
      </c>
      <c r="F149" s="196" t="s">
        <v>3781</v>
      </c>
      <c r="G149" s="197" t="s">
        <v>2066</v>
      </c>
      <c r="H149" s="198">
        <v>3</v>
      </c>
      <c r="I149" s="199"/>
      <c r="J149" s="200">
        <f t="shared" si="0"/>
        <v>0</v>
      </c>
      <c r="K149" s="196" t="s">
        <v>1</v>
      </c>
      <c r="L149" s="40"/>
      <c r="M149" s="201" t="s">
        <v>1</v>
      </c>
      <c r="N149" s="202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282</v>
      </c>
      <c r="AT149" s="205" t="s">
        <v>277</v>
      </c>
      <c r="AU149" s="205" t="s">
        <v>83</v>
      </c>
      <c r="AY149" s="18" t="s">
        <v>275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282</v>
      </c>
      <c r="BM149" s="205" t="s">
        <v>322</v>
      </c>
    </row>
    <row r="150" spans="1:65" s="2" customFormat="1" ht="44.25" customHeight="1">
      <c r="A150" s="35"/>
      <c r="B150" s="36"/>
      <c r="C150" s="194" t="s">
        <v>282</v>
      </c>
      <c r="D150" s="194" t="s">
        <v>277</v>
      </c>
      <c r="E150" s="195" t="s">
        <v>3782</v>
      </c>
      <c r="F150" s="196" t="s">
        <v>3783</v>
      </c>
      <c r="G150" s="197" t="s">
        <v>2066</v>
      </c>
      <c r="H150" s="198">
        <v>1</v>
      </c>
      <c r="I150" s="199"/>
      <c r="J150" s="200">
        <f t="shared" si="0"/>
        <v>0</v>
      </c>
      <c r="K150" s="196" t="s">
        <v>1</v>
      </c>
      <c r="L150" s="40"/>
      <c r="M150" s="201" t="s">
        <v>1</v>
      </c>
      <c r="N150" s="202" t="s">
        <v>41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282</v>
      </c>
      <c r="AT150" s="205" t="s">
        <v>277</v>
      </c>
      <c r="AU150" s="205" t="s">
        <v>83</v>
      </c>
      <c r="AY150" s="18" t="s">
        <v>275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282</v>
      </c>
      <c r="BM150" s="205" t="s">
        <v>334</v>
      </c>
    </row>
    <row r="151" spans="1:65" s="2" customFormat="1" ht="49" customHeight="1">
      <c r="A151" s="35"/>
      <c r="B151" s="36"/>
      <c r="C151" s="194" t="s">
        <v>317</v>
      </c>
      <c r="D151" s="194" t="s">
        <v>277</v>
      </c>
      <c r="E151" s="195" t="s">
        <v>3784</v>
      </c>
      <c r="F151" s="196" t="s">
        <v>3785</v>
      </c>
      <c r="G151" s="197" t="s">
        <v>2066</v>
      </c>
      <c r="H151" s="198">
        <v>1</v>
      </c>
      <c r="I151" s="199"/>
      <c r="J151" s="200">
        <f t="shared" si="0"/>
        <v>0</v>
      </c>
      <c r="K151" s="196" t="s">
        <v>1</v>
      </c>
      <c r="L151" s="40"/>
      <c r="M151" s="201" t="s">
        <v>1</v>
      </c>
      <c r="N151" s="202" t="s">
        <v>41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282</v>
      </c>
      <c r="AT151" s="205" t="s">
        <v>277</v>
      </c>
      <c r="AU151" s="205" t="s">
        <v>83</v>
      </c>
      <c r="AY151" s="18" t="s">
        <v>275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282</v>
      </c>
      <c r="BM151" s="205" t="s">
        <v>345</v>
      </c>
    </row>
    <row r="152" spans="1:65" s="2" customFormat="1" ht="44.25" customHeight="1">
      <c r="A152" s="35"/>
      <c r="B152" s="36"/>
      <c r="C152" s="194" t="s">
        <v>322</v>
      </c>
      <c r="D152" s="194" t="s">
        <v>277</v>
      </c>
      <c r="E152" s="195" t="s">
        <v>3786</v>
      </c>
      <c r="F152" s="196" t="s">
        <v>3787</v>
      </c>
      <c r="G152" s="197" t="s">
        <v>2066</v>
      </c>
      <c r="H152" s="198">
        <v>1</v>
      </c>
      <c r="I152" s="199"/>
      <c r="J152" s="200">
        <f t="shared" si="0"/>
        <v>0</v>
      </c>
      <c r="K152" s="196" t="s">
        <v>1</v>
      </c>
      <c r="L152" s="40"/>
      <c r="M152" s="201" t="s">
        <v>1</v>
      </c>
      <c r="N152" s="202" t="s">
        <v>41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282</v>
      </c>
      <c r="AT152" s="205" t="s">
        <v>277</v>
      </c>
      <c r="AU152" s="205" t="s">
        <v>83</v>
      </c>
      <c r="AY152" s="18" t="s">
        <v>275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282</v>
      </c>
      <c r="BM152" s="205" t="s">
        <v>362</v>
      </c>
    </row>
    <row r="153" spans="1:65" s="2" customFormat="1" ht="33" customHeight="1">
      <c r="A153" s="35"/>
      <c r="B153" s="36"/>
      <c r="C153" s="194" t="s">
        <v>328</v>
      </c>
      <c r="D153" s="194" t="s">
        <v>277</v>
      </c>
      <c r="E153" s="195" t="s">
        <v>3788</v>
      </c>
      <c r="F153" s="196" t="s">
        <v>3789</v>
      </c>
      <c r="G153" s="197" t="s">
        <v>2066</v>
      </c>
      <c r="H153" s="198">
        <v>1</v>
      </c>
      <c r="I153" s="199"/>
      <c r="J153" s="200">
        <f t="shared" si="0"/>
        <v>0</v>
      </c>
      <c r="K153" s="196" t="s">
        <v>1</v>
      </c>
      <c r="L153" s="40"/>
      <c r="M153" s="201" t="s">
        <v>1</v>
      </c>
      <c r="N153" s="202" t="s">
        <v>41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282</v>
      </c>
      <c r="AT153" s="205" t="s">
        <v>277</v>
      </c>
      <c r="AU153" s="205" t="s">
        <v>83</v>
      </c>
      <c r="AY153" s="18" t="s">
        <v>275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282</v>
      </c>
      <c r="BM153" s="205" t="s">
        <v>370</v>
      </c>
    </row>
    <row r="154" spans="1:65" s="2" customFormat="1" ht="24.15" customHeight="1">
      <c r="A154" s="35"/>
      <c r="B154" s="36"/>
      <c r="C154" s="194" t="s">
        <v>334</v>
      </c>
      <c r="D154" s="194" t="s">
        <v>277</v>
      </c>
      <c r="E154" s="195" t="s">
        <v>3790</v>
      </c>
      <c r="F154" s="196" t="s">
        <v>3791</v>
      </c>
      <c r="G154" s="197" t="s">
        <v>2066</v>
      </c>
      <c r="H154" s="198">
        <v>1</v>
      </c>
      <c r="I154" s="199"/>
      <c r="J154" s="200">
        <f t="shared" si="0"/>
        <v>0</v>
      </c>
      <c r="K154" s="196" t="s">
        <v>1</v>
      </c>
      <c r="L154" s="40"/>
      <c r="M154" s="201" t="s">
        <v>1</v>
      </c>
      <c r="N154" s="202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282</v>
      </c>
      <c r="AT154" s="205" t="s">
        <v>277</v>
      </c>
      <c r="AU154" s="205" t="s">
        <v>83</v>
      </c>
      <c r="AY154" s="18" t="s">
        <v>275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282</v>
      </c>
      <c r="BM154" s="205" t="s">
        <v>380</v>
      </c>
    </row>
    <row r="155" spans="1:65" s="2" customFormat="1" ht="24.15" customHeight="1">
      <c r="A155" s="35"/>
      <c r="B155" s="36"/>
      <c r="C155" s="194" t="s">
        <v>339</v>
      </c>
      <c r="D155" s="194" t="s">
        <v>277</v>
      </c>
      <c r="E155" s="195" t="s">
        <v>3792</v>
      </c>
      <c r="F155" s="196" t="s">
        <v>3793</v>
      </c>
      <c r="G155" s="197" t="s">
        <v>2066</v>
      </c>
      <c r="H155" s="198">
        <v>1</v>
      </c>
      <c r="I155" s="199"/>
      <c r="J155" s="200">
        <f t="shared" si="0"/>
        <v>0</v>
      </c>
      <c r="K155" s="196" t="s">
        <v>1</v>
      </c>
      <c r="L155" s="40"/>
      <c r="M155" s="201" t="s">
        <v>1</v>
      </c>
      <c r="N155" s="202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282</v>
      </c>
      <c r="AT155" s="205" t="s">
        <v>277</v>
      </c>
      <c r="AU155" s="205" t="s">
        <v>83</v>
      </c>
      <c r="AY155" s="18" t="s">
        <v>275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282</v>
      </c>
      <c r="BM155" s="205" t="s">
        <v>391</v>
      </c>
    </row>
    <row r="156" spans="1:65" s="2" customFormat="1" ht="24.15" customHeight="1">
      <c r="A156" s="35"/>
      <c r="B156" s="36"/>
      <c r="C156" s="194" t="s">
        <v>345</v>
      </c>
      <c r="D156" s="194" t="s">
        <v>277</v>
      </c>
      <c r="E156" s="195" t="s">
        <v>3794</v>
      </c>
      <c r="F156" s="196" t="s">
        <v>3795</v>
      </c>
      <c r="G156" s="197" t="s">
        <v>2066</v>
      </c>
      <c r="H156" s="198">
        <v>1</v>
      </c>
      <c r="I156" s="199"/>
      <c r="J156" s="200">
        <f t="shared" si="0"/>
        <v>0</v>
      </c>
      <c r="K156" s="196" t="s">
        <v>1</v>
      </c>
      <c r="L156" s="40"/>
      <c r="M156" s="201" t="s">
        <v>1</v>
      </c>
      <c r="N156" s="202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282</v>
      </c>
      <c r="AT156" s="205" t="s">
        <v>277</v>
      </c>
      <c r="AU156" s="205" t="s">
        <v>83</v>
      </c>
      <c r="AY156" s="18" t="s">
        <v>275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282</v>
      </c>
      <c r="BM156" s="205" t="s">
        <v>402</v>
      </c>
    </row>
    <row r="157" spans="1:65" s="2" customFormat="1" ht="24.15" customHeight="1">
      <c r="A157" s="35"/>
      <c r="B157" s="36"/>
      <c r="C157" s="194" t="s">
        <v>349</v>
      </c>
      <c r="D157" s="194" t="s">
        <v>277</v>
      </c>
      <c r="E157" s="195" t="s">
        <v>3796</v>
      </c>
      <c r="F157" s="196" t="s">
        <v>3797</v>
      </c>
      <c r="G157" s="197" t="s">
        <v>2066</v>
      </c>
      <c r="H157" s="198">
        <v>1</v>
      </c>
      <c r="I157" s="199"/>
      <c r="J157" s="200">
        <f t="shared" si="0"/>
        <v>0</v>
      </c>
      <c r="K157" s="196" t="s">
        <v>1</v>
      </c>
      <c r="L157" s="40"/>
      <c r="M157" s="201" t="s">
        <v>1</v>
      </c>
      <c r="N157" s="202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282</v>
      </c>
      <c r="AT157" s="205" t="s">
        <v>277</v>
      </c>
      <c r="AU157" s="205" t="s">
        <v>83</v>
      </c>
      <c r="AY157" s="18" t="s">
        <v>275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282</v>
      </c>
      <c r="BM157" s="205" t="s">
        <v>420</v>
      </c>
    </row>
    <row r="158" spans="1:65" s="2" customFormat="1" ht="24.15" customHeight="1">
      <c r="A158" s="35"/>
      <c r="B158" s="36"/>
      <c r="C158" s="194" t="s">
        <v>362</v>
      </c>
      <c r="D158" s="194" t="s">
        <v>277</v>
      </c>
      <c r="E158" s="195" t="s">
        <v>3798</v>
      </c>
      <c r="F158" s="196" t="s">
        <v>3799</v>
      </c>
      <c r="G158" s="197" t="s">
        <v>2066</v>
      </c>
      <c r="H158" s="198">
        <v>1</v>
      </c>
      <c r="I158" s="199"/>
      <c r="J158" s="200">
        <f t="shared" si="0"/>
        <v>0</v>
      </c>
      <c r="K158" s="196" t="s">
        <v>1</v>
      </c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282</v>
      </c>
      <c r="AT158" s="205" t="s">
        <v>277</v>
      </c>
      <c r="AU158" s="205" t="s">
        <v>83</v>
      </c>
      <c r="AY158" s="18" t="s">
        <v>275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282</v>
      </c>
      <c r="BM158" s="205" t="s">
        <v>436</v>
      </c>
    </row>
    <row r="159" spans="1:65" s="12" customFormat="1" ht="22.75" customHeight="1">
      <c r="B159" s="178"/>
      <c r="C159" s="179"/>
      <c r="D159" s="180" t="s">
        <v>75</v>
      </c>
      <c r="E159" s="192" t="s">
        <v>2100</v>
      </c>
      <c r="F159" s="192" t="s">
        <v>3800</v>
      </c>
      <c r="G159" s="179"/>
      <c r="H159" s="179"/>
      <c r="I159" s="182"/>
      <c r="J159" s="193">
        <f>BK159</f>
        <v>0</v>
      </c>
      <c r="K159" s="179"/>
      <c r="L159" s="184"/>
      <c r="M159" s="185"/>
      <c r="N159" s="186"/>
      <c r="O159" s="186"/>
      <c r="P159" s="187">
        <v>0</v>
      </c>
      <c r="Q159" s="186"/>
      <c r="R159" s="187">
        <v>0</v>
      </c>
      <c r="S159" s="186"/>
      <c r="T159" s="188">
        <v>0</v>
      </c>
      <c r="AR159" s="189" t="s">
        <v>83</v>
      </c>
      <c r="AT159" s="190" t="s">
        <v>75</v>
      </c>
      <c r="AU159" s="190" t="s">
        <v>83</v>
      </c>
      <c r="AY159" s="189" t="s">
        <v>275</v>
      </c>
      <c r="BK159" s="191">
        <v>0</v>
      </c>
    </row>
    <row r="160" spans="1:65" s="12" customFormat="1" ht="22.75" customHeight="1">
      <c r="B160" s="178"/>
      <c r="C160" s="179"/>
      <c r="D160" s="180" t="s">
        <v>75</v>
      </c>
      <c r="E160" s="192" t="s">
        <v>2077</v>
      </c>
      <c r="F160" s="192" t="s">
        <v>3801</v>
      </c>
      <c r="G160" s="179"/>
      <c r="H160" s="179"/>
      <c r="I160" s="182"/>
      <c r="J160" s="193">
        <f>BK160</f>
        <v>0</v>
      </c>
      <c r="K160" s="179"/>
      <c r="L160" s="184"/>
      <c r="M160" s="185"/>
      <c r="N160" s="186"/>
      <c r="O160" s="186"/>
      <c r="P160" s="187">
        <f>SUM(P161:P162)</f>
        <v>0</v>
      </c>
      <c r="Q160" s="186"/>
      <c r="R160" s="187">
        <f>SUM(R161:R162)</f>
        <v>0</v>
      </c>
      <c r="S160" s="186"/>
      <c r="T160" s="188">
        <f>SUM(T161:T162)</f>
        <v>0</v>
      </c>
      <c r="AR160" s="189" t="s">
        <v>83</v>
      </c>
      <c r="AT160" s="190" t="s">
        <v>75</v>
      </c>
      <c r="AU160" s="190" t="s">
        <v>83</v>
      </c>
      <c r="AY160" s="189" t="s">
        <v>275</v>
      </c>
      <c r="BK160" s="191">
        <f>SUM(BK161:BK162)</f>
        <v>0</v>
      </c>
    </row>
    <row r="161" spans="1:65" s="2" customFormat="1" ht="16.5" customHeight="1">
      <c r="A161" s="35"/>
      <c r="B161" s="36"/>
      <c r="C161" s="194" t="s">
        <v>366</v>
      </c>
      <c r="D161" s="194" t="s">
        <v>277</v>
      </c>
      <c r="E161" s="195" t="s">
        <v>3802</v>
      </c>
      <c r="F161" s="196" t="s">
        <v>3803</v>
      </c>
      <c r="G161" s="197" t="s">
        <v>399</v>
      </c>
      <c r="H161" s="198">
        <v>1</v>
      </c>
      <c r="I161" s="199"/>
      <c r="J161" s="200">
        <f>ROUND(I161*H161,2)</f>
        <v>0</v>
      </c>
      <c r="K161" s="196" t="s">
        <v>1</v>
      </c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282</v>
      </c>
      <c r="AT161" s="205" t="s">
        <v>277</v>
      </c>
      <c r="AU161" s="205" t="s">
        <v>85</v>
      </c>
      <c r="AY161" s="18" t="s">
        <v>275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282</v>
      </c>
      <c r="BM161" s="205" t="s">
        <v>464</v>
      </c>
    </row>
    <row r="162" spans="1:65" s="2" customFormat="1" ht="16.5" customHeight="1">
      <c r="A162" s="35"/>
      <c r="B162" s="36"/>
      <c r="C162" s="194" t="s">
        <v>370</v>
      </c>
      <c r="D162" s="194" t="s">
        <v>277</v>
      </c>
      <c r="E162" s="195" t="s">
        <v>3804</v>
      </c>
      <c r="F162" s="196" t="s">
        <v>3805</v>
      </c>
      <c r="G162" s="197" t="s">
        <v>399</v>
      </c>
      <c r="H162" s="198">
        <v>1</v>
      </c>
      <c r="I162" s="199"/>
      <c r="J162" s="200">
        <f>ROUND(I162*H162,2)</f>
        <v>0</v>
      </c>
      <c r="K162" s="196" t="s">
        <v>1</v>
      </c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282</v>
      </c>
      <c r="AT162" s="205" t="s">
        <v>277</v>
      </c>
      <c r="AU162" s="205" t="s">
        <v>85</v>
      </c>
      <c r="AY162" s="18" t="s">
        <v>275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282</v>
      </c>
      <c r="BM162" s="205" t="s">
        <v>478</v>
      </c>
    </row>
    <row r="163" spans="1:65" s="12" customFormat="1" ht="22.75" customHeight="1">
      <c r="B163" s="178"/>
      <c r="C163" s="179"/>
      <c r="D163" s="180" t="s">
        <v>75</v>
      </c>
      <c r="E163" s="192" t="s">
        <v>2103</v>
      </c>
      <c r="F163" s="192" t="s">
        <v>3806</v>
      </c>
      <c r="G163" s="179"/>
      <c r="H163" s="179"/>
      <c r="I163" s="182"/>
      <c r="J163" s="193">
        <f>BK163</f>
        <v>0</v>
      </c>
      <c r="K163" s="179"/>
      <c r="L163" s="184"/>
      <c r="M163" s="185"/>
      <c r="N163" s="186"/>
      <c r="O163" s="186"/>
      <c r="P163" s="187">
        <f>SUM(P164:P168)</f>
        <v>0</v>
      </c>
      <c r="Q163" s="186"/>
      <c r="R163" s="187">
        <f>SUM(R164:R168)</f>
        <v>0</v>
      </c>
      <c r="S163" s="186"/>
      <c r="T163" s="188">
        <f>SUM(T164:T168)</f>
        <v>0</v>
      </c>
      <c r="AR163" s="189" t="s">
        <v>83</v>
      </c>
      <c r="AT163" s="190" t="s">
        <v>75</v>
      </c>
      <c r="AU163" s="190" t="s">
        <v>83</v>
      </c>
      <c r="AY163" s="189" t="s">
        <v>275</v>
      </c>
      <c r="BK163" s="191">
        <f>SUM(BK164:BK168)</f>
        <v>0</v>
      </c>
    </row>
    <row r="164" spans="1:65" s="2" customFormat="1" ht="21.75" customHeight="1">
      <c r="A164" s="35"/>
      <c r="B164" s="36"/>
      <c r="C164" s="194" t="s">
        <v>8</v>
      </c>
      <c r="D164" s="194" t="s">
        <v>277</v>
      </c>
      <c r="E164" s="195" t="s">
        <v>3807</v>
      </c>
      <c r="F164" s="196" t="s">
        <v>3808</v>
      </c>
      <c r="G164" s="197" t="s">
        <v>399</v>
      </c>
      <c r="H164" s="198">
        <v>15</v>
      </c>
      <c r="I164" s="199"/>
      <c r="J164" s="200">
        <f>ROUND(I164*H164,2)</f>
        <v>0</v>
      </c>
      <c r="K164" s="196" t="s">
        <v>1</v>
      </c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282</v>
      </c>
      <c r="AT164" s="205" t="s">
        <v>277</v>
      </c>
      <c r="AU164" s="205" t="s">
        <v>85</v>
      </c>
      <c r="AY164" s="18" t="s">
        <v>275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282</v>
      </c>
      <c r="BM164" s="205" t="s">
        <v>488</v>
      </c>
    </row>
    <row r="165" spans="1:65" s="2" customFormat="1" ht="24.15" customHeight="1">
      <c r="A165" s="35"/>
      <c r="B165" s="36"/>
      <c r="C165" s="194" t="s">
        <v>380</v>
      </c>
      <c r="D165" s="194" t="s">
        <v>277</v>
      </c>
      <c r="E165" s="195" t="s">
        <v>3809</v>
      </c>
      <c r="F165" s="196" t="s">
        <v>3810</v>
      </c>
      <c r="G165" s="197" t="s">
        <v>399</v>
      </c>
      <c r="H165" s="198">
        <v>45</v>
      </c>
      <c r="I165" s="199"/>
      <c r="J165" s="200">
        <f>ROUND(I165*H165,2)</f>
        <v>0</v>
      </c>
      <c r="K165" s="196" t="s">
        <v>1</v>
      </c>
      <c r="L165" s="40"/>
      <c r="M165" s="201" t="s">
        <v>1</v>
      </c>
      <c r="N165" s="202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282</v>
      </c>
      <c r="AT165" s="205" t="s">
        <v>277</v>
      </c>
      <c r="AU165" s="205" t="s">
        <v>85</v>
      </c>
      <c r="AY165" s="18" t="s">
        <v>275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282</v>
      </c>
      <c r="BM165" s="205" t="s">
        <v>517</v>
      </c>
    </row>
    <row r="166" spans="1:65" s="2" customFormat="1" ht="24.15" customHeight="1">
      <c r="A166" s="35"/>
      <c r="B166" s="36"/>
      <c r="C166" s="194" t="s">
        <v>385</v>
      </c>
      <c r="D166" s="194" t="s">
        <v>277</v>
      </c>
      <c r="E166" s="195" t="s">
        <v>3811</v>
      </c>
      <c r="F166" s="196" t="s">
        <v>3812</v>
      </c>
      <c r="G166" s="197" t="s">
        <v>280</v>
      </c>
      <c r="H166" s="198">
        <v>41</v>
      </c>
      <c r="I166" s="199"/>
      <c r="J166" s="200">
        <f>ROUND(I166*H166,2)</f>
        <v>0</v>
      </c>
      <c r="K166" s="196" t="s">
        <v>1</v>
      </c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282</v>
      </c>
      <c r="AT166" s="205" t="s">
        <v>277</v>
      </c>
      <c r="AU166" s="205" t="s">
        <v>85</v>
      </c>
      <c r="AY166" s="18" t="s">
        <v>275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282</v>
      </c>
      <c r="BM166" s="205" t="s">
        <v>552</v>
      </c>
    </row>
    <row r="167" spans="1:65" s="2" customFormat="1" ht="21.75" customHeight="1">
      <c r="A167" s="35"/>
      <c r="B167" s="36"/>
      <c r="C167" s="194" t="s">
        <v>391</v>
      </c>
      <c r="D167" s="194" t="s">
        <v>277</v>
      </c>
      <c r="E167" s="195" t="s">
        <v>3813</v>
      </c>
      <c r="F167" s="196" t="s">
        <v>3814</v>
      </c>
      <c r="G167" s="197" t="s">
        <v>280</v>
      </c>
      <c r="H167" s="198">
        <v>3</v>
      </c>
      <c r="I167" s="199"/>
      <c r="J167" s="200">
        <f>ROUND(I167*H167,2)</f>
        <v>0</v>
      </c>
      <c r="K167" s="196" t="s">
        <v>1</v>
      </c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282</v>
      </c>
      <c r="AT167" s="205" t="s">
        <v>277</v>
      </c>
      <c r="AU167" s="205" t="s">
        <v>85</v>
      </c>
      <c r="AY167" s="18" t="s">
        <v>275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282</v>
      </c>
      <c r="BM167" s="205" t="s">
        <v>589</v>
      </c>
    </row>
    <row r="168" spans="1:65" s="2" customFormat="1" ht="16.5" customHeight="1">
      <c r="A168" s="35"/>
      <c r="B168" s="36"/>
      <c r="C168" s="194" t="s">
        <v>396</v>
      </c>
      <c r="D168" s="194" t="s">
        <v>277</v>
      </c>
      <c r="E168" s="195" t="s">
        <v>3815</v>
      </c>
      <c r="F168" s="196" t="s">
        <v>3816</v>
      </c>
      <c r="G168" s="197" t="s">
        <v>1547</v>
      </c>
      <c r="H168" s="198">
        <v>4</v>
      </c>
      <c r="I168" s="199"/>
      <c r="J168" s="200">
        <f>ROUND(I168*H168,2)</f>
        <v>0</v>
      </c>
      <c r="K168" s="196" t="s">
        <v>1</v>
      </c>
      <c r="L168" s="40"/>
      <c r="M168" s="201" t="s">
        <v>1</v>
      </c>
      <c r="N168" s="202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282</v>
      </c>
      <c r="AT168" s="205" t="s">
        <v>277</v>
      </c>
      <c r="AU168" s="205" t="s">
        <v>85</v>
      </c>
      <c r="AY168" s="18" t="s">
        <v>275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282</v>
      </c>
      <c r="BM168" s="205" t="s">
        <v>599</v>
      </c>
    </row>
    <row r="169" spans="1:65" s="12" customFormat="1" ht="25.9" customHeight="1">
      <c r="B169" s="178"/>
      <c r="C169" s="179"/>
      <c r="D169" s="180" t="s">
        <v>75</v>
      </c>
      <c r="E169" s="181" t="s">
        <v>3817</v>
      </c>
      <c r="F169" s="181" t="s">
        <v>3818</v>
      </c>
      <c r="G169" s="179"/>
      <c r="H169" s="179"/>
      <c r="I169" s="182"/>
      <c r="J169" s="183">
        <f>BK169</f>
        <v>0</v>
      </c>
      <c r="K169" s="179"/>
      <c r="L169" s="184"/>
      <c r="M169" s="185"/>
      <c r="N169" s="186"/>
      <c r="O169" s="186"/>
      <c r="P169" s="187">
        <v>0</v>
      </c>
      <c r="Q169" s="186"/>
      <c r="R169" s="187">
        <v>0</v>
      </c>
      <c r="S169" s="186"/>
      <c r="T169" s="188">
        <v>0</v>
      </c>
      <c r="AR169" s="189" t="s">
        <v>83</v>
      </c>
      <c r="AT169" s="190" t="s">
        <v>75</v>
      </c>
      <c r="AU169" s="190" t="s">
        <v>76</v>
      </c>
      <c r="AY169" s="189" t="s">
        <v>275</v>
      </c>
      <c r="BK169" s="191">
        <v>0</v>
      </c>
    </row>
    <row r="170" spans="1:65" s="12" customFormat="1" ht="25.9" customHeight="1">
      <c r="B170" s="178"/>
      <c r="C170" s="179"/>
      <c r="D170" s="180" t="s">
        <v>75</v>
      </c>
      <c r="E170" s="181" t="s">
        <v>2085</v>
      </c>
      <c r="F170" s="181" t="s">
        <v>3819</v>
      </c>
      <c r="G170" s="179"/>
      <c r="H170" s="179"/>
      <c r="I170" s="182"/>
      <c r="J170" s="183">
        <f>BK170</f>
        <v>0</v>
      </c>
      <c r="K170" s="179"/>
      <c r="L170" s="184"/>
      <c r="M170" s="185"/>
      <c r="N170" s="186"/>
      <c r="O170" s="186"/>
      <c r="P170" s="187">
        <f>P171+SUM(P172:P184)+P188+P189</f>
        <v>0</v>
      </c>
      <c r="Q170" s="186"/>
      <c r="R170" s="187">
        <f>R171+SUM(R172:R184)+R188+R189</f>
        <v>0</v>
      </c>
      <c r="S170" s="186"/>
      <c r="T170" s="188">
        <f>T171+SUM(T172:T184)+T188+T189</f>
        <v>0</v>
      </c>
      <c r="AR170" s="189" t="s">
        <v>83</v>
      </c>
      <c r="AT170" s="190" t="s">
        <v>75</v>
      </c>
      <c r="AU170" s="190" t="s">
        <v>76</v>
      </c>
      <c r="AY170" s="189" t="s">
        <v>275</v>
      </c>
      <c r="BK170" s="191">
        <f>BK171+SUM(BK172:BK184)+BK188+BK189</f>
        <v>0</v>
      </c>
    </row>
    <row r="171" spans="1:65" s="2" customFormat="1" ht="66.75" customHeight="1">
      <c r="A171" s="35"/>
      <c r="B171" s="36"/>
      <c r="C171" s="194" t="s">
        <v>402</v>
      </c>
      <c r="D171" s="194" t="s">
        <v>277</v>
      </c>
      <c r="E171" s="195" t="s">
        <v>3820</v>
      </c>
      <c r="F171" s="196" t="s">
        <v>3821</v>
      </c>
      <c r="G171" s="197" t="s">
        <v>2066</v>
      </c>
      <c r="H171" s="198">
        <v>1</v>
      </c>
      <c r="I171" s="199"/>
      <c r="J171" s="200">
        <f t="shared" ref="J171:J182" si="10">ROUND(I171*H171,2)</f>
        <v>0</v>
      </c>
      <c r="K171" s="196" t="s">
        <v>1</v>
      </c>
      <c r="L171" s="40"/>
      <c r="M171" s="201" t="s">
        <v>1</v>
      </c>
      <c r="N171" s="202" t="s">
        <v>41</v>
      </c>
      <c r="O171" s="72"/>
      <c r="P171" s="203">
        <f t="shared" ref="P171:P182" si="11">O171*H171</f>
        <v>0</v>
      </c>
      <c r="Q171" s="203">
        <v>0</v>
      </c>
      <c r="R171" s="203">
        <f t="shared" ref="R171:R182" si="12">Q171*H171</f>
        <v>0</v>
      </c>
      <c r="S171" s="203">
        <v>0</v>
      </c>
      <c r="T171" s="204">
        <f t="shared" ref="T171:T182" si="13"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282</v>
      </c>
      <c r="AT171" s="205" t="s">
        <v>277</v>
      </c>
      <c r="AU171" s="205" t="s">
        <v>83</v>
      </c>
      <c r="AY171" s="18" t="s">
        <v>275</v>
      </c>
      <c r="BE171" s="206">
        <f t="shared" ref="BE171:BE182" si="14">IF(N171="základní",J171,0)</f>
        <v>0</v>
      </c>
      <c r="BF171" s="206">
        <f t="shared" ref="BF171:BF182" si="15">IF(N171="snížená",J171,0)</f>
        <v>0</v>
      </c>
      <c r="BG171" s="206">
        <f t="shared" ref="BG171:BG182" si="16">IF(N171="zákl. přenesená",J171,0)</f>
        <v>0</v>
      </c>
      <c r="BH171" s="206">
        <f t="shared" ref="BH171:BH182" si="17">IF(N171="sníž. přenesená",J171,0)</f>
        <v>0</v>
      </c>
      <c r="BI171" s="206">
        <f t="shared" ref="BI171:BI182" si="18">IF(N171="nulová",J171,0)</f>
        <v>0</v>
      </c>
      <c r="BJ171" s="18" t="s">
        <v>83</v>
      </c>
      <c r="BK171" s="206">
        <f t="shared" ref="BK171:BK182" si="19">ROUND(I171*H171,2)</f>
        <v>0</v>
      </c>
      <c r="BL171" s="18" t="s">
        <v>282</v>
      </c>
      <c r="BM171" s="205" t="s">
        <v>607</v>
      </c>
    </row>
    <row r="172" spans="1:65" s="2" customFormat="1" ht="24.15" customHeight="1">
      <c r="A172" s="35"/>
      <c r="B172" s="36"/>
      <c r="C172" s="194" t="s">
        <v>7</v>
      </c>
      <c r="D172" s="194" t="s">
        <v>277</v>
      </c>
      <c r="E172" s="195" t="s">
        <v>3822</v>
      </c>
      <c r="F172" s="196" t="s">
        <v>3823</v>
      </c>
      <c r="G172" s="197" t="s">
        <v>2066</v>
      </c>
      <c r="H172" s="198">
        <v>4</v>
      </c>
      <c r="I172" s="199"/>
      <c r="J172" s="200">
        <f t="shared" si="10"/>
        <v>0</v>
      </c>
      <c r="K172" s="196" t="s">
        <v>1</v>
      </c>
      <c r="L172" s="40"/>
      <c r="M172" s="201" t="s">
        <v>1</v>
      </c>
      <c r="N172" s="202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282</v>
      </c>
      <c r="AT172" s="205" t="s">
        <v>277</v>
      </c>
      <c r="AU172" s="205" t="s">
        <v>83</v>
      </c>
      <c r="AY172" s="18" t="s">
        <v>275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282</v>
      </c>
      <c r="BM172" s="205" t="s">
        <v>618</v>
      </c>
    </row>
    <row r="173" spans="1:65" s="2" customFormat="1" ht="21.75" customHeight="1">
      <c r="A173" s="35"/>
      <c r="B173" s="36"/>
      <c r="C173" s="194" t="s">
        <v>420</v>
      </c>
      <c r="D173" s="194" t="s">
        <v>277</v>
      </c>
      <c r="E173" s="195" t="s">
        <v>3824</v>
      </c>
      <c r="F173" s="196" t="s">
        <v>3825</v>
      </c>
      <c r="G173" s="197" t="s">
        <v>2066</v>
      </c>
      <c r="H173" s="198">
        <v>2</v>
      </c>
      <c r="I173" s="199"/>
      <c r="J173" s="200">
        <f t="shared" si="10"/>
        <v>0</v>
      </c>
      <c r="K173" s="196" t="s">
        <v>1</v>
      </c>
      <c r="L173" s="40"/>
      <c r="M173" s="201" t="s">
        <v>1</v>
      </c>
      <c r="N173" s="202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282</v>
      </c>
      <c r="AT173" s="205" t="s">
        <v>277</v>
      </c>
      <c r="AU173" s="205" t="s">
        <v>83</v>
      </c>
      <c r="AY173" s="18" t="s">
        <v>275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282</v>
      </c>
      <c r="BM173" s="205" t="s">
        <v>628</v>
      </c>
    </row>
    <row r="174" spans="1:65" s="2" customFormat="1" ht="33" customHeight="1">
      <c r="A174" s="35"/>
      <c r="B174" s="36"/>
      <c r="C174" s="194" t="s">
        <v>428</v>
      </c>
      <c r="D174" s="194" t="s">
        <v>277</v>
      </c>
      <c r="E174" s="195" t="s">
        <v>3826</v>
      </c>
      <c r="F174" s="196" t="s">
        <v>3827</v>
      </c>
      <c r="G174" s="197" t="s">
        <v>2066</v>
      </c>
      <c r="H174" s="198">
        <v>1</v>
      </c>
      <c r="I174" s="199"/>
      <c r="J174" s="200">
        <f t="shared" si="10"/>
        <v>0</v>
      </c>
      <c r="K174" s="196" t="s">
        <v>1</v>
      </c>
      <c r="L174" s="40"/>
      <c r="M174" s="201" t="s">
        <v>1</v>
      </c>
      <c r="N174" s="202" t="s">
        <v>41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282</v>
      </c>
      <c r="AT174" s="205" t="s">
        <v>277</v>
      </c>
      <c r="AU174" s="205" t="s">
        <v>83</v>
      </c>
      <c r="AY174" s="18" t="s">
        <v>275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282</v>
      </c>
      <c r="BM174" s="205" t="s">
        <v>638</v>
      </c>
    </row>
    <row r="175" spans="1:65" s="2" customFormat="1" ht="33" customHeight="1">
      <c r="A175" s="35"/>
      <c r="B175" s="36"/>
      <c r="C175" s="194" t="s">
        <v>436</v>
      </c>
      <c r="D175" s="194" t="s">
        <v>277</v>
      </c>
      <c r="E175" s="195" t="s">
        <v>3828</v>
      </c>
      <c r="F175" s="196" t="s">
        <v>3829</v>
      </c>
      <c r="G175" s="197" t="s">
        <v>2066</v>
      </c>
      <c r="H175" s="198">
        <v>1</v>
      </c>
      <c r="I175" s="199"/>
      <c r="J175" s="200">
        <f t="shared" si="10"/>
        <v>0</v>
      </c>
      <c r="K175" s="196" t="s">
        <v>1</v>
      </c>
      <c r="L175" s="40"/>
      <c r="M175" s="201" t="s">
        <v>1</v>
      </c>
      <c r="N175" s="202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282</v>
      </c>
      <c r="AT175" s="205" t="s">
        <v>277</v>
      </c>
      <c r="AU175" s="205" t="s">
        <v>83</v>
      </c>
      <c r="AY175" s="18" t="s">
        <v>275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282</v>
      </c>
      <c r="BM175" s="205" t="s">
        <v>649</v>
      </c>
    </row>
    <row r="176" spans="1:65" s="2" customFormat="1" ht="24.15" customHeight="1">
      <c r="A176" s="35"/>
      <c r="B176" s="36"/>
      <c r="C176" s="194" t="s">
        <v>440</v>
      </c>
      <c r="D176" s="194" t="s">
        <v>277</v>
      </c>
      <c r="E176" s="195" t="s">
        <v>3830</v>
      </c>
      <c r="F176" s="196" t="s">
        <v>3831</v>
      </c>
      <c r="G176" s="197" t="s">
        <v>2066</v>
      </c>
      <c r="H176" s="198">
        <v>3</v>
      </c>
      <c r="I176" s="199"/>
      <c r="J176" s="200">
        <f t="shared" si="10"/>
        <v>0</v>
      </c>
      <c r="K176" s="196" t="s">
        <v>1</v>
      </c>
      <c r="L176" s="40"/>
      <c r="M176" s="201" t="s">
        <v>1</v>
      </c>
      <c r="N176" s="202" t="s">
        <v>41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282</v>
      </c>
      <c r="AT176" s="205" t="s">
        <v>277</v>
      </c>
      <c r="AU176" s="205" t="s">
        <v>83</v>
      </c>
      <c r="AY176" s="18" t="s">
        <v>275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282</v>
      </c>
      <c r="BM176" s="205" t="s">
        <v>660</v>
      </c>
    </row>
    <row r="177" spans="1:65" s="2" customFormat="1" ht="24.15" customHeight="1">
      <c r="A177" s="35"/>
      <c r="B177" s="36"/>
      <c r="C177" s="194" t="s">
        <v>464</v>
      </c>
      <c r="D177" s="194" t="s">
        <v>277</v>
      </c>
      <c r="E177" s="195" t="s">
        <v>3832</v>
      </c>
      <c r="F177" s="196" t="s">
        <v>3833</v>
      </c>
      <c r="G177" s="197" t="s">
        <v>2066</v>
      </c>
      <c r="H177" s="198">
        <v>1</v>
      </c>
      <c r="I177" s="199"/>
      <c r="J177" s="200">
        <f t="shared" si="10"/>
        <v>0</v>
      </c>
      <c r="K177" s="196" t="s">
        <v>1</v>
      </c>
      <c r="L177" s="40"/>
      <c r="M177" s="201" t="s">
        <v>1</v>
      </c>
      <c r="N177" s="202" t="s">
        <v>41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282</v>
      </c>
      <c r="AT177" s="205" t="s">
        <v>277</v>
      </c>
      <c r="AU177" s="205" t="s">
        <v>83</v>
      </c>
      <c r="AY177" s="18" t="s">
        <v>275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83</v>
      </c>
      <c r="BK177" s="206">
        <f t="shared" si="19"/>
        <v>0</v>
      </c>
      <c r="BL177" s="18" t="s">
        <v>282</v>
      </c>
      <c r="BM177" s="205" t="s">
        <v>670</v>
      </c>
    </row>
    <row r="178" spans="1:65" s="2" customFormat="1" ht="24.15" customHeight="1">
      <c r="A178" s="35"/>
      <c r="B178" s="36"/>
      <c r="C178" s="194" t="s">
        <v>469</v>
      </c>
      <c r="D178" s="194" t="s">
        <v>277</v>
      </c>
      <c r="E178" s="195" t="s">
        <v>3790</v>
      </c>
      <c r="F178" s="196" t="s">
        <v>3791</v>
      </c>
      <c r="G178" s="197" t="s">
        <v>2066</v>
      </c>
      <c r="H178" s="198">
        <v>1</v>
      </c>
      <c r="I178" s="199"/>
      <c r="J178" s="200">
        <f t="shared" si="10"/>
        <v>0</v>
      </c>
      <c r="K178" s="196" t="s">
        <v>1</v>
      </c>
      <c r="L178" s="40"/>
      <c r="M178" s="201" t="s">
        <v>1</v>
      </c>
      <c r="N178" s="202" t="s">
        <v>41</v>
      </c>
      <c r="O178" s="7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282</v>
      </c>
      <c r="AT178" s="205" t="s">
        <v>277</v>
      </c>
      <c r="AU178" s="205" t="s">
        <v>83</v>
      </c>
      <c r="AY178" s="18" t="s">
        <v>275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83</v>
      </c>
      <c r="BK178" s="206">
        <f t="shared" si="19"/>
        <v>0</v>
      </c>
      <c r="BL178" s="18" t="s">
        <v>282</v>
      </c>
      <c r="BM178" s="205" t="s">
        <v>680</v>
      </c>
    </row>
    <row r="179" spans="1:65" s="2" customFormat="1" ht="24.15" customHeight="1">
      <c r="A179" s="35"/>
      <c r="B179" s="36"/>
      <c r="C179" s="194" t="s">
        <v>478</v>
      </c>
      <c r="D179" s="194" t="s">
        <v>277</v>
      </c>
      <c r="E179" s="195" t="s">
        <v>3834</v>
      </c>
      <c r="F179" s="196" t="s">
        <v>3835</v>
      </c>
      <c r="G179" s="197" t="s">
        <v>2066</v>
      </c>
      <c r="H179" s="198">
        <v>2</v>
      </c>
      <c r="I179" s="199"/>
      <c r="J179" s="200">
        <f t="shared" si="10"/>
        <v>0</v>
      </c>
      <c r="K179" s="196" t="s">
        <v>1</v>
      </c>
      <c r="L179" s="40"/>
      <c r="M179" s="201" t="s">
        <v>1</v>
      </c>
      <c r="N179" s="202" t="s">
        <v>41</v>
      </c>
      <c r="O179" s="72"/>
      <c r="P179" s="203">
        <f t="shared" si="11"/>
        <v>0</v>
      </c>
      <c r="Q179" s="203">
        <v>0</v>
      </c>
      <c r="R179" s="203">
        <f t="shared" si="12"/>
        <v>0</v>
      </c>
      <c r="S179" s="203">
        <v>0</v>
      </c>
      <c r="T179" s="204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282</v>
      </c>
      <c r="AT179" s="205" t="s">
        <v>277</v>
      </c>
      <c r="AU179" s="205" t="s">
        <v>83</v>
      </c>
      <c r="AY179" s="18" t="s">
        <v>275</v>
      </c>
      <c r="BE179" s="206">
        <f t="shared" si="14"/>
        <v>0</v>
      </c>
      <c r="BF179" s="206">
        <f t="shared" si="15"/>
        <v>0</v>
      </c>
      <c r="BG179" s="206">
        <f t="shared" si="16"/>
        <v>0</v>
      </c>
      <c r="BH179" s="206">
        <f t="shared" si="17"/>
        <v>0</v>
      </c>
      <c r="BI179" s="206">
        <f t="shared" si="18"/>
        <v>0</v>
      </c>
      <c r="BJ179" s="18" t="s">
        <v>83</v>
      </c>
      <c r="BK179" s="206">
        <f t="shared" si="19"/>
        <v>0</v>
      </c>
      <c r="BL179" s="18" t="s">
        <v>282</v>
      </c>
      <c r="BM179" s="205" t="s">
        <v>691</v>
      </c>
    </row>
    <row r="180" spans="1:65" s="2" customFormat="1" ht="24.15" customHeight="1">
      <c r="A180" s="35"/>
      <c r="B180" s="36"/>
      <c r="C180" s="194" t="s">
        <v>482</v>
      </c>
      <c r="D180" s="194" t="s">
        <v>277</v>
      </c>
      <c r="E180" s="195" t="s">
        <v>3836</v>
      </c>
      <c r="F180" s="196" t="s">
        <v>3837</v>
      </c>
      <c r="G180" s="197" t="s">
        <v>2066</v>
      </c>
      <c r="H180" s="198">
        <v>4</v>
      </c>
      <c r="I180" s="199"/>
      <c r="J180" s="200">
        <f t="shared" si="10"/>
        <v>0</v>
      </c>
      <c r="K180" s="196" t="s">
        <v>1</v>
      </c>
      <c r="L180" s="40"/>
      <c r="M180" s="201" t="s">
        <v>1</v>
      </c>
      <c r="N180" s="202" t="s">
        <v>41</v>
      </c>
      <c r="O180" s="72"/>
      <c r="P180" s="203">
        <f t="shared" si="11"/>
        <v>0</v>
      </c>
      <c r="Q180" s="203">
        <v>0</v>
      </c>
      <c r="R180" s="203">
        <f t="shared" si="12"/>
        <v>0</v>
      </c>
      <c r="S180" s="203">
        <v>0</v>
      </c>
      <c r="T180" s="204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282</v>
      </c>
      <c r="AT180" s="205" t="s">
        <v>277</v>
      </c>
      <c r="AU180" s="205" t="s">
        <v>83</v>
      </c>
      <c r="AY180" s="18" t="s">
        <v>275</v>
      </c>
      <c r="BE180" s="206">
        <f t="shared" si="14"/>
        <v>0</v>
      </c>
      <c r="BF180" s="206">
        <f t="shared" si="15"/>
        <v>0</v>
      </c>
      <c r="BG180" s="206">
        <f t="shared" si="16"/>
        <v>0</v>
      </c>
      <c r="BH180" s="206">
        <f t="shared" si="17"/>
        <v>0</v>
      </c>
      <c r="BI180" s="206">
        <f t="shared" si="18"/>
        <v>0</v>
      </c>
      <c r="BJ180" s="18" t="s">
        <v>83</v>
      </c>
      <c r="BK180" s="206">
        <f t="shared" si="19"/>
        <v>0</v>
      </c>
      <c r="BL180" s="18" t="s">
        <v>282</v>
      </c>
      <c r="BM180" s="205" t="s">
        <v>704</v>
      </c>
    </row>
    <row r="181" spans="1:65" s="2" customFormat="1" ht="24.15" customHeight="1">
      <c r="A181" s="35"/>
      <c r="B181" s="36"/>
      <c r="C181" s="194" t="s">
        <v>488</v>
      </c>
      <c r="D181" s="194" t="s">
        <v>277</v>
      </c>
      <c r="E181" s="195" t="s">
        <v>3838</v>
      </c>
      <c r="F181" s="196" t="s">
        <v>3839</v>
      </c>
      <c r="G181" s="197" t="s">
        <v>2066</v>
      </c>
      <c r="H181" s="198">
        <v>1</v>
      </c>
      <c r="I181" s="199"/>
      <c r="J181" s="200">
        <f t="shared" si="10"/>
        <v>0</v>
      </c>
      <c r="K181" s="196" t="s">
        <v>1</v>
      </c>
      <c r="L181" s="40"/>
      <c r="M181" s="201" t="s">
        <v>1</v>
      </c>
      <c r="N181" s="202" t="s">
        <v>41</v>
      </c>
      <c r="O181" s="72"/>
      <c r="P181" s="203">
        <f t="shared" si="11"/>
        <v>0</v>
      </c>
      <c r="Q181" s="203">
        <v>0</v>
      </c>
      <c r="R181" s="203">
        <f t="shared" si="12"/>
        <v>0</v>
      </c>
      <c r="S181" s="203">
        <v>0</v>
      </c>
      <c r="T181" s="204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282</v>
      </c>
      <c r="AT181" s="205" t="s">
        <v>277</v>
      </c>
      <c r="AU181" s="205" t="s">
        <v>83</v>
      </c>
      <c r="AY181" s="18" t="s">
        <v>275</v>
      </c>
      <c r="BE181" s="206">
        <f t="shared" si="14"/>
        <v>0</v>
      </c>
      <c r="BF181" s="206">
        <f t="shared" si="15"/>
        <v>0</v>
      </c>
      <c r="BG181" s="206">
        <f t="shared" si="16"/>
        <v>0</v>
      </c>
      <c r="BH181" s="206">
        <f t="shared" si="17"/>
        <v>0</v>
      </c>
      <c r="BI181" s="206">
        <f t="shared" si="18"/>
        <v>0</v>
      </c>
      <c r="BJ181" s="18" t="s">
        <v>83</v>
      </c>
      <c r="BK181" s="206">
        <f t="shared" si="19"/>
        <v>0</v>
      </c>
      <c r="BL181" s="18" t="s">
        <v>282</v>
      </c>
      <c r="BM181" s="205" t="s">
        <v>401</v>
      </c>
    </row>
    <row r="182" spans="1:65" s="2" customFormat="1" ht="24.15" customHeight="1">
      <c r="A182" s="35"/>
      <c r="B182" s="36"/>
      <c r="C182" s="194" t="s">
        <v>501</v>
      </c>
      <c r="D182" s="194" t="s">
        <v>277</v>
      </c>
      <c r="E182" s="195" t="s">
        <v>3840</v>
      </c>
      <c r="F182" s="196" t="s">
        <v>3841</v>
      </c>
      <c r="G182" s="197" t="s">
        <v>2066</v>
      </c>
      <c r="H182" s="198">
        <v>1</v>
      </c>
      <c r="I182" s="199"/>
      <c r="J182" s="200">
        <f t="shared" si="10"/>
        <v>0</v>
      </c>
      <c r="K182" s="196" t="s">
        <v>1</v>
      </c>
      <c r="L182" s="40"/>
      <c r="M182" s="201" t="s">
        <v>1</v>
      </c>
      <c r="N182" s="202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282</v>
      </c>
      <c r="AT182" s="205" t="s">
        <v>277</v>
      </c>
      <c r="AU182" s="205" t="s">
        <v>83</v>
      </c>
      <c r="AY182" s="18" t="s">
        <v>275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282</v>
      </c>
      <c r="BM182" s="205" t="s">
        <v>759</v>
      </c>
    </row>
    <row r="183" spans="1:65" s="12" customFormat="1" ht="22.75" customHeight="1">
      <c r="B183" s="178"/>
      <c r="C183" s="179"/>
      <c r="D183" s="180" t="s">
        <v>75</v>
      </c>
      <c r="E183" s="192" t="s">
        <v>2088</v>
      </c>
      <c r="F183" s="192" t="s">
        <v>3842</v>
      </c>
      <c r="G183" s="179"/>
      <c r="H183" s="179"/>
      <c r="I183" s="182"/>
      <c r="J183" s="193">
        <f>BK183</f>
        <v>0</v>
      </c>
      <c r="K183" s="179"/>
      <c r="L183" s="184"/>
      <c r="M183" s="185"/>
      <c r="N183" s="186"/>
      <c r="O183" s="186"/>
      <c r="P183" s="187">
        <v>0</v>
      </c>
      <c r="Q183" s="186"/>
      <c r="R183" s="187">
        <v>0</v>
      </c>
      <c r="S183" s="186"/>
      <c r="T183" s="188">
        <v>0</v>
      </c>
      <c r="AR183" s="189" t="s">
        <v>83</v>
      </c>
      <c r="AT183" s="190" t="s">
        <v>75</v>
      </c>
      <c r="AU183" s="190" t="s">
        <v>83</v>
      </c>
      <c r="AY183" s="189" t="s">
        <v>275</v>
      </c>
      <c r="BK183" s="191">
        <v>0</v>
      </c>
    </row>
    <row r="184" spans="1:65" s="12" customFormat="1" ht="22.75" customHeight="1">
      <c r="B184" s="178"/>
      <c r="C184" s="179"/>
      <c r="D184" s="180" t="s">
        <v>75</v>
      </c>
      <c r="E184" s="192" t="s">
        <v>2107</v>
      </c>
      <c r="F184" s="192" t="s">
        <v>3843</v>
      </c>
      <c r="G184" s="179"/>
      <c r="H184" s="179"/>
      <c r="I184" s="182"/>
      <c r="J184" s="193">
        <f>BK184</f>
        <v>0</v>
      </c>
      <c r="K184" s="179"/>
      <c r="L184" s="184"/>
      <c r="M184" s="185"/>
      <c r="N184" s="186"/>
      <c r="O184" s="186"/>
      <c r="P184" s="187">
        <f>SUM(P185:P187)</f>
        <v>0</v>
      </c>
      <c r="Q184" s="186"/>
      <c r="R184" s="187">
        <f>SUM(R185:R187)</f>
        <v>0</v>
      </c>
      <c r="S184" s="186"/>
      <c r="T184" s="188">
        <f>SUM(T185:T187)</f>
        <v>0</v>
      </c>
      <c r="AR184" s="189" t="s">
        <v>83</v>
      </c>
      <c r="AT184" s="190" t="s">
        <v>75</v>
      </c>
      <c r="AU184" s="190" t="s">
        <v>83</v>
      </c>
      <c r="AY184" s="189" t="s">
        <v>275</v>
      </c>
      <c r="BK184" s="191">
        <f>SUM(BK185:BK187)</f>
        <v>0</v>
      </c>
    </row>
    <row r="185" spans="1:65" s="2" customFormat="1" ht="16.5" customHeight="1">
      <c r="A185" s="35"/>
      <c r="B185" s="36"/>
      <c r="C185" s="194" t="s">
        <v>517</v>
      </c>
      <c r="D185" s="194" t="s">
        <v>277</v>
      </c>
      <c r="E185" s="195" t="s">
        <v>3844</v>
      </c>
      <c r="F185" s="196" t="s">
        <v>3845</v>
      </c>
      <c r="G185" s="197" t="s">
        <v>399</v>
      </c>
      <c r="H185" s="198">
        <v>5</v>
      </c>
      <c r="I185" s="199"/>
      <c r="J185" s="200">
        <f>ROUND(I185*H185,2)</f>
        <v>0</v>
      </c>
      <c r="K185" s="196" t="s">
        <v>1</v>
      </c>
      <c r="L185" s="40"/>
      <c r="M185" s="201" t="s">
        <v>1</v>
      </c>
      <c r="N185" s="202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282</v>
      </c>
      <c r="AT185" s="205" t="s">
        <v>277</v>
      </c>
      <c r="AU185" s="205" t="s">
        <v>85</v>
      </c>
      <c r="AY185" s="18" t="s">
        <v>275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282</v>
      </c>
      <c r="BM185" s="205" t="s">
        <v>783</v>
      </c>
    </row>
    <row r="186" spans="1:65" s="2" customFormat="1" ht="16.5" customHeight="1">
      <c r="A186" s="35"/>
      <c r="B186" s="36"/>
      <c r="C186" s="194" t="s">
        <v>525</v>
      </c>
      <c r="D186" s="194" t="s">
        <v>277</v>
      </c>
      <c r="E186" s="195" t="s">
        <v>3846</v>
      </c>
      <c r="F186" s="196" t="s">
        <v>3847</v>
      </c>
      <c r="G186" s="197" t="s">
        <v>399</v>
      </c>
      <c r="H186" s="198">
        <v>2</v>
      </c>
      <c r="I186" s="199"/>
      <c r="J186" s="200">
        <f>ROUND(I186*H186,2)</f>
        <v>0</v>
      </c>
      <c r="K186" s="196" t="s">
        <v>1</v>
      </c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282</v>
      </c>
      <c r="AT186" s="205" t="s">
        <v>277</v>
      </c>
      <c r="AU186" s="205" t="s">
        <v>85</v>
      </c>
      <c r="AY186" s="18" t="s">
        <v>275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282</v>
      </c>
      <c r="BM186" s="205" t="s">
        <v>812</v>
      </c>
    </row>
    <row r="187" spans="1:65" s="2" customFormat="1" ht="16.5" customHeight="1">
      <c r="A187" s="35"/>
      <c r="B187" s="36"/>
      <c r="C187" s="194" t="s">
        <v>552</v>
      </c>
      <c r="D187" s="194" t="s">
        <v>277</v>
      </c>
      <c r="E187" s="195" t="s">
        <v>3848</v>
      </c>
      <c r="F187" s="196" t="s">
        <v>3849</v>
      </c>
      <c r="G187" s="197" t="s">
        <v>399</v>
      </c>
      <c r="H187" s="198">
        <v>2</v>
      </c>
      <c r="I187" s="199"/>
      <c r="J187" s="200">
        <f>ROUND(I187*H187,2)</f>
        <v>0</v>
      </c>
      <c r="K187" s="196" t="s">
        <v>1</v>
      </c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282</v>
      </c>
      <c r="AT187" s="205" t="s">
        <v>277</v>
      </c>
      <c r="AU187" s="205" t="s">
        <v>85</v>
      </c>
      <c r="AY187" s="18" t="s">
        <v>275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282</v>
      </c>
      <c r="BM187" s="205" t="s">
        <v>825</v>
      </c>
    </row>
    <row r="188" spans="1:65" s="12" customFormat="1" ht="22.75" customHeight="1">
      <c r="B188" s="178"/>
      <c r="C188" s="179"/>
      <c r="D188" s="180" t="s">
        <v>75</v>
      </c>
      <c r="E188" s="192" t="s">
        <v>2100</v>
      </c>
      <c r="F188" s="192" t="s">
        <v>3800</v>
      </c>
      <c r="G188" s="179"/>
      <c r="H188" s="179"/>
      <c r="I188" s="182"/>
      <c r="J188" s="193">
        <f>BK188</f>
        <v>0</v>
      </c>
      <c r="K188" s="179"/>
      <c r="L188" s="184"/>
      <c r="M188" s="185"/>
      <c r="N188" s="186"/>
      <c r="O188" s="186"/>
      <c r="P188" s="187">
        <v>0</v>
      </c>
      <c r="Q188" s="186"/>
      <c r="R188" s="187">
        <v>0</v>
      </c>
      <c r="S188" s="186"/>
      <c r="T188" s="188">
        <v>0</v>
      </c>
      <c r="AR188" s="189" t="s">
        <v>83</v>
      </c>
      <c r="AT188" s="190" t="s">
        <v>75</v>
      </c>
      <c r="AU188" s="190" t="s">
        <v>83</v>
      </c>
      <c r="AY188" s="189" t="s">
        <v>275</v>
      </c>
      <c r="BK188" s="191">
        <v>0</v>
      </c>
    </row>
    <row r="189" spans="1:65" s="12" customFormat="1" ht="22.75" customHeight="1">
      <c r="B189" s="178"/>
      <c r="C189" s="179"/>
      <c r="D189" s="180" t="s">
        <v>75</v>
      </c>
      <c r="E189" s="192" t="s">
        <v>2077</v>
      </c>
      <c r="F189" s="192" t="s">
        <v>3801</v>
      </c>
      <c r="G189" s="179"/>
      <c r="H189" s="179"/>
      <c r="I189" s="182"/>
      <c r="J189" s="193">
        <f>BK189</f>
        <v>0</v>
      </c>
      <c r="K189" s="179"/>
      <c r="L189" s="184"/>
      <c r="M189" s="185"/>
      <c r="N189" s="186"/>
      <c r="O189" s="186"/>
      <c r="P189" s="187">
        <f>SUM(P190:P196)</f>
        <v>0</v>
      </c>
      <c r="Q189" s="186"/>
      <c r="R189" s="187">
        <f>SUM(R190:R196)</f>
        <v>0</v>
      </c>
      <c r="S189" s="186"/>
      <c r="T189" s="188">
        <f>SUM(T190:T196)</f>
        <v>0</v>
      </c>
      <c r="AR189" s="189" t="s">
        <v>83</v>
      </c>
      <c r="AT189" s="190" t="s">
        <v>75</v>
      </c>
      <c r="AU189" s="190" t="s">
        <v>83</v>
      </c>
      <c r="AY189" s="189" t="s">
        <v>275</v>
      </c>
      <c r="BK189" s="191">
        <f>SUM(BK190:BK196)</f>
        <v>0</v>
      </c>
    </row>
    <row r="190" spans="1:65" s="2" customFormat="1" ht="24.15" customHeight="1">
      <c r="A190" s="35"/>
      <c r="B190" s="36"/>
      <c r="C190" s="194" t="s">
        <v>562</v>
      </c>
      <c r="D190" s="194" t="s">
        <v>277</v>
      </c>
      <c r="E190" s="195" t="s">
        <v>3850</v>
      </c>
      <c r="F190" s="196" t="s">
        <v>3851</v>
      </c>
      <c r="G190" s="197" t="s">
        <v>399</v>
      </c>
      <c r="H190" s="198">
        <v>50</v>
      </c>
      <c r="I190" s="199"/>
      <c r="J190" s="200">
        <f t="shared" ref="J190:J196" si="20">ROUND(I190*H190,2)</f>
        <v>0</v>
      </c>
      <c r="K190" s="196" t="s">
        <v>1</v>
      </c>
      <c r="L190" s="40"/>
      <c r="M190" s="201" t="s">
        <v>1</v>
      </c>
      <c r="N190" s="202" t="s">
        <v>41</v>
      </c>
      <c r="O190" s="72"/>
      <c r="P190" s="203">
        <f t="shared" ref="P190:P196" si="21">O190*H190</f>
        <v>0</v>
      </c>
      <c r="Q190" s="203">
        <v>0</v>
      </c>
      <c r="R190" s="203">
        <f t="shared" ref="R190:R196" si="22">Q190*H190</f>
        <v>0</v>
      </c>
      <c r="S190" s="203">
        <v>0</v>
      </c>
      <c r="T190" s="204">
        <f t="shared" ref="T190:T196" si="23"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282</v>
      </c>
      <c r="AT190" s="205" t="s">
        <v>277</v>
      </c>
      <c r="AU190" s="205" t="s">
        <v>85</v>
      </c>
      <c r="AY190" s="18" t="s">
        <v>275</v>
      </c>
      <c r="BE190" s="206">
        <f t="shared" ref="BE190:BE196" si="24">IF(N190="základní",J190,0)</f>
        <v>0</v>
      </c>
      <c r="BF190" s="206">
        <f t="shared" ref="BF190:BF196" si="25">IF(N190="snížená",J190,0)</f>
        <v>0</v>
      </c>
      <c r="BG190" s="206">
        <f t="shared" ref="BG190:BG196" si="26">IF(N190="zákl. přenesená",J190,0)</f>
        <v>0</v>
      </c>
      <c r="BH190" s="206">
        <f t="shared" ref="BH190:BH196" si="27">IF(N190="sníž. přenesená",J190,0)</f>
        <v>0</v>
      </c>
      <c r="BI190" s="206">
        <f t="shared" ref="BI190:BI196" si="28">IF(N190="nulová",J190,0)</f>
        <v>0</v>
      </c>
      <c r="BJ190" s="18" t="s">
        <v>83</v>
      </c>
      <c r="BK190" s="206">
        <f t="shared" ref="BK190:BK196" si="29">ROUND(I190*H190,2)</f>
        <v>0</v>
      </c>
      <c r="BL190" s="18" t="s">
        <v>282</v>
      </c>
      <c r="BM190" s="205" t="s">
        <v>852</v>
      </c>
    </row>
    <row r="191" spans="1:65" s="2" customFormat="1" ht="16.5" customHeight="1">
      <c r="A191" s="35"/>
      <c r="B191" s="36"/>
      <c r="C191" s="194" t="s">
        <v>589</v>
      </c>
      <c r="D191" s="194" t="s">
        <v>277</v>
      </c>
      <c r="E191" s="195" t="s">
        <v>3852</v>
      </c>
      <c r="F191" s="196" t="s">
        <v>3853</v>
      </c>
      <c r="G191" s="197" t="s">
        <v>399</v>
      </c>
      <c r="H191" s="198">
        <v>8</v>
      </c>
      <c r="I191" s="199"/>
      <c r="J191" s="200">
        <f t="shared" si="20"/>
        <v>0</v>
      </c>
      <c r="K191" s="196" t="s">
        <v>1</v>
      </c>
      <c r="L191" s="40"/>
      <c r="M191" s="201" t="s">
        <v>1</v>
      </c>
      <c r="N191" s="202" t="s">
        <v>41</v>
      </c>
      <c r="O191" s="72"/>
      <c r="P191" s="203">
        <f t="shared" si="21"/>
        <v>0</v>
      </c>
      <c r="Q191" s="203">
        <v>0</v>
      </c>
      <c r="R191" s="203">
        <f t="shared" si="22"/>
        <v>0</v>
      </c>
      <c r="S191" s="203">
        <v>0</v>
      </c>
      <c r="T191" s="204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282</v>
      </c>
      <c r="AT191" s="205" t="s">
        <v>277</v>
      </c>
      <c r="AU191" s="205" t="s">
        <v>85</v>
      </c>
      <c r="AY191" s="18" t="s">
        <v>275</v>
      </c>
      <c r="BE191" s="206">
        <f t="shared" si="24"/>
        <v>0</v>
      </c>
      <c r="BF191" s="206">
        <f t="shared" si="25"/>
        <v>0</v>
      </c>
      <c r="BG191" s="206">
        <f t="shared" si="26"/>
        <v>0</v>
      </c>
      <c r="BH191" s="206">
        <f t="shared" si="27"/>
        <v>0</v>
      </c>
      <c r="BI191" s="206">
        <f t="shared" si="28"/>
        <v>0</v>
      </c>
      <c r="BJ191" s="18" t="s">
        <v>83</v>
      </c>
      <c r="BK191" s="206">
        <f t="shared" si="29"/>
        <v>0</v>
      </c>
      <c r="BL191" s="18" t="s">
        <v>282</v>
      </c>
      <c r="BM191" s="205" t="s">
        <v>860</v>
      </c>
    </row>
    <row r="192" spans="1:65" s="2" customFormat="1" ht="24.15" customHeight="1">
      <c r="A192" s="35"/>
      <c r="B192" s="36"/>
      <c r="C192" s="194" t="s">
        <v>594</v>
      </c>
      <c r="D192" s="194" t="s">
        <v>277</v>
      </c>
      <c r="E192" s="195" t="s">
        <v>3854</v>
      </c>
      <c r="F192" s="196" t="s">
        <v>3855</v>
      </c>
      <c r="G192" s="197" t="s">
        <v>399</v>
      </c>
      <c r="H192" s="198">
        <v>3</v>
      </c>
      <c r="I192" s="199"/>
      <c r="J192" s="200">
        <f t="shared" si="20"/>
        <v>0</v>
      </c>
      <c r="K192" s="196" t="s">
        <v>1</v>
      </c>
      <c r="L192" s="40"/>
      <c r="M192" s="201" t="s">
        <v>1</v>
      </c>
      <c r="N192" s="202" t="s">
        <v>41</v>
      </c>
      <c r="O192" s="72"/>
      <c r="P192" s="203">
        <f t="shared" si="21"/>
        <v>0</v>
      </c>
      <c r="Q192" s="203">
        <v>0</v>
      </c>
      <c r="R192" s="203">
        <f t="shared" si="22"/>
        <v>0</v>
      </c>
      <c r="S192" s="203">
        <v>0</v>
      </c>
      <c r="T192" s="204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282</v>
      </c>
      <c r="AT192" s="205" t="s">
        <v>277</v>
      </c>
      <c r="AU192" s="205" t="s">
        <v>85</v>
      </c>
      <c r="AY192" s="18" t="s">
        <v>275</v>
      </c>
      <c r="BE192" s="206">
        <f t="shared" si="24"/>
        <v>0</v>
      </c>
      <c r="BF192" s="206">
        <f t="shared" si="25"/>
        <v>0</v>
      </c>
      <c r="BG192" s="206">
        <f t="shared" si="26"/>
        <v>0</v>
      </c>
      <c r="BH192" s="206">
        <f t="shared" si="27"/>
        <v>0</v>
      </c>
      <c r="BI192" s="206">
        <f t="shared" si="28"/>
        <v>0</v>
      </c>
      <c r="BJ192" s="18" t="s">
        <v>83</v>
      </c>
      <c r="BK192" s="206">
        <f t="shared" si="29"/>
        <v>0</v>
      </c>
      <c r="BL192" s="18" t="s">
        <v>282</v>
      </c>
      <c r="BM192" s="205" t="s">
        <v>868</v>
      </c>
    </row>
    <row r="193" spans="1:65" s="2" customFormat="1" ht="24.15" customHeight="1">
      <c r="A193" s="35"/>
      <c r="B193" s="36"/>
      <c r="C193" s="194" t="s">
        <v>599</v>
      </c>
      <c r="D193" s="194" t="s">
        <v>277</v>
      </c>
      <c r="E193" s="195" t="s">
        <v>3856</v>
      </c>
      <c r="F193" s="196" t="s">
        <v>3857</v>
      </c>
      <c r="G193" s="197" t="s">
        <v>280</v>
      </c>
      <c r="H193" s="198">
        <v>16</v>
      </c>
      <c r="I193" s="199"/>
      <c r="J193" s="200">
        <f t="shared" si="20"/>
        <v>0</v>
      </c>
      <c r="K193" s="196" t="s">
        <v>1</v>
      </c>
      <c r="L193" s="40"/>
      <c r="M193" s="201" t="s">
        <v>1</v>
      </c>
      <c r="N193" s="202" t="s">
        <v>41</v>
      </c>
      <c r="O193" s="72"/>
      <c r="P193" s="203">
        <f t="shared" si="21"/>
        <v>0</v>
      </c>
      <c r="Q193" s="203">
        <v>0</v>
      </c>
      <c r="R193" s="203">
        <f t="shared" si="22"/>
        <v>0</v>
      </c>
      <c r="S193" s="203">
        <v>0</v>
      </c>
      <c r="T193" s="204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282</v>
      </c>
      <c r="AT193" s="205" t="s">
        <v>277</v>
      </c>
      <c r="AU193" s="205" t="s">
        <v>85</v>
      </c>
      <c r="AY193" s="18" t="s">
        <v>275</v>
      </c>
      <c r="BE193" s="206">
        <f t="shared" si="24"/>
        <v>0</v>
      </c>
      <c r="BF193" s="206">
        <f t="shared" si="25"/>
        <v>0</v>
      </c>
      <c r="BG193" s="206">
        <f t="shared" si="26"/>
        <v>0</v>
      </c>
      <c r="BH193" s="206">
        <f t="shared" si="27"/>
        <v>0</v>
      </c>
      <c r="BI193" s="206">
        <f t="shared" si="28"/>
        <v>0</v>
      </c>
      <c r="BJ193" s="18" t="s">
        <v>83</v>
      </c>
      <c r="BK193" s="206">
        <f t="shared" si="29"/>
        <v>0</v>
      </c>
      <c r="BL193" s="18" t="s">
        <v>282</v>
      </c>
      <c r="BM193" s="205" t="s">
        <v>876</v>
      </c>
    </row>
    <row r="194" spans="1:65" s="2" customFormat="1" ht="16.5" customHeight="1">
      <c r="A194" s="35"/>
      <c r="B194" s="36"/>
      <c r="C194" s="194" t="s">
        <v>603</v>
      </c>
      <c r="D194" s="194" t="s">
        <v>277</v>
      </c>
      <c r="E194" s="195" t="s">
        <v>3858</v>
      </c>
      <c r="F194" s="196" t="s">
        <v>3859</v>
      </c>
      <c r="G194" s="197" t="s">
        <v>280</v>
      </c>
      <c r="H194" s="198">
        <v>9</v>
      </c>
      <c r="I194" s="199"/>
      <c r="J194" s="200">
        <f t="shared" si="20"/>
        <v>0</v>
      </c>
      <c r="K194" s="196" t="s">
        <v>1</v>
      </c>
      <c r="L194" s="40"/>
      <c r="M194" s="201" t="s">
        <v>1</v>
      </c>
      <c r="N194" s="202" t="s">
        <v>41</v>
      </c>
      <c r="O194" s="72"/>
      <c r="P194" s="203">
        <f t="shared" si="21"/>
        <v>0</v>
      </c>
      <c r="Q194" s="203">
        <v>0</v>
      </c>
      <c r="R194" s="203">
        <f t="shared" si="22"/>
        <v>0</v>
      </c>
      <c r="S194" s="203">
        <v>0</v>
      </c>
      <c r="T194" s="204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282</v>
      </c>
      <c r="AT194" s="205" t="s">
        <v>277</v>
      </c>
      <c r="AU194" s="205" t="s">
        <v>85</v>
      </c>
      <c r="AY194" s="18" t="s">
        <v>275</v>
      </c>
      <c r="BE194" s="206">
        <f t="shared" si="24"/>
        <v>0</v>
      </c>
      <c r="BF194" s="206">
        <f t="shared" si="25"/>
        <v>0</v>
      </c>
      <c r="BG194" s="206">
        <f t="shared" si="26"/>
        <v>0</v>
      </c>
      <c r="BH194" s="206">
        <f t="shared" si="27"/>
        <v>0</v>
      </c>
      <c r="BI194" s="206">
        <f t="shared" si="28"/>
        <v>0</v>
      </c>
      <c r="BJ194" s="18" t="s">
        <v>83</v>
      </c>
      <c r="BK194" s="206">
        <f t="shared" si="29"/>
        <v>0</v>
      </c>
      <c r="BL194" s="18" t="s">
        <v>282</v>
      </c>
      <c r="BM194" s="205" t="s">
        <v>886</v>
      </c>
    </row>
    <row r="195" spans="1:65" s="2" customFormat="1" ht="21.75" customHeight="1">
      <c r="A195" s="35"/>
      <c r="B195" s="36"/>
      <c r="C195" s="194" t="s">
        <v>607</v>
      </c>
      <c r="D195" s="194" t="s">
        <v>277</v>
      </c>
      <c r="E195" s="195" t="s">
        <v>3860</v>
      </c>
      <c r="F195" s="196" t="s">
        <v>3861</v>
      </c>
      <c r="G195" s="197" t="s">
        <v>280</v>
      </c>
      <c r="H195" s="198">
        <v>1</v>
      </c>
      <c r="I195" s="199"/>
      <c r="J195" s="200">
        <f t="shared" si="20"/>
        <v>0</v>
      </c>
      <c r="K195" s="196" t="s">
        <v>1</v>
      </c>
      <c r="L195" s="40"/>
      <c r="M195" s="201" t="s">
        <v>1</v>
      </c>
      <c r="N195" s="202" t="s">
        <v>41</v>
      </c>
      <c r="O195" s="72"/>
      <c r="P195" s="203">
        <f t="shared" si="21"/>
        <v>0</v>
      </c>
      <c r="Q195" s="203">
        <v>0</v>
      </c>
      <c r="R195" s="203">
        <f t="shared" si="22"/>
        <v>0</v>
      </c>
      <c r="S195" s="203">
        <v>0</v>
      </c>
      <c r="T195" s="204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282</v>
      </c>
      <c r="AT195" s="205" t="s">
        <v>277</v>
      </c>
      <c r="AU195" s="205" t="s">
        <v>85</v>
      </c>
      <c r="AY195" s="18" t="s">
        <v>275</v>
      </c>
      <c r="BE195" s="206">
        <f t="shared" si="24"/>
        <v>0</v>
      </c>
      <c r="BF195" s="206">
        <f t="shared" si="25"/>
        <v>0</v>
      </c>
      <c r="BG195" s="206">
        <f t="shared" si="26"/>
        <v>0</v>
      </c>
      <c r="BH195" s="206">
        <f t="shared" si="27"/>
        <v>0</v>
      </c>
      <c r="BI195" s="206">
        <f t="shared" si="28"/>
        <v>0</v>
      </c>
      <c r="BJ195" s="18" t="s">
        <v>83</v>
      </c>
      <c r="BK195" s="206">
        <f t="shared" si="29"/>
        <v>0</v>
      </c>
      <c r="BL195" s="18" t="s">
        <v>282</v>
      </c>
      <c r="BM195" s="205" t="s">
        <v>894</v>
      </c>
    </row>
    <row r="196" spans="1:65" s="2" customFormat="1" ht="16.5" customHeight="1">
      <c r="A196" s="35"/>
      <c r="B196" s="36"/>
      <c r="C196" s="194" t="s">
        <v>613</v>
      </c>
      <c r="D196" s="194" t="s">
        <v>277</v>
      </c>
      <c r="E196" s="195" t="s">
        <v>3862</v>
      </c>
      <c r="F196" s="196" t="s">
        <v>3863</v>
      </c>
      <c r="G196" s="197" t="s">
        <v>1547</v>
      </c>
      <c r="H196" s="198">
        <v>4</v>
      </c>
      <c r="I196" s="199"/>
      <c r="J196" s="200">
        <f t="shared" si="20"/>
        <v>0</v>
      </c>
      <c r="K196" s="196" t="s">
        <v>1</v>
      </c>
      <c r="L196" s="40"/>
      <c r="M196" s="201" t="s">
        <v>1</v>
      </c>
      <c r="N196" s="202" t="s">
        <v>41</v>
      </c>
      <c r="O196" s="72"/>
      <c r="P196" s="203">
        <f t="shared" si="21"/>
        <v>0</v>
      </c>
      <c r="Q196" s="203">
        <v>0</v>
      </c>
      <c r="R196" s="203">
        <f t="shared" si="22"/>
        <v>0</v>
      </c>
      <c r="S196" s="203">
        <v>0</v>
      </c>
      <c r="T196" s="204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282</v>
      </c>
      <c r="AT196" s="205" t="s">
        <v>277</v>
      </c>
      <c r="AU196" s="205" t="s">
        <v>85</v>
      </c>
      <c r="AY196" s="18" t="s">
        <v>275</v>
      </c>
      <c r="BE196" s="206">
        <f t="shared" si="24"/>
        <v>0</v>
      </c>
      <c r="BF196" s="206">
        <f t="shared" si="25"/>
        <v>0</v>
      </c>
      <c r="BG196" s="206">
        <f t="shared" si="26"/>
        <v>0</v>
      </c>
      <c r="BH196" s="206">
        <f t="shared" si="27"/>
        <v>0</v>
      </c>
      <c r="BI196" s="206">
        <f t="shared" si="28"/>
        <v>0</v>
      </c>
      <c r="BJ196" s="18" t="s">
        <v>83</v>
      </c>
      <c r="BK196" s="206">
        <f t="shared" si="29"/>
        <v>0</v>
      </c>
      <c r="BL196" s="18" t="s">
        <v>282</v>
      </c>
      <c r="BM196" s="205" t="s">
        <v>915</v>
      </c>
    </row>
    <row r="197" spans="1:65" s="12" customFormat="1" ht="25.9" customHeight="1">
      <c r="B197" s="178"/>
      <c r="C197" s="179"/>
      <c r="D197" s="180" t="s">
        <v>75</v>
      </c>
      <c r="E197" s="181" t="s">
        <v>2450</v>
      </c>
      <c r="F197" s="181" t="s">
        <v>3864</v>
      </c>
      <c r="G197" s="179"/>
      <c r="H197" s="179"/>
      <c r="I197" s="182"/>
      <c r="J197" s="183">
        <f>BK197</f>
        <v>0</v>
      </c>
      <c r="K197" s="179"/>
      <c r="L197" s="184"/>
      <c r="M197" s="185"/>
      <c r="N197" s="186"/>
      <c r="O197" s="186"/>
      <c r="P197" s="187">
        <v>0</v>
      </c>
      <c r="Q197" s="186"/>
      <c r="R197" s="187">
        <v>0</v>
      </c>
      <c r="S197" s="186"/>
      <c r="T197" s="188">
        <v>0</v>
      </c>
      <c r="AR197" s="189" t="s">
        <v>83</v>
      </c>
      <c r="AT197" s="190" t="s">
        <v>75</v>
      </c>
      <c r="AU197" s="190" t="s">
        <v>76</v>
      </c>
      <c r="AY197" s="189" t="s">
        <v>275</v>
      </c>
      <c r="BK197" s="191">
        <v>0</v>
      </c>
    </row>
    <row r="198" spans="1:65" s="12" customFormat="1" ht="25.9" customHeight="1">
      <c r="B198" s="178"/>
      <c r="C198" s="179"/>
      <c r="D198" s="180" t="s">
        <v>75</v>
      </c>
      <c r="E198" s="181" t="s">
        <v>3865</v>
      </c>
      <c r="F198" s="181" t="s">
        <v>3866</v>
      </c>
      <c r="G198" s="179"/>
      <c r="H198" s="179"/>
      <c r="I198" s="182"/>
      <c r="J198" s="183">
        <f>BK198</f>
        <v>0</v>
      </c>
      <c r="K198" s="179"/>
      <c r="L198" s="184"/>
      <c r="M198" s="185"/>
      <c r="N198" s="186"/>
      <c r="O198" s="186"/>
      <c r="P198" s="187">
        <f>SUM(P199:P202)</f>
        <v>0</v>
      </c>
      <c r="Q198" s="186"/>
      <c r="R198" s="187">
        <f>SUM(R199:R202)</f>
        <v>0</v>
      </c>
      <c r="S198" s="186"/>
      <c r="T198" s="188">
        <f>SUM(T199:T202)</f>
        <v>0</v>
      </c>
      <c r="AR198" s="189" t="s">
        <v>83</v>
      </c>
      <c r="AT198" s="190" t="s">
        <v>75</v>
      </c>
      <c r="AU198" s="190" t="s">
        <v>76</v>
      </c>
      <c r="AY198" s="189" t="s">
        <v>275</v>
      </c>
      <c r="BK198" s="191">
        <f>SUM(BK199:BK202)</f>
        <v>0</v>
      </c>
    </row>
    <row r="199" spans="1:65" s="2" customFormat="1" ht="55.5" customHeight="1">
      <c r="A199" s="35"/>
      <c r="B199" s="36"/>
      <c r="C199" s="194" t="s">
        <v>618</v>
      </c>
      <c r="D199" s="194" t="s">
        <v>277</v>
      </c>
      <c r="E199" s="195" t="s">
        <v>3867</v>
      </c>
      <c r="F199" s="196" t="s">
        <v>3868</v>
      </c>
      <c r="G199" s="197" t="s">
        <v>2066</v>
      </c>
      <c r="H199" s="198">
        <v>1</v>
      </c>
      <c r="I199" s="199"/>
      <c r="J199" s="200">
        <f>ROUND(I199*H199,2)</f>
        <v>0</v>
      </c>
      <c r="K199" s="196" t="s">
        <v>1</v>
      </c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282</v>
      </c>
      <c r="AT199" s="205" t="s">
        <v>277</v>
      </c>
      <c r="AU199" s="205" t="s">
        <v>83</v>
      </c>
      <c r="AY199" s="18" t="s">
        <v>275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282</v>
      </c>
      <c r="BM199" s="205" t="s">
        <v>927</v>
      </c>
    </row>
    <row r="200" spans="1:65" s="2" customFormat="1" ht="37.75" customHeight="1">
      <c r="A200" s="35"/>
      <c r="B200" s="36"/>
      <c r="C200" s="194" t="s">
        <v>623</v>
      </c>
      <c r="D200" s="194" t="s">
        <v>277</v>
      </c>
      <c r="E200" s="195" t="s">
        <v>3869</v>
      </c>
      <c r="F200" s="196" t="s">
        <v>3870</v>
      </c>
      <c r="G200" s="197" t="s">
        <v>2066</v>
      </c>
      <c r="H200" s="198">
        <v>1</v>
      </c>
      <c r="I200" s="199"/>
      <c r="J200" s="200">
        <f>ROUND(I200*H200,2)</f>
        <v>0</v>
      </c>
      <c r="K200" s="196" t="s">
        <v>1</v>
      </c>
      <c r="L200" s="40"/>
      <c r="M200" s="201" t="s">
        <v>1</v>
      </c>
      <c r="N200" s="202" t="s">
        <v>41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282</v>
      </c>
      <c r="AT200" s="205" t="s">
        <v>277</v>
      </c>
      <c r="AU200" s="205" t="s">
        <v>83</v>
      </c>
      <c r="AY200" s="18" t="s">
        <v>275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282</v>
      </c>
      <c r="BM200" s="205" t="s">
        <v>952</v>
      </c>
    </row>
    <row r="201" spans="1:65" s="2" customFormat="1" ht="33" customHeight="1">
      <c r="A201" s="35"/>
      <c r="B201" s="36"/>
      <c r="C201" s="194" t="s">
        <v>628</v>
      </c>
      <c r="D201" s="194" t="s">
        <v>277</v>
      </c>
      <c r="E201" s="195" t="s">
        <v>3871</v>
      </c>
      <c r="F201" s="196" t="s">
        <v>3872</v>
      </c>
      <c r="G201" s="197" t="s">
        <v>399</v>
      </c>
      <c r="H201" s="198">
        <v>5</v>
      </c>
      <c r="I201" s="199"/>
      <c r="J201" s="200">
        <f>ROUND(I201*H201,2)</f>
        <v>0</v>
      </c>
      <c r="K201" s="196" t="s">
        <v>1</v>
      </c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282</v>
      </c>
      <c r="AT201" s="205" t="s">
        <v>277</v>
      </c>
      <c r="AU201" s="205" t="s">
        <v>83</v>
      </c>
      <c r="AY201" s="18" t="s">
        <v>275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282</v>
      </c>
      <c r="BM201" s="205" t="s">
        <v>964</v>
      </c>
    </row>
    <row r="202" spans="1:65" s="2" customFormat="1" ht="16.5" customHeight="1">
      <c r="A202" s="35"/>
      <c r="B202" s="36"/>
      <c r="C202" s="194" t="s">
        <v>633</v>
      </c>
      <c r="D202" s="194" t="s">
        <v>277</v>
      </c>
      <c r="E202" s="195" t="s">
        <v>3873</v>
      </c>
      <c r="F202" s="196" t="s">
        <v>3874</v>
      </c>
      <c r="G202" s="197" t="s">
        <v>1547</v>
      </c>
      <c r="H202" s="198">
        <v>2</v>
      </c>
      <c r="I202" s="199"/>
      <c r="J202" s="200">
        <f>ROUND(I202*H202,2)</f>
        <v>0</v>
      </c>
      <c r="K202" s="196" t="s">
        <v>1</v>
      </c>
      <c r="L202" s="40"/>
      <c r="M202" s="201" t="s">
        <v>1</v>
      </c>
      <c r="N202" s="202" t="s">
        <v>41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282</v>
      </c>
      <c r="AT202" s="205" t="s">
        <v>277</v>
      </c>
      <c r="AU202" s="205" t="s">
        <v>83</v>
      </c>
      <c r="AY202" s="18" t="s">
        <v>275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282</v>
      </c>
      <c r="BM202" s="205" t="s">
        <v>975</v>
      </c>
    </row>
    <row r="203" spans="1:65" s="12" customFormat="1" ht="25.9" customHeight="1">
      <c r="B203" s="178"/>
      <c r="C203" s="179"/>
      <c r="D203" s="180" t="s">
        <v>75</v>
      </c>
      <c r="E203" s="181" t="s">
        <v>3875</v>
      </c>
      <c r="F203" s="181" t="s">
        <v>3876</v>
      </c>
      <c r="G203" s="179"/>
      <c r="H203" s="179"/>
      <c r="I203" s="182"/>
      <c r="J203" s="183">
        <f>BK203</f>
        <v>0</v>
      </c>
      <c r="K203" s="179"/>
      <c r="L203" s="184"/>
      <c r="M203" s="185"/>
      <c r="N203" s="186"/>
      <c r="O203" s="186"/>
      <c r="P203" s="187">
        <v>0</v>
      </c>
      <c r="Q203" s="186"/>
      <c r="R203" s="187">
        <v>0</v>
      </c>
      <c r="S203" s="186"/>
      <c r="T203" s="188">
        <v>0</v>
      </c>
      <c r="AR203" s="189" t="s">
        <v>83</v>
      </c>
      <c r="AT203" s="190" t="s">
        <v>75</v>
      </c>
      <c r="AU203" s="190" t="s">
        <v>76</v>
      </c>
      <c r="AY203" s="189" t="s">
        <v>275</v>
      </c>
      <c r="BK203" s="191">
        <v>0</v>
      </c>
    </row>
    <row r="204" spans="1:65" s="12" customFormat="1" ht="25.9" customHeight="1">
      <c r="B204" s="178"/>
      <c r="C204" s="179"/>
      <c r="D204" s="180" t="s">
        <v>75</v>
      </c>
      <c r="E204" s="181" t="s">
        <v>3877</v>
      </c>
      <c r="F204" s="181" t="s">
        <v>3878</v>
      </c>
      <c r="G204" s="179"/>
      <c r="H204" s="179"/>
      <c r="I204" s="182"/>
      <c r="J204" s="183">
        <f>BK204</f>
        <v>0</v>
      </c>
      <c r="K204" s="179"/>
      <c r="L204" s="184"/>
      <c r="M204" s="185"/>
      <c r="N204" s="186"/>
      <c r="O204" s="186"/>
      <c r="P204" s="187">
        <f>P205+SUM(P206:P214)</f>
        <v>0</v>
      </c>
      <c r="Q204" s="186"/>
      <c r="R204" s="187">
        <f>R205+SUM(R206:R214)</f>
        <v>0</v>
      </c>
      <c r="S204" s="186"/>
      <c r="T204" s="188">
        <f>T205+SUM(T206:T214)</f>
        <v>0</v>
      </c>
      <c r="AR204" s="189" t="s">
        <v>83</v>
      </c>
      <c r="AT204" s="190" t="s">
        <v>75</v>
      </c>
      <c r="AU204" s="190" t="s">
        <v>76</v>
      </c>
      <c r="AY204" s="189" t="s">
        <v>275</v>
      </c>
      <c r="BK204" s="191">
        <f>BK205+SUM(BK206:BK214)</f>
        <v>0</v>
      </c>
    </row>
    <row r="205" spans="1:65" s="2" customFormat="1" ht="55.5" customHeight="1">
      <c r="A205" s="35"/>
      <c r="B205" s="36"/>
      <c r="C205" s="194" t="s">
        <v>638</v>
      </c>
      <c r="D205" s="194" t="s">
        <v>277</v>
      </c>
      <c r="E205" s="195" t="s">
        <v>3879</v>
      </c>
      <c r="F205" s="196" t="s">
        <v>3880</v>
      </c>
      <c r="G205" s="197" t="s">
        <v>2066</v>
      </c>
      <c r="H205" s="198">
        <v>1</v>
      </c>
      <c r="I205" s="199"/>
      <c r="J205" s="200">
        <f t="shared" ref="J205:J212" si="30">ROUND(I205*H205,2)</f>
        <v>0</v>
      </c>
      <c r="K205" s="196" t="s">
        <v>1</v>
      </c>
      <c r="L205" s="40"/>
      <c r="M205" s="201" t="s">
        <v>1</v>
      </c>
      <c r="N205" s="202" t="s">
        <v>41</v>
      </c>
      <c r="O205" s="72"/>
      <c r="P205" s="203">
        <f t="shared" ref="P205:P212" si="31">O205*H205</f>
        <v>0</v>
      </c>
      <c r="Q205" s="203">
        <v>0</v>
      </c>
      <c r="R205" s="203">
        <f t="shared" ref="R205:R212" si="32">Q205*H205</f>
        <v>0</v>
      </c>
      <c r="S205" s="203">
        <v>0</v>
      </c>
      <c r="T205" s="204">
        <f t="shared" ref="T205:T212" si="33"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282</v>
      </c>
      <c r="AT205" s="205" t="s">
        <v>277</v>
      </c>
      <c r="AU205" s="205" t="s">
        <v>83</v>
      </c>
      <c r="AY205" s="18" t="s">
        <v>275</v>
      </c>
      <c r="BE205" s="206">
        <f t="shared" ref="BE205:BE212" si="34">IF(N205="základní",J205,0)</f>
        <v>0</v>
      </c>
      <c r="BF205" s="206">
        <f t="shared" ref="BF205:BF212" si="35">IF(N205="snížená",J205,0)</f>
        <v>0</v>
      </c>
      <c r="BG205" s="206">
        <f t="shared" ref="BG205:BG212" si="36">IF(N205="zákl. přenesená",J205,0)</f>
        <v>0</v>
      </c>
      <c r="BH205" s="206">
        <f t="shared" ref="BH205:BH212" si="37">IF(N205="sníž. přenesená",J205,0)</f>
        <v>0</v>
      </c>
      <c r="BI205" s="206">
        <f t="shared" ref="BI205:BI212" si="38">IF(N205="nulová",J205,0)</f>
        <v>0</v>
      </c>
      <c r="BJ205" s="18" t="s">
        <v>83</v>
      </c>
      <c r="BK205" s="206">
        <f t="shared" ref="BK205:BK212" si="39">ROUND(I205*H205,2)</f>
        <v>0</v>
      </c>
      <c r="BL205" s="18" t="s">
        <v>282</v>
      </c>
      <c r="BM205" s="205" t="s">
        <v>989</v>
      </c>
    </row>
    <row r="206" spans="1:65" s="2" customFormat="1" ht="55.5" customHeight="1">
      <c r="A206" s="35"/>
      <c r="B206" s="36"/>
      <c r="C206" s="194" t="s">
        <v>644</v>
      </c>
      <c r="D206" s="194" t="s">
        <v>277</v>
      </c>
      <c r="E206" s="195" t="s">
        <v>3881</v>
      </c>
      <c r="F206" s="196" t="s">
        <v>3882</v>
      </c>
      <c r="G206" s="197" t="s">
        <v>2066</v>
      </c>
      <c r="H206" s="198">
        <v>2</v>
      </c>
      <c r="I206" s="199"/>
      <c r="J206" s="200">
        <f t="shared" si="30"/>
        <v>0</v>
      </c>
      <c r="K206" s="196" t="s">
        <v>1</v>
      </c>
      <c r="L206" s="40"/>
      <c r="M206" s="201" t="s">
        <v>1</v>
      </c>
      <c r="N206" s="202" t="s">
        <v>41</v>
      </c>
      <c r="O206" s="72"/>
      <c r="P206" s="203">
        <f t="shared" si="31"/>
        <v>0</v>
      </c>
      <c r="Q206" s="203">
        <v>0</v>
      </c>
      <c r="R206" s="203">
        <f t="shared" si="32"/>
        <v>0</v>
      </c>
      <c r="S206" s="203">
        <v>0</v>
      </c>
      <c r="T206" s="204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282</v>
      </c>
      <c r="AT206" s="205" t="s">
        <v>277</v>
      </c>
      <c r="AU206" s="205" t="s">
        <v>83</v>
      </c>
      <c r="AY206" s="18" t="s">
        <v>275</v>
      </c>
      <c r="BE206" s="206">
        <f t="shared" si="34"/>
        <v>0</v>
      </c>
      <c r="BF206" s="206">
        <f t="shared" si="35"/>
        <v>0</v>
      </c>
      <c r="BG206" s="206">
        <f t="shared" si="36"/>
        <v>0</v>
      </c>
      <c r="BH206" s="206">
        <f t="shared" si="37"/>
        <v>0</v>
      </c>
      <c r="BI206" s="206">
        <f t="shared" si="38"/>
        <v>0</v>
      </c>
      <c r="BJ206" s="18" t="s">
        <v>83</v>
      </c>
      <c r="BK206" s="206">
        <f t="shared" si="39"/>
        <v>0</v>
      </c>
      <c r="BL206" s="18" t="s">
        <v>282</v>
      </c>
      <c r="BM206" s="205" t="s">
        <v>1000</v>
      </c>
    </row>
    <row r="207" spans="1:65" s="2" customFormat="1" ht="24.15" customHeight="1">
      <c r="A207" s="35"/>
      <c r="B207" s="36"/>
      <c r="C207" s="194" t="s">
        <v>649</v>
      </c>
      <c r="D207" s="194" t="s">
        <v>277</v>
      </c>
      <c r="E207" s="195" t="s">
        <v>3883</v>
      </c>
      <c r="F207" s="196" t="s">
        <v>3884</v>
      </c>
      <c r="G207" s="197" t="s">
        <v>2066</v>
      </c>
      <c r="H207" s="198">
        <v>6</v>
      </c>
      <c r="I207" s="199"/>
      <c r="J207" s="200">
        <f t="shared" si="30"/>
        <v>0</v>
      </c>
      <c r="K207" s="196" t="s">
        <v>1</v>
      </c>
      <c r="L207" s="40"/>
      <c r="M207" s="201" t="s">
        <v>1</v>
      </c>
      <c r="N207" s="202" t="s">
        <v>41</v>
      </c>
      <c r="O207" s="72"/>
      <c r="P207" s="203">
        <f t="shared" si="31"/>
        <v>0</v>
      </c>
      <c r="Q207" s="203">
        <v>0</v>
      </c>
      <c r="R207" s="203">
        <f t="shared" si="32"/>
        <v>0</v>
      </c>
      <c r="S207" s="203">
        <v>0</v>
      </c>
      <c r="T207" s="204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282</v>
      </c>
      <c r="AT207" s="205" t="s">
        <v>277</v>
      </c>
      <c r="AU207" s="205" t="s">
        <v>83</v>
      </c>
      <c r="AY207" s="18" t="s">
        <v>275</v>
      </c>
      <c r="BE207" s="206">
        <f t="shared" si="34"/>
        <v>0</v>
      </c>
      <c r="BF207" s="206">
        <f t="shared" si="35"/>
        <v>0</v>
      </c>
      <c r="BG207" s="206">
        <f t="shared" si="36"/>
        <v>0</v>
      </c>
      <c r="BH207" s="206">
        <f t="shared" si="37"/>
        <v>0</v>
      </c>
      <c r="BI207" s="206">
        <f t="shared" si="38"/>
        <v>0</v>
      </c>
      <c r="BJ207" s="18" t="s">
        <v>83</v>
      </c>
      <c r="BK207" s="206">
        <f t="shared" si="39"/>
        <v>0</v>
      </c>
      <c r="BL207" s="18" t="s">
        <v>282</v>
      </c>
      <c r="BM207" s="205" t="s">
        <v>1010</v>
      </c>
    </row>
    <row r="208" spans="1:65" s="2" customFormat="1" ht="24.15" customHeight="1">
      <c r="A208" s="35"/>
      <c r="B208" s="36"/>
      <c r="C208" s="194" t="s">
        <v>654</v>
      </c>
      <c r="D208" s="194" t="s">
        <v>277</v>
      </c>
      <c r="E208" s="195" t="s">
        <v>3885</v>
      </c>
      <c r="F208" s="196" t="s">
        <v>3886</v>
      </c>
      <c r="G208" s="197" t="s">
        <v>2066</v>
      </c>
      <c r="H208" s="198">
        <v>1</v>
      </c>
      <c r="I208" s="199"/>
      <c r="J208" s="200">
        <f t="shared" si="30"/>
        <v>0</v>
      </c>
      <c r="K208" s="196" t="s">
        <v>1</v>
      </c>
      <c r="L208" s="40"/>
      <c r="M208" s="201" t="s">
        <v>1</v>
      </c>
      <c r="N208" s="202" t="s">
        <v>41</v>
      </c>
      <c r="O208" s="72"/>
      <c r="P208" s="203">
        <f t="shared" si="31"/>
        <v>0</v>
      </c>
      <c r="Q208" s="203">
        <v>0</v>
      </c>
      <c r="R208" s="203">
        <f t="shared" si="32"/>
        <v>0</v>
      </c>
      <c r="S208" s="203">
        <v>0</v>
      </c>
      <c r="T208" s="204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282</v>
      </c>
      <c r="AT208" s="205" t="s">
        <v>277</v>
      </c>
      <c r="AU208" s="205" t="s">
        <v>83</v>
      </c>
      <c r="AY208" s="18" t="s">
        <v>275</v>
      </c>
      <c r="BE208" s="206">
        <f t="shared" si="34"/>
        <v>0</v>
      </c>
      <c r="BF208" s="206">
        <f t="shared" si="35"/>
        <v>0</v>
      </c>
      <c r="BG208" s="206">
        <f t="shared" si="36"/>
        <v>0</v>
      </c>
      <c r="BH208" s="206">
        <f t="shared" si="37"/>
        <v>0</v>
      </c>
      <c r="BI208" s="206">
        <f t="shared" si="38"/>
        <v>0</v>
      </c>
      <c r="BJ208" s="18" t="s">
        <v>83</v>
      </c>
      <c r="BK208" s="206">
        <f t="shared" si="39"/>
        <v>0</v>
      </c>
      <c r="BL208" s="18" t="s">
        <v>282</v>
      </c>
      <c r="BM208" s="205" t="s">
        <v>1018</v>
      </c>
    </row>
    <row r="209" spans="1:65" s="2" customFormat="1" ht="21.75" customHeight="1">
      <c r="A209" s="35"/>
      <c r="B209" s="36"/>
      <c r="C209" s="194" t="s">
        <v>660</v>
      </c>
      <c r="D209" s="194" t="s">
        <v>277</v>
      </c>
      <c r="E209" s="195" t="s">
        <v>3887</v>
      </c>
      <c r="F209" s="196" t="s">
        <v>3888</v>
      </c>
      <c r="G209" s="197" t="s">
        <v>2066</v>
      </c>
      <c r="H209" s="198">
        <v>2</v>
      </c>
      <c r="I209" s="199"/>
      <c r="J209" s="200">
        <f t="shared" si="30"/>
        <v>0</v>
      </c>
      <c r="K209" s="196" t="s">
        <v>1</v>
      </c>
      <c r="L209" s="40"/>
      <c r="M209" s="201" t="s">
        <v>1</v>
      </c>
      <c r="N209" s="202" t="s">
        <v>41</v>
      </c>
      <c r="O209" s="72"/>
      <c r="P209" s="203">
        <f t="shared" si="31"/>
        <v>0</v>
      </c>
      <c r="Q209" s="203">
        <v>0</v>
      </c>
      <c r="R209" s="203">
        <f t="shared" si="32"/>
        <v>0</v>
      </c>
      <c r="S209" s="203">
        <v>0</v>
      </c>
      <c r="T209" s="204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282</v>
      </c>
      <c r="AT209" s="205" t="s">
        <v>277</v>
      </c>
      <c r="AU209" s="205" t="s">
        <v>83</v>
      </c>
      <c r="AY209" s="18" t="s">
        <v>275</v>
      </c>
      <c r="BE209" s="206">
        <f t="shared" si="34"/>
        <v>0</v>
      </c>
      <c r="BF209" s="206">
        <f t="shared" si="35"/>
        <v>0</v>
      </c>
      <c r="BG209" s="206">
        <f t="shared" si="36"/>
        <v>0</v>
      </c>
      <c r="BH209" s="206">
        <f t="shared" si="37"/>
        <v>0</v>
      </c>
      <c r="BI209" s="206">
        <f t="shared" si="38"/>
        <v>0</v>
      </c>
      <c r="BJ209" s="18" t="s">
        <v>83</v>
      </c>
      <c r="BK209" s="206">
        <f t="shared" si="39"/>
        <v>0</v>
      </c>
      <c r="BL209" s="18" t="s">
        <v>282</v>
      </c>
      <c r="BM209" s="205" t="s">
        <v>1046</v>
      </c>
    </row>
    <row r="210" spans="1:65" s="2" customFormat="1" ht="24.15" customHeight="1">
      <c r="A210" s="35"/>
      <c r="B210" s="36"/>
      <c r="C210" s="194" t="s">
        <v>665</v>
      </c>
      <c r="D210" s="194" t="s">
        <v>277</v>
      </c>
      <c r="E210" s="195" t="s">
        <v>3889</v>
      </c>
      <c r="F210" s="196" t="s">
        <v>3833</v>
      </c>
      <c r="G210" s="197" t="s">
        <v>2066</v>
      </c>
      <c r="H210" s="198">
        <v>4</v>
      </c>
      <c r="I210" s="199"/>
      <c r="J210" s="200">
        <f t="shared" si="30"/>
        <v>0</v>
      </c>
      <c r="K210" s="196" t="s">
        <v>1</v>
      </c>
      <c r="L210" s="40"/>
      <c r="M210" s="201" t="s">
        <v>1</v>
      </c>
      <c r="N210" s="202" t="s">
        <v>41</v>
      </c>
      <c r="O210" s="72"/>
      <c r="P210" s="203">
        <f t="shared" si="31"/>
        <v>0</v>
      </c>
      <c r="Q210" s="203">
        <v>0</v>
      </c>
      <c r="R210" s="203">
        <f t="shared" si="32"/>
        <v>0</v>
      </c>
      <c r="S210" s="203">
        <v>0</v>
      </c>
      <c r="T210" s="204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282</v>
      </c>
      <c r="AT210" s="205" t="s">
        <v>277</v>
      </c>
      <c r="AU210" s="205" t="s">
        <v>83</v>
      </c>
      <c r="AY210" s="18" t="s">
        <v>275</v>
      </c>
      <c r="BE210" s="206">
        <f t="shared" si="34"/>
        <v>0</v>
      </c>
      <c r="BF210" s="206">
        <f t="shared" si="35"/>
        <v>0</v>
      </c>
      <c r="BG210" s="206">
        <f t="shared" si="36"/>
        <v>0</v>
      </c>
      <c r="BH210" s="206">
        <f t="shared" si="37"/>
        <v>0</v>
      </c>
      <c r="BI210" s="206">
        <f t="shared" si="38"/>
        <v>0</v>
      </c>
      <c r="BJ210" s="18" t="s">
        <v>83</v>
      </c>
      <c r="BK210" s="206">
        <f t="shared" si="39"/>
        <v>0</v>
      </c>
      <c r="BL210" s="18" t="s">
        <v>282</v>
      </c>
      <c r="BM210" s="205" t="s">
        <v>1073</v>
      </c>
    </row>
    <row r="211" spans="1:65" s="2" customFormat="1" ht="24.15" customHeight="1">
      <c r="A211" s="35"/>
      <c r="B211" s="36"/>
      <c r="C211" s="194" t="s">
        <v>670</v>
      </c>
      <c r="D211" s="194" t="s">
        <v>277</v>
      </c>
      <c r="E211" s="195" t="s">
        <v>3890</v>
      </c>
      <c r="F211" s="196" t="s">
        <v>3791</v>
      </c>
      <c r="G211" s="197" t="s">
        <v>2066</v>
      </c>
      <c r="H211" s="198">
        <v>4</v>
      </c>
      <c r="I211" s="199"/>
      <c r="J211" s="200">
        <f t="shared" si="30"/>
        <v>0</v>
      </c>
      <c r="K211" s="196" t="s">
        <v>1</v>
      </c>
      <c r="L211" s="40"/>
      <c r="M211" s="201" t="s">
        <v>1</v>
      </c>
      <c r="N211" s="202" t="s">
        <v>41</v>
      </c>
      <c r="O211" s="72"/>
      <c r="P211" s="203">
        <f t="shared" si="31"/>
        <v>0</v>
      </c>
      <c r="Q211" s="203">
        <v>0</v>
      </c>
      <c r="R211" s="203">
        <f t="shared" si="32"/>
        <v>0</v>
      </c>
      <c r="S211" s="203">
        <v>0</v>
      </c>
      <c r="T211" s="204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282</v>
      </c>
      <c r="AT211" s="205" t="s">
        <v>277</v>
      </c>
      <c r="AU211" s="205" t="s">
        <v>83</v>
      </c>
      <c r="AY211" s="18" t="s">
        <v>275</v>
      </c>
      <c r="BE211" s="206">
        <f t="shared" si="34"/>
        <v>0</v>
      </c>
      <c r="BF211" s="206">
        <f t="shared" si="35"/>
        <v>0</v>
      </c>
      <c r="BG211" s="206">
        <f t="shared" si="36"/>
        <v>0</v>
      </c>
      <c r="BH211" s="206">
        <f t="shared" si="37"/>
        <v>0</v>
      </c>
      <c r="BI211" s="206">
        <f t="shared" si="38"/>
        <v>0</v>
      </c>
      <c r="BJ211" s="18" t="s">
        <v>83</v>
      </c>
      <c r="BK211" s="206">
        <f t="shared" si="39"/>
        <v>0</v>
      </c>
      <c r="BL211" s="18" t="s">
        <v>282</v>
      </c>
      <c r="BM211" s="205" t="s">
        <v>1097</v>
      </c>
    </row>
    <row r="212" spans="1:65" s="2" customFormat="1" ht="24.15" customHeight="1">
      <c r="A212" s="35"/>
      <c r="B212" s="36"/>
      <c r="C212" s="194" t="s">
        <v>675</v>
      </c>
      <c r="D212" s="194" t="s">
        <v>277</v>
      </c>
      <c r="E212" s="195" t="s">
        <v>3891</v>
      </c>
      <c r="F212" s="196" t="s">
        <v>3892</v>
      </c>
      <c r="G212" s="197" t="s">
        <v>2066</v>
      </c>
      <c r="H212" s="198">
        <v>2</v>
      </c>
      <c r="I212" s="199"/>
      <c r="J212" s="200">
        <f t="shared" si="30"/>
        <v>0</v>
      </c>
      <c r="K212" s="196" t="s">
        <v>1</v>
      </c>
      <c r="L212" s="40"/>
      <c r="M212" s="201" t="s">
        <v>1</v>
      </c>
      <c r="N212" s="202" t="s">
        <v>41</v>
      </c>
      <c r="O212" s="72"/>
      <c r="P212" s="203">
        <f t="shared" si="31"/>
        <v>0</v>
      </c>
      <c r="Q212" s="203">
        <v>0</v>
      </c>
      <c r="R212" s="203">
        <f t="shared" si="32"/>
        <v>0</v>
      </c>
      <c r="S212" s="203">
        <v>0</v>
      </c>
      <c r="T212" s="204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282</v>
      </c>
      <c r="AT212" s="205" t="s">
        <v>277</v>
      </c>
      <c r="AU212" s="205" t="s">
        <v>83</v>
      </c>
      <c r="AY212" s="18" t="s">
        <v>275</v>
      </c>
      <c r="BE212" s="206">
        <f t="shared" si="34"/>
        <v>0</v>
      </c>
      <c r="BF212" s="206">
        <f t="shared" si="35"/>
        <v>0</v>
      </c>
      <c r="BG212" s="206">
        <f t="shared" si="36"/>
        <v>0</v>
      </c>
      <c r="BH212" s="206">
        <f t="shared" si="37"/>
        <v>0</v>
      </c>
      <c r="BI212" s="206">
        <f t="shared" si="38"/>
        <v>0</v>
      </c>
      <c r="BJ212" s="18" t="s">
        <v>83</v>
      </c>
      <c r="BK212" s="206">
        <f t="shared" si="39"/>
        <v>0</v>
      </c>
      <c r="BL212" s="18" t="s">
        <v>282</v>
      </c>
      <c r="BM212" s="205" t="s">
        <v>1132</v>
      </c>
    </row>
    <row r="213" spans="1:65" s="12" customFormat="1" ht="22.75" customHeight="1">
      <c r="B213" s="178"/>
      <c r="C213" s="179"/>
      <c r="D213" s="180" t="s">
        <v>75</v>
      </c>
      <c r="E213" s="192" t="s">
        <v>2088</v>
      </c>
      <c r="F213" s="192" t="s">
        <v>3842</v>
      </c>
      <c r="G213" s="179"/>
      <c r="H213" s="179"/>
      <c r="I213" s="182"/>
      <c r="J213" s="193">
        <f>BK213</f>
        <v>0</v>
      </c>
      <c r="K213" s="179"/>
      <c r="L213" s="184"/>
      <c r="M213" s="185"/>
      <c r="N213" s="186"/>
      <c r="O213" s="186"/>
      <c r="P213" s="187">
        <v>0</v>
      </c>
      <c r="Q213" s="186"/>
      <c r="R213" s="187">
        <v>0</v>
      </c>
      <c r="S213" s="186"/>
      <c r="T213" s="188">
        <v>0</v>
      </c>
      <c r="AR213" s="189" t="s">
        <v>83</v>
      </c>
      <c r="AT213" s="190" t="s">
        <v>75</v>
      </c>
      <c r="AU213" s="190" t="s">
        <v>83</v>
      </c>
      <c r="AY213" s="189" t="s">
        <v>275</v>
      </c>
      <c r="BK213" s="191">
        <v>0</v>
      </c>
    </row>
    <row r="214" spans="1:65" s="12" customFormat="1" ht="22.75" customHeight="1">
      <c r="B214" s="178"/>
      <c r="C214" s="179"/>
      <c r="D214" s="180" t="s">
        <v>75</v>
      </c>
      <c r="E214" s="192" t="s">
        <v>2107</v>
      </c>
      <c r="F214" s="192" t="s">
        <v>3843</v>
      </c>
      <c r="G214" s="179"/>
      <c r="H214" s="179"/>
      <c r="I214" s="182"/>
      <c r="J214" s="193">
        <f>BK214</f>
        <v>0</v>
      </c>
      <c r="K214" s="179"/>
      <c r="L214" s="184"/>
      <c r="M214" s="185"/>
      <c r="N214" s="186"/>
      <c r="O214" s="186"/>
      <c r="P214" s="187">
        <f>SUM(P215:P218)</f>
        <v>0</v>
      </c>
      <c r="Q214" s="186"/>
      <c r="R214" s="187">
        <f>SUM(R215:R218)</f>
        <v>0</v>
      </c>
      <c r="S214" s="186"/>
      <c r="T214" s="188">
        <f>SUM(T215:T218)</f>
        <v>0</v>
      </c>
      <c r="AR214" s="189" t="s">
        <v>83</v>
      </c>
      <c r="AT214" s="190" t="s">
        <v>75</v>
      </c>
      <c r="AU214" s="190" t="s">
        <v>83</v>
      </c>
      <c r="AY214" s="189" t="s">
        <v>275</v>
      </c>
      <c r="BK214" s="191">
        <f>SUM(BK215:BK218)</f>
        <v>0</v>
      </c>
    </row>
    <row r="215" spans="1:65" s="2" customFormat="1" ht="16.5" customHeight="1">
      <c r="A215" s="35"/>
      <c r="B215" s="36"/>
      <c r="C215" s="194" t="s">
        <v>680</v>
      </c>
      <c r="D215" s="194" t="s">
        <v>277</v>
      </c>
      <c r="E215" s="195" t="s">
        <v>3893</v>
      </c>
      <c r="F215" s="196" t="s">
        <v>3894</v>
      </c>
      <c r="G215" s="197" t="s">
        <v>399</v>
      </c>
      <c r="H215" s="198">
        <v>6</v>
      </c>
      <c r="I215" s="199"/>
      <c r="J215" s="200">
        <f>ROUND(I215*H215,2)</f>
        <v>0</v>
      </c>
      <c r="K215" s="196" t="s">
        <v>1</v>
      </c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282</v>
      </c>
      <c r="AT215" s="205" t="s">
        <v>277</v>
      </c>
      <c r="AU215" s="205" t="s">
        <v>85</v>
      </c>
      <c r="AY215" s="18" t="s">
        <v>275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282</v>
      </c>
      <c r="BM215" s="205" t="s">
        <v>1181</v>
      </c>
    </row>
    <row r="216" spans="1:65" s="2" customFormat="1" ht="16.5" customHeight="1">
      <c r="A216" s="35"/>
      <c r="B216" s="36"/>
      <c r="C216" s="194" t="s">
        <v>686</v>
      </c>
      <c r="D216" s="194" t="s">
        <v>277</v>
      </c>
      <c r="E216" s="195" t="s">
        <v>3895</v>
      </c>
      <c r="F216" s="196" t="s">
        <v>3896</v>
      </c>
      <c r="G216" s="197" t="s">
        <v>399</v>
      </c>
      <c r="H216" s="198">
        <v>6</v>
      </c>
      <c r="I216" s="199"/>
      <c r="J216" s="200">
        <f>ROUND(I216*H216,2)</f>
        <v>0</v>
      </c>
      <c r="K216" s="196" t="s">
        <v>1</v>
      </c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282</v>
      </c>
      <c r="AT216" s="205" t="s">
        <v>277</v>
      </c>
      <c r="AU216" s="205" t="s">
        <v>85</v>
      </c>
      <c r="AY216" s="18" t="s">
        <v>275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282</v>
      </c>
      <c r="BM216" s="205" t="s">
        <v>1193</v>
      </c>
    </row>
    <row r="217" spans="1:65" s="2" customFormat="1" ht="49" customHeight="1">
      <c r="A217" s="35"/>
      <c r="B217" s="36"/>
      <c r="C217" s="194" t="s">
        <v>691</v>
      </c>
      <c r="D217" s="194" t="s">
        <v>277</v>
      </c>
      <c r="E217" s="195" t="s">
        <v>3897</v>
      </c>
      <c r="F217" s="196" t="s">
        <v>3898</v>
      </c>
      <c r="G217" s="197" t="s">
        <v>399</v>
      </c>
      <c r="H217" s="198">
        <v>25</v>
      </c>
      <c r="I217" s="199"/>
      <c r="J217" s="200">
        <f>ROUND(I217*H217,2)</f>
        <v>0</v>
      </c>
      <c r="K217" s="196" t="s">
        <v>1</v>
      </c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282</v>
      </c>
      <c r="AT217" s="205" t="s">
        <v>277</v>
      </c>
      <c r="AU217" s="205" t="s">
        <v>85</v>
      </c>
      <c r="AY217" s="18" t="s">
        <v>275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282</v>
      </c>
      <c r="BM217" s="205" t="s">
        <v>1206</v>
      </c>
    </row>
    <row r="218" spans="1:65" s="2" customFormat="1" ht="21.75" customHeight="1">
      <c r="A218" s="35"/>
      <c r="B218" s="36"/>
      <c r="C218" s="194" t="s">
        <v>698</v>
      </c>
      <c r="D218" s="194" t="s">
        <v>277</v>
      </c>
      <c r="E218" s="195" t="s">
        <v>3899</v>
      </c>
      <c r="F218" s="196" t="s">
        <v>3900</v>
      </c>
      <c r="G218" s="197" t="s">
        <v>280</v>
      </c>
      <c r="H218" s="198">
        <v>2</v>
      </c>
      <c r="I218" s="199"/>
      <c r="J218" s="200">
        <f>ROUND(I218*H218,2)</f>
        <v>0</v>
      </c>
      <c r="K218" s="196" t="s">
        <v>1</v>
      </c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282</v>
      </c>
      <c r="AT218" s="205" t="s">
        <v>277</v>
      </c>
      <c r="AU218" s="205" t="s">
        <v>85</v>
      </c>
      <c r="AY218" s="18" t="s">
        <v>275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282</v>
      </c>
      <c r="BM218" s="205" t="s">
        <v>1217</v>
      </c>
    </row>
    <row r="219" spans="1:65" s="12" customFormat="1" ht="25.9" customHeight="1">
      <c r="B219" s="178"/>
      <c r="C219" s="179"/>
      <c r="D219" s="180" t="s">
        <v>75</v>
      </c>
      <c r="E219" s="181" t="s">
        <v>3901</v>
      </c>
      <c r="F219" s="181" t="s">
        <v>3902</v>
      </c>
      <c r="G219" s="179"/>
      <c r="H219" s="179"/>
      <c r="I219" s="182"/>
      <c r="J219" s="183">
        <f>BK219</f>
        <v>0</v>
      </c>
      <c r="K219" s="179"/>
      <c r="L219" s="184"/>
      <c r="M219" s="185"/>
      <c r="N219" s="186"/>
      <c r="O219" s="186"/>
      <c r="P219" s="187">
        <v>0</v>
      </c>
      <c r="Q219" s="186"/>
      <c r="R219" s="187">
        <v>0</v>
      </c>
      <c r="S219" s="186"/>
      <c r="T219" s="188">
        <v>0</v>
      </c>
      <c r="AR219" s="189" t="s">
        <v>83</v>
      </c>
      <c r="AT219" s="190" t="s">
        <v>75</v>
      </c>
      <c r="AU219" s="190" t="s">
        <v>76</v>
      </c>
      <c r="AY219" s="189" t="s">
        <v>275</v>
      </c>
      <c r="BK219" s="191">
        <v>0</v>
      </c>
    </row>
    <row r="220" spans="1:65" s="12" customFormat="1" ht="25.9" customHeight="1">
      <c r="B220" s="178"/>
      <c r="C220" s="179"/>
      <c r="D220" s="180" t="s">
        <v>75</v>
      </c>
      <c r="E220" s="181" t="s">
        <v>3903</v>
      </c>
      <c r="F220" s="181" t="s">
        <v>3904</v>
      </c>
      <c r="G220" s="179"/>
      <c r="H220" s="179"/>
      <c r="I220" s="182"/>
      <c r="J220" s="183">
        <f>BK220</f>
        <v>0</v>
      </c>
      <c r="K220" s="179"/>
      <c r="L220" s="184"/>
      <c r="M220" s="185"/>
      <c r="N220" s="186"/>
      <c r="O220" s="186"/>
      <c r="P220" s="187">
        <f>P221+SUM(P222:P235)</f>
        <v>0</v>
      </c>
      <c r="Q220" s="186"/>
      <c r="R220" s="187">
        <f>R221+SUM(R222:R235)</f>
        <v>0</v>
      </c>
      <c r="S220" s="186"/>
      <c r="T220" s="188">
        <f>T221+SUM(T222:T235)</f>
        <v>0</v>
      </c>
      <c r="AR220" s="189" t="s">
        <v>83</v>
      </c>
      <c r="AT220" s="190" t="s">
        <v>75</v>
      </c>
      <c r="AU220" s="190" t="s">
        <v>76</v>
      </c>
      <c r="AY220" s="189" t="s">
        <v>275</v>
      </c>
      <c r="BK220" s="191">
        <f>BK221+SUM(BK222:BK235)</f>
        <v>0</v>
      </c>
    </row>
    <row r="221" spans="1:65" s="2" customFormat="1" ht="44.25" customHeight="1">
      <c r="A221" s="35"/>
      <c r="B221" s="36"/>
      <c r="C221" s="194" t="s">
        <v>704</v>
      </c>
      <c r="D221" s="194" t="s">
        <v>277</v>
      </c>
      <c r="E221" s="195" t="s">
        <v>3905</v>
      </c>
      <c r="F221" s="196" t="s">
        <v>3906</v>
      </c>
      <c r="G221" s="197" t="s">
        <v>2066</v>
      </c>
      <c r="H221" s="198">
        <v>1</v>
      </c>
      <c r="I221" s="199"/>
      <c r="J221" s="200">
        <f t="shared" ref="J221:J233" si="40">ROUND(I221*H221,2)</f>
        <v>0</v>
      </c>
      <c r="K221" s="196" t="s">
        <v>1</v>
      </c>
      <c r="L221" s="40"/>
      <c r="M221" s="201" t="s">
        <v>1</v>
      </c>
      <c r="N221" s="202" t="s">
        <v>41</v>
      </c>
      <c r="O221" s="72"/>
      <c r="P221" s="203">
        <f t="shared" ref="P221:P233" si="41">O221*H221</f>
        <v>0</v>
      </c>
      <c r="Q221" s="203">
        <v>0</v>
      </c>
      <c r="R221" s="203">
        <f t="shared" ref="R221:R233" si="42">Q221*H221</f>
        <v>0</v>
      </c>
      <c r="S221" s="203">
        <v>0</v>
      </c>
      <c r="T221" s="204">
        <f t="shared" ref="T221:T233" si="43"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282</v>
      </c>
      <c r="AT221" s="205" t="s">
        <v>277</v>
      </c>
      <c r="AU221" s="205" t="s">
        <v>83</v>
      </c>
      <c r="AY221" s="18" t="s">
        <v>275</v>
      </c>
      <c r="BE221" s="206">
        <f t="shared" ref="BE221:BE233" si="44">IF(N221="základní",J221,0)</f>
        <v>0</v>
      </c>
      <c r="BF221" s="206">
        <f t="shared" ref="BF221:BF233" si="45">IF(N221="snížená",J221,0)</f>
        <v>0</v>
      </c>
      <c r="BG221" s="206">
        <f t="shared" ref="BG221:BG233" si="46">IF(N221="zákl. přenesená",J221,0)</f>
        <v>0</v>
      </c>
      <c r="BH221" s="206">
        <f t="shared" ref="BH221:BH233" si="47">IF(N221="sníž. přenesená",J221,0)</f>
        <v>0</v>
      </c>
      <c r="BI221" s="206">
        <f t="shared" ref="BI221:BI233" si="48">IF(N221="nulová",J221,0)</f>
        <v>0</v>
      </c>
      <c r="BJ221" s="18" t="s">
        <v>83</v>
      </c>
      <c r="BK221" s="206">
        <f t="shared" ref="BK221:BK233" si="49">ROUND(I221*H221,2)</f>
        <v>0</v>
      </c>
      <c r="BL221" s="18" t="s">
        <v>282</v>
      </c>
      <c r="BM221" s="205" t="s">
        <v>1228</v>
      </c>
    </row>
    <row r="222" spans="1:65" s="2" customFormat="1" ht="44.25" customHeight="1">
      <c r="A222" s="35"/>
      <c r="B222" s="36"/>
      <c r="C222" s="194" t="s">
        <v>711</v>
      </c>
      <c r="D222" s="194" t="s">
        <v>277</v>
      </c>
      <c r="E222" s="195" t="s">
        <v>3907</v>
      </c>
      <c r="F222" s="196" t="s">
        <v>3908</v>
      </c>
      <c r="G222" s="197" t="s">
        <v>2066</v>
      </c>
      <c r="H222" s="198">
        <v>3</v>
      </c>
      <c r="I222" s="199"/>
      <c r="J222" s="200">
        <f t="shared" si="40"/>
        <v>0</v>
      </c>
      <c r="K222" s="196" t="s">
        <v>1</v>
      </c>
      <c r="L222" s="40"/>
      <c r="M222" s="201" t="s">
        <v>1</v>
      </c>
      <c r="N222" s="202" t="s">
        <v>41</v>
      </c>
      <c r="O222" s="72"/>
      <c r="P222" s="203">
        <f t="shared" si="41"/>
        <v>0</v>
      </c>
      <c r="Q222" s="203">
        <v>0</v>
      </c>
      <c r="R222" s="203">
        <f t="shared" si="42"/>
        <v>0</v>
      </c>
      <c r="S222" s="203">
        <v>0</v>
      </c>
      <c r="T222" s="204">
        <f t="shared" si="4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282</v>
      </c>
      <c r="AT222" s="205" t="s">
        <v>277</v>
      </c>
      <c r="AU222" s="205" t="s">
        <v>83</v>
      </c>
      <c r="AY222" s="18" t="s">
        <v>275</v>
      </c>
      <c r="BE222" s="206">
        <f t="shared" si="44"/>
        <v>0</v>
      </c>
      <c r="BF222" s="206">
        <f t="shared" si="45"/>
        <v>0</v>
      </c>
      <c r="BG222" s="206">
        <f t="shared" si="46"/>
        <v>0</v>
      </c>
      <c r="BH222" s="206">
        <f t="shared" si="47"/>
        <v>0</v>
      </c>
      <c r="BI222" s="206">
        <f t="shared" si="48"/>
        <v>0</v>
      </c>
      <c r="BJ222" s="18" t="s">
        <v>83</v>
      </c>
      <c r="BK222" s="206">
        <f t="shared" si="49"/>
        <v>0</v>
      </c>
      <c r="BL222" s="18" t="s">
        <v>282</v>
      </c>
      <c r="BM222" s="205" t="s">
        <v>1239</v>
      </c>
    </row>
    <row r="223" spans="1:65" s="2" customFormat="1" ht="44.25" customHeight="1">
      <c r="A223" s="35"/>
      <c r="B223" s="36"/>
      <c r="C223" s="194" t="s">
        <v>401</v>
      </c>
      <c r="D223" s="194" t="s">
        <v>277</v>
      </c>
      <c r="E223" s="195" t="s">
        <v>3909</v>
      </c>
      <c r="F223" s="196" t="s">
        <v>3910</v>
      </c>
      <c r="G223" s="197" t="s">
        <v>2066</v>
      </c>
      <c r="H223" s="198">
        <v>1</v>
      </c>
      <c r="I223" s="199"/>
      <c r="J223" s="200">
        <f t="shared" si="40"/>
        <v>0</v>
      </c>
      <c r="K223" s="196" t="s">
        <v>1</v>
      </c>
      <c r="L223" s="40"/>
      <c r="M223" s="201" t="s">
        <v>1</v>
      </c>
      <c r="N223" s="202" t="s">
        <v>41</v>
      </c>
      <c r="O223" s="72"/>
      <c r="P223" s="203">
        <f t="shared" si="41"/>
        <v>0</v>
      </c>
      <c r="Q223" s="203">
        <v>0</v>
      </c>
      <c r="R223" s="203">
        <f t="shared" si="42"/>
        <v>0</v>
      </c>
      <c r="S223" s="203">
        <v>0</v>
      </c>
      <c r="T223" s="204">
        <f t="shared" si="4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282</v>
      </c>
      <c r="AT223" s="205" t="s">
        <v>277</v>
      </c>
      <c r="AU223" s="205" t="s">
        <v>83</v>
      </c>
      <c r="AY223" s="18" t="s">
        <v>275</v>
      </c>
      <c r="BE223" s="206">
        <f t="shared" si="44"/>
        <v>0</v>
      </c>
      <c r="BF223" s="206">
        <f t="shared" si="45"/>
        <v>0</v>
      </c>
      <c r="BG223" s="206">
        <f t="shared" si="46"/>
        <v>0</v>
      </c>
      <c r="BH223" s="206">
        <f t="shared" si="47"/>
        <v>0</v>
      </c>
      <c r="BI223" s="206">
        <f t="shared" si="48"/>
        <v>0</v>
      </c>
      <c r="BJ223" s="18" t="s">
        <v>83</v>
      </c>
      <c r="BK223" s="206">
        <f t="shared" si="49"/>
        <v>0</v>
      </c>
      <c r="BL223" s="18" t="s">
        <v>282</v>
      </c>
      <c r="BM223" s="205" t="s">
        <v>1249</v>
      </c>
    </row>
    <row r="224" spans="1:65" s="2" customFormat="1" ht="44.25" customHeight="1">
      <c r="A224" s="35"/>
      <c r="B224" s="36"/>
      <c r="C224" s="194" t="s">
        <v>755</v>
      </c>
      <c r="D224" s="194" t="s">
        <v>277</v>
      </c>
      <c r="E224" s="195" t="s">
        <v>3911</v>
      </c>
      <c r="F224" s="196" t="s">
        <v>3912</v>
      </c>
      <c r="G224" s="197" t="s">
        <v>2066</v>
      </c>
      <c r="H224" s="198">
        <v>10</v>
      </c>
      <c r="I224" s="199"/>
      <c r="J224" s="200">
        <f t="shared" si="40"/>
        <v>0</v>
      </c>
      <c r="K224" s="196" t="s">
        <v>1</v>
      </c>
      <c r="L224" s="40"/>
      <c r="M224" s="201" t="s">
        <v>1</v>
      </c>
      <c r="N224" s="202" t="s">
        <v>41</v>
      </c>
      <c r="O224" s="72"/>
      <c r="P224" s="203">
        <f t="shared" si="41"/>
        <v>0</v>
      </c>
      <c r="Q224" s="203">
        <v>0</v>
      </c>
      <c r="R224" s="203">
        <f t="shared" si="42"/>
        <v>0</v>
      </c>
      <c r="S224" s="203">
        <v>0</v>
      </c>
      <c r="T224" s="204">
        <f t="shared" si="4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282</v>
      </c>
      <c r="AT224" s="205" t="s">
        <v>277</v>
      </c>
      <c r="AU224" s="205" t="s">
        <v>83</v>
      </c>
      <c r="AY224" s="18" t="s">
        <v>275</v>
      </c>
      <c r="BE224" s="206">
        <f t="shared" si="44"/>
        <v>0</v>
      </c>
      <c r="BF224" s="206">
        <f t="shared" si="45"/>
        <v>0</v>
      </c>
      <c r="BG224" s="206">
        <f t="shared" si="46"/>
        <v>0</v>
      </c>
      <c r="BH224" s="206">
        <f t="shared" si="47"/>
        <v>0</v>
      </c>
      <c r="BI224" s="206">
        <f t="shared" si="48"/>
        <v>0</v>
      </c>
      <c r="BJ224" s="18" t="s">
        <v>83</v>
      </c>
      <c r="BK224" s="206">
        <f t="shared" si="49"/>
        <v>0</v>
      </c>
      <c r="BL224" s="18" t="s">
        <v>282</v>
      </c>
      <c r="BM224" s="205" t="s">
        <v>1257</v>
      </c>
    </row>
    <row r="225" spans="1:65" s="2" customFormat="1" ht="44.25" customHeight="1">
      <c r="A225" s="35"/>
      <c r="B225" s="36"/>
      <c r="C225" s="194" t="s">
        <v>759</v>
      </c>
      <c r="D225" s="194" t="s">
        <v>277</v>
      </c>
      <c r="E225" s="195" t="s">
        <v>3913</v>
      </c>
      <c r="F225" s="196" t="s">
        <v>3914</v>
      </c>
      <c r="G225" s="197" t="s">
        <v>2066</v>
      </c>
      <c r="H225" s="198">
        <v>22</v>
      </c>
      <c r="I225" s="199"/>
      <c r="J225" s="200">
        <f t="shared" si="40"/>
        <v>0</v>
      </c>
      <c r="K225" s="196" t="s">
        <v>1</v>
      </c>
      <c r="L225" s="40"/>
      <c r="M225" s="201" t="s">
        <v>1</v>
      </c>
      <c r="N225" s="202" t="s">
        <v>41</v>
      </c>
      <c r="O225" s="72"/>
      <c r="P225" s="203">
        <f t="shared" si="41"/>
        <v>0</v>
      </c>
      <c r="Q225" s="203">
        <v>0</v>
      </c>
      <c r="R225" s="203">
        <f t="shared" si="42"/>
        <v>0</v>
      </c>
      <c r="S225" s="203">
        <v>0</v>
      </c>
      <c r="T225" s="204">
        <f t="shared" si="4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282</v>
      </c>
      <c r="AT225" s="205" t="s">
        <v>277</v>
      </c>
      <c r="AU225" s="205" t="s">
        <v>83</v>
      </c>
      <c r="AY225" s="18" t="s">
        <v>275</v>
      </c>
      <c r="BE225" s="206">
        <f t="shared" si="44"/>
        <v>0</v>
      </c>
      <c r="BF225" s="206">
        <f t="shared" si="45"/>
        <v>0</v>
      </c>
      <c r="BG225" s="206">
        <f t="shared" si="46"/>
        <v>0</v>
      </c>
      <c r="BH225" s="206">
        <f t="shared" si="47"/>
        <v>0</v>
      </c>
      <c r="BI225" s="206">
        <f t="shared" si="48"/>
        <v>0</v>
      </c>
      <c r="BJ225" s="18" t="s">
        <v>83</v>
      </c>
      <c r="BK225" s="206">
        <f t="shared" si="49"/>
        <v>0</v>
      </c>
      <c r="BL225" s="18" t="s">
        <v>282</v>
      </c>
      <c r="BM225" s="205" t="s">
        <v>1265</v>
      </c>
    </row>
    <row r="226" spans="1:65" s="2" customFormat="1" ht="44.25" customHeight="1">
      <c r="A226" s="35"/>
      <c r="B226" s="36"/>
      <c r="C226" s="194" t="s">
        <v>769</v>
      </c>
      <c r="D226" s="194" t="s">
        <v>277</v>
      </c>
      <c r="E226" s="195" t="s">
        <v>3915</v>
      </c>
      <c r="F226" s="196" t="s">
        <v>3916</v>
      </c>
      <c r="G226" s="197" t="s">
        <v>2066</v>
      </c>
      <c r="H226" s="198">
        <v>2</v>
      </c>
      <c r="I226" s="199"/>
      <c r="J226" s="200">
        <f t="shared" si="40"/>
        <v>0</v>
      </c>
      <c r="K226" s="196" t="s">
        <v>1</v>
      </c>
      <c r="L226" s="40"/>
      <c r="M226" s="201" t="s">
        <v>1</v>
      </c>
      <c r="N226" s="202" t="s">
        <v>41</v>
      </c>
      <c r="O226" s="72"/>
      <c r="P226" s="203">
        <f t="shared" si="41"/>
        <v>0</v>
      </c>
      <c r="Q226" s="203">
        <v>0</v>
      </c>
      <c r="R226" s="203">
        <f t="shared" si="42"/>
        <v>0</v>
      </c>
      <c r="S226" s="203">
        <v>0</v>
      </c>
      <c r="T226" s="204">
        <f t="shared" si="4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282</v>
      </c>
      <c r="AT226" s="205" t="s">
        <v>277</v>
      </c>
      <c r="AU226" s="205" t="s">
        <v>83</v>
      </c>
      <c r="AY226" s="18" t="s">
        <v>275</v>
      </c>
      <c r="BE226" s="206">
        <f t="shared" si="44"/>
        <v>0</v>
      </c>
      <c r="BF226" s="206">
        <f t="shared" si="45"/>
        <v>0</v>
      </c>
      <c r="BG226" s="206">
        <f t="shared" si="46"/>
        <v>0</v>
      </c>
      <c r="BH226" s="206">
        <f t="shared" si="47"/>
        <v>0</v>
      </c>
      <c r="BI226" s="206">
        <f t="shared" si="48"/>
        <v>0</v>
      </c>
      <c r="BJ226" s="18" t="s">
        <v>83</v>
      </c>
      <c r="BK226" s="206">
        <f t="shared" si="49"/>
        <v>0</v>
      </c>
      <c r="BL226" s="18" t="s">
        <v>282</v>
      </c>
      <c r="BM226" s="205" t="s">
        <v>1274</v>
      </c>
    </row>
    <row r="227" spans="1:65" s="2" customFormat="1" ht="44.25" customHeight="1">
      <c r="A227" s="35"/>
      <c r="B227" s="36"/>
      <c r="C227" s="194" t="s">
        <v>783</v>
      </c>
      <c r="D227" s="194" t="s">
        <v>277</v>
      </c>
      <c r="E227" s="195" t="s">
        <v>3917</v>
      </c>
      <c r="F227" s="196" t="s">
        <v>3918</v>
      </c>
      <c r="G227" s="197" t="s">
        <v>2066</v>
      </c>
      <c r="H227" s="198">
        <v>1</v>
      </c>
      <c r="I227" s="199"/>
      <c r="J227" s="200">
        <f t="shared" si="40"/>
        <v>0</v>
      </c>
      <c r="K227" s="196" t="s">
        <v>1</v>
      </c>
      <c r="L227" s="40"/>
      <c r="M227" s="201" t="s">
        <v>1</v>
      </c>
      <c r="N227" s="202" t="s">
        <v>41</v>
      </c>
      <c r="O227" s="72"/>
      <c r="P227" s="203">
        <f t="shared" si="41"/>
        <v>0</v>
      </c>
      <c r="Q227" s="203">
        <v>0</v>
      </c>
      <c r="R227" s="203">
        <f t="shared" si="42"/>
        <v>0</v>
      </c>
      <c r="S227" s="203">
        <v>0</v>
      </c>
      <c r="T227" s="204">
        <f t="shared" si="4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282</v>
      </c>
      <c r="AT227" s="205" t="s">
        <v>277</v>
      </c>
      <c r="AU227" s="205" t="s">
        <v>83</v>
      </c>
      <c r="AY227" s="18" t="s">
        <v>275</v>
      </c>
      <c r="BE227" s="206">
        <f t="shared" si="44"/>
        <v>0</v>
      </c>
      <c r="BF227" s="206">
        <f t="shared" si="45"/>
        <v>0</v>
      </c>
      <c r="BG227" s="206">
        <f t="shared" si="46"/>
        <v>0</v>
      </c>
      <c r="BH227" s="206">
        <f t="shared" si="47"/>
        <v>0</v>
      </c>
      <c r="BI227" s="206">
        <f t="shared" si="48"/>
        <v>0</v>
      </c>
      <c r="BJ227" s="18" t="s">
        <v>83</v>
      </c>
      <c r="BK227" s="206">
        <f t="shared" si="49"/>
        <v>0</v>
      </c>
      <c r="BL227" s="18" t="s">
        <v>282</v>
      </c>
      <c r="BM227" s="205" t="s">
        <v>1285</v>
      </c>
    </row>
    <row r="228" spans="1:65" s="2" customFormat="1" ht="24.15" customHeight="1">
      <c r="A228" s="35"/>
      <c r="B228" s="36"/>
      <c r="C228" s="194" t="s">
        <v>791</v>
      </c>
      <c r="D228" s="194" t="s">
        <v>277</v>
      </c>
      <c r="E228" s="195" t="s">
        <v>3919</v>
      </c>
      <c r="F228" s="196" t="s">
        <v>3920</v>
      </c>
      <c r="G228" s="197" t="s">
        <v>2066</v>
      </c>
      <c r="H228" s="198">
        <v>24</v>
      </c>
      <c r="I228" s="199"/>
      <c r="J228" s="200">
        <f t="shared" si="40"/>
        <v>0</v>
      </c>
      <c r="K228" s="196" t="s">
        <v>1</v>
      </c>
      <c r="L228" s="40"/>
      <c r="M228" s="201" t="s">
        <v>1</v>
      </c>
      <c r="N228" s="202" t="s">
        <v>41</v>
      </c>
      <c r="O228" s="72"/>
      <c r="P228" s="203">
        <f t="shared" si="41"/>
        <v>0</v>
      </c>
      <c r="Q228" s="203">
        <v>0</v>
      </c>
      <c r="R228" s="203">
        <f t="shared" si="42"/>
        <v>0</v>
      </c>
      <c r="S228" s="203">
        <v>0</v>
      </c>
      <c r="T228" s="204">
        <f t="shared" si="4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282</v>
      </c>
      <c r="AT228" s="205" t="s">
        <v>277</v>
      </c>
      <c r="AU228" s="205" t="s">
        <v>83</v>
      </c>
      <c r="AY228" s="18" t="s">
        <v>275</v>
      </c>
      <c r="BE228" s="206">
        <f t="shared" si="44"/>
        <v>0</v>
      </c>
      <c r="BF228" s="206">
        <f t="shared" si="45"/>
        <v>0</v>
      </c>
      <c r="BG228" s="206">
        <f t="shared" si="46"/>
        <v>0</v>
      </c>
      <c r="BH228" s="206">
        <f t="shared" si="47"/>
        <v>0</v>
      </c>
      <c r="BI228" s="206">
        <f t="shared" si="48"/>
        <v>0</v>
      </c>
      <c r="BJ228" s="18" t="s">
        <v>83</v>
      </c>
      <c r="BK228" s="206">
        <f t="shared" si="49"/>
        <v>0</v>
      </c>
      <c r="BL228" s="18" t="s">
        <v>282</v>
      </c>
      <c r="BM228" s="205" t="s">
        <v>1293</v>
      </c>
    </row>
    <row r="229" spans="1:65" s="2" customFormat="1" ht="24.15" customHeight="1">
      <c r="A229" s="35"/>
      <c r="B229" s="36"/>
      <c r="C229" s="194" t="s">
        <v>812</v>
      </c>
      <c r="D229" s="194" t="s">
        <v>277</v>
      </c>
      <c r="E229" s="195" t="s">
        <v>3921</v>
      </c>
      <c r="F229" s="196" t="s">
        <v>3837</v>
      </c>
      <c r="G229" s="197" t="s">
        <v>2066</v>
      </c>
      <c r="H229" s="198">
        <v>2</v>
      </c>
      <c r="I229" s="199"/>
      <c r="J229" s="200">
        <f t="shared" si="40"/>
        <v>0</v>
      </c>
      <c r="K229" s="196" t="s">
        <v>1</v>
      </c>
      <c r="L229" s="40"/>
      <c r="M229" s="201" t="s">
        <v>1</v>
      </c>
      <c r="N229" s="202" t="s">
        <v>41</v>
      </c>
      <c r="O229" s="72"/>
      <c r="P229" s="203">
        <f t="shared" si="41"/>
        <v>0</v>
      </c>
      <c r="Q229" s="203">
        <v>0</v>
      </c>
      <c r="R229" s="203">
        <f t="shared" si="42"/>
        <v>0</v>
      </c>
      <c r="S229" s="203">
        <v>0</v>
      </c>
      <c r="T229" s="204">
        <f t="shared" si="4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282</v>
      </c>
      <c r="AT229" s="205" t="s">
        <v>277</v>
      </c>
      <c r="AU229" s="205" t="s">
        <v>83</v>
      </c>
      <c r="AY229" s="18" t="s">
        <v>275</v>
      </c>
      <c r="BE229" s="206">
        <f t="shared" si="44"/>
        <v>0</v>
      </c>
      <c r="BF229" s="206">
        <f t="shared" si="45"/>
        <v>0</v>
      </c>
      <c r="BG229" s="206">
        <f t="shared" si="46"/>
        <v>0</v>
      </c>
      <c r="BH229" s="206">
        <f t="shared" si="47"/>
        <v>0</v>
      </c>
      <c r="BI229" s="206">
        <f t="shared" si="48"/>
        <v>0</v>
      </c>
      <c r="BJ229" s="18" t="s">
        <v>83</v>
      </c>
      <c r="BK229" s="206">
        <f t="shared" si="49"/>
        <v>0</v>
      </c>
      <c r="BL229" s="18" t="s">
        <v>282</v>
      </c>
      <c r="BM229" s="205" t="s">
        <v>1302</v>
      </c>
    </row>
    <row r="230" spans="1:65" s="2" customFormat="1" ht="24.15" customHeight="1">
      <c r="A230" s="35"/>
      <c r="B230" s="36"/>
      <c r="C230" s="194" t="s">
        <v>821</v>
      </c>
      <c r="D230" s="194" t="s">
        <v>277</v>
      </c>
      <c r="E230" s="195" t="s">
        <v>3922</v>
      </c>
      <c r="F230" s="196" t="s">
        <v>3923</v>
      </c>
      <c r="G230" s="197" t="s">
        <v>2066</v>
      </c>
      <c r="H230" s="198">
        <v>2</v>
      </c>
      <c r="I230" s="199"/>
      <c r="J230" s="200">
        <f t="shared" si="40"/>
        <v>0</v>
      </c>
      <c r="K230" s="196" t="s">
        <v>1</v>
      </c>
      <c r="L230" s="40"/>
      <c r="M230" s="201" t="s">
        <v>1</v>
      </c>
      <c r="N230" s="202" t="s">
        <v>41</v>
      </c>
      <c r="O230" s="72"/>
      <c r="P230" s="203">
        <f t="shared" si="41"/>
        <v>0</v>
      </c>
      <c r="Q230" s="203">
        <v>0</v>
      </c>
      <c r="R230" s="203">
        <f t="shared" si="42"/>
        <v>0</v>
      </c>
      <c r="S230" s="203">
        <v>0</v>
      </c>
      <c r="T230" s="204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282</v>
      </c>
      <c r="AT230" s="205" t="s">
        <v>277</v>
      </c>
      <c r="AU230" s="205" t="s">
        <v>83</v>
      </c>
      <c r="AY230" s="18" t="s">
        <v>275</v>
      </c>
      <c r="BE230" s="206">
        <f t="shared" si="44"/>
        <v>0</v>
      </c>
      <c r="BF230" s="206">
        <f t="shared" si="45"/>
        <v>0</v>
      </c>
      <c r="BG230" s="206">
        <f t="shared" si="46"/>
        <v>0</v>
      </c>
      <c r="BH230" s="206">
        <f t="shared" si="47"/>
        <v>0</v>
      </c>
      <c r="BI230" s="206">
        <f t="shared" si="48"/>
        <v>0</v>
      </c>
      <c r="BJ230" s="18" t="s">
        <v>83</v>
      </c>
      <c r="BK230" s="206">
        <f t="shared" si="49"/>
        <v>0</v>
      </c>
      <c r="BL230" s="18" t="s">
        <v>282</v>
      </c>
      <c r="BM230" s="205" t="s">
        <v>1310</v>
      </c>
    </row>
    <row r="231" spans="1:65" s="2" customFormat="1" ht="24.15" customHeight="1">
      <c r="A231" s="35"/>
      <c r="B231" s="36"/>
      <c r="C231" s="194" t="s">
        <v>825</v>
      </c>
      <c r="D231" s="194" t="s">
        <v>277</v>
      </c>
      <c r="E231" s="195" t="s">
        <v>3924</v>
      </c>
      <c r="F231" s="196" t="s">
        <v>3925</v>
      </c>
      <c r="G231" s="197" t="s">
        <v>2066</v>
      </c>
      <c r="H231" s="198">
        <v>2</v>
      </c>
      <c r="I231" s="199"/>
      <c r="J231" s="200">
        <f t="shared" si="40"/>
        <v>0</v>
      </c>
      <c r="K231" s="196" t="s">
        <v>1</v>
      </c>
      <c r="L231" s="40"/>
      <c r="M231" s="201" t="s">
        <v>1</v>
      </c>
      <c r="N231" s="202" t="s">
        <v>41</v>
      </c>
      <c r="O231" s="72"/>
      <c r="P231" s="203">
        <f t="shared" si="41"/>
        <v>0</v>
      </c>
      <c r="Q231" s="203">
        <v>0</v>
      </c>
      <c r="R231" s="203">
        <f t="shared" si="42"/>
        <v>0</v>
      </c>
      <c r="S231" s="203">
        <v>0</v>
      </c>
      <c r="T231" s="204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282</v>
      </c>
      <c r="AT231" s="205" t="s">
        <v>277</v>
      </c>
      <c r="AU231" s="205" t="s">
        <v>83</v>
      </c>
      <c r="AY231" s="18" t="s">
        <v>275</v>
      </c>
      <c r="BE231" s="206">
        <f t="shared" si="44"/>
        <v>0</v>
      </c>
      <c r="BF231" s="206">
        <f t="shared" si="45"/>
        <v>0</v>
      </c>
      <c r="BG231" s="206">
        <f t="shared" si="46"/>
        <v>0</v>
      </c>
      <c r="BH231" s="206">
        <f t="shared" si="47"/>
        <v>0</v>
      </c>
      <c r="BI231" s="206">
        <f t="shared" si="48"/>
        <v>0</v>
      </c>
      <c r="BJ231" s="18" t="s">
        <v>83</v>
      </c>
      <c r="BK231" s="206">
        <f t="shared" si="49"/>
        <v>0</v>
      </c>
      <c r="BL231" s="18" t="s">
        <v>282</v>
      </c>
      <c r="BM231" s="205" t="s">
        <v>1319</v>
      </c>
    </row>
    <row r="232" spans="1:65" s="2" customFormat="1" ht="24.15" customHeight="1">
      <c r="A232" s="35"/>
      <c r="B232" s="36"/>
      <c r="C232" s="194" t="s">
        <v>829</v>
      </c>
      <c r="D232" s="194" t="s">
        <v>277</v>
      </c>
      <c r="E232" s="195" t="s">
        <v>3926</v>
      </c>
      <c r="F232" s="196" t="s">
        <v>3892</v>
      </c>
      <c r="G232" s="197" t="s">
        <v>2066</v>
      </c>
      <c r="H232" s="198">
        <v>5</v>
      </c>
      <c r="I232" s="199"/>
      <c r="J232" s="200">
        <f t="shared" si="40"/>
        <v>0</v>
      </c>
      <c r="K232" s="196" t="s">
        <v>1</v>
      </c>
      <c r="L232" s="40"/>
      <c r="M232" s="201" t="s">
        <v>1</v>
      </c>
      <c r="N232" s="202" t="s">
        <v>41</v>
      </c>
      <c r="O232" s="72"/>
      <c r="P232" s="203">
        <f t="shared" si="41"/>
        <v>0</v>
      </c>
      <c r="Q232" s="203">
        <v>0</v>
      </c>
      <c r="R232" s="203">
        <f t="shared" si="42"/>
        <v>0</v>
      </c>
      <c r="S232" s="203">
        <v>0</v>
      </c>
      <c r="T232" s="204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282</v>
      </c>
      <c r="AT232" s="205" t="s">
        <v>277</v>
      </c>
      <c r="AU232" s="205" t="s">
        <v>83</v>
      </c>
      <c r="AY232" s="18" t="s">
        <v>275</v>
      </c>
      <c r="BE232" s="206">
        <f t="shared" si="44"/>
        <v>0</v>
      </c>
      <c r="BF232" s="206">
        <f t="shared" si="45"/>
        <v>0</v>
      </c>
      <c r="BG232" s="206">
        <f t="shared" si="46"/>
        <v>0</v>
      </c>
      <c r="BH232" s="206">
        <f t="shared" si="47"/>
        <v>0</v>
      </c>
      <c r="BI232" s="206">
        <f t="shared" si="48"/>
        <v>0</v>
      </c>
      <c r="BJ232" s="18" t="s">
        <v>83</v>
      </c>
      <c r="BK232" s="206">
        <f t="shared" si="49"/>
        <v>0</v>
      </c>
      <c r="BL232" s="18" t="s">
        <v>282</v>
      </c>
      <c r="BM232" s="205" t="s">
        <v>1337</v>
      </c>
    </row>
    <row r="233" spans="1:65" s="2" customFormat="1" ht="24.15" customHeight="1">
      <c r="A233" s="35"/>
      <c r="B233" s="36"/>
      <c r="C233" s="194" t="s">
        <v>852</v>
      </c>
      <c r="D233" s="194" t="s">
        <v>277</v>
      </c>
      <c r="E233" s="195" t="s">
        <v>3927</v>
      </c>
      <c r="F233" s="196" t="s">
        <v>3928</v>
      </c>
      <c r="G233" s="197" t="s">
        <v>2066</v>
      </c>
      <c r="H233" s="198">
        <v>5</v>
      </c>
      <c r="I233" s="199"/>
      <c r="J233" s="200">
        <f t="shared" si="40"/>
        <v>0</v>
      </c>
      <c r="K233" s="196" t="s">
        <v>1</v>
      </c>
      <c r="L233" s="40"/>
      <c r="M233" s="201" t="s">
        <v>1</v>
      </c>
      <c r="N233" s="202" t="s">
        <v>41</v>
      </c>
      <c r="O233" s="72"/>
      <c r="P233" s="203">
        <f t="shared" si="41"/>
        <v>0</v>
      </c>
      <c r="Q233" s="203">
        <v>0</v>
      </c>
      <c r="R233" s="203">
        <f t="shared" si="42"/>
        <v>0</v>
      </c>
      <c r="S233" s="203">
        <v>0</v>
      </c>
      <c r="T233" s="204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282</v>
      </c>
      <c r="AT233" s="205" t="s">
        <v>277</v>
      </c>
      <c r="AU233" s="205" t="s">
        <v>83</v>
      </c>
      <c r="AY233" s="18" t="s">
        <v>275</v>
      </c>
      <c r="BE233" s="206">
        <f t="shared" si="44"/>
        <v>0</v>
      </c>
      <c r="BF233" s="206">
        <f t="shared" si="45"/>
        <v>0</v>
      </c>
      <c r="BG233" s="206">
        <f t="shared" si="46"/>
        <v>0</v>
      </c>
      <c r="BH233" s="206">
        <f t="shared" si="47"/>
        <v>0</v>
      </c>
      <c r="BI233" s="206">
        <f t="shared" si="48"/>
        <v>0</v>
      </c>
      <c r="BJ233" s="18" t="s">
        <v>83</v>
      </c>
      <c r="BK233" s="206">
        <f t="shared" si="49"/>
        <v>0</v>
      </c>
      <c r="BL233" s="18" t="s">
        <v>282</v>
      </c>
      <c r="BM233" s="205" t="s">
        <v>1348</v>
      </c>
    </row>
    <row r="234" spans="1:65" s="12" customFormat="1" ht="22.75" customHeight="1">
      <c r="B234" s="178"/>
      <c r="C234" s="179"/>
      <c r="D234" s="180" t="s">
        <v>75</v>
      </c>
      <c r="E234" s="192" t="s">
        <v>2088</v>
      </c>
      <c r="F234" s="192" t="s">
        <v>3842</v>
      </c>
      <c r="G234" s="179"/>
      <c r="H234" s="179"/>
      <c r="I234" s="182"/>
      <c r="J234" s="193">
        <f>BK234</f>
        <v>0</v>
      </c>
      <c r="K234" s="179"/>
      <c r="L234" s="184"/>
      <c r="M234" s="185"/>
      <c r="N234" s="186"/>
      <c r="O234" s="186"/>
      <c r="P234" s="187">
        <v>0</v>
      </c>
      <c r="Q234" s="186"/>
      <c r="R234" s="187">
        <v>0</v>
      </c>
      <c r="S234" s="186"/>
      <c r="T234" s="188">
        <v>0</v>
      </c>
      <c r="AR234" s="189" t="s">
        <v>83</v>
      </c>
      <c r="AT234" s="190" t="s">
        <v>75</v>
      </c>
      <c r="AU234" s="190" t="s">
        <v>83</v>
      </c>
      <c r="AY234" s="189" t="s">
        <v>275</v>
      </c>
      <c r="BK234" s="191">
        <v>0</v>
      </c>
    </row>
    <row r="235" spans="1:65" s="12" customFormat="1" ht="22.75" customHeight="1">
      <c r="B235" s="178"/>
      <c r="C235" s="179"/>
      <c r="D235" s="180" t="s">
        <v>75</v>
      </c>
      <c r="E235" s="192" t="s">
        <v>2107</v>
      </c>
      <c r="F235" s="192" t="s">
        <v>3843</v>
      </c>
      <c r="G235" s="179"/>
      <c r="H235" s="179"/>
      <c r="I235" s="182"/>
      <c r="J235" s="193">
        <f>BK235</f>
        <v>0</v>
      </c>
      <c r="K235" s="179"/>
      <c r="L235" s="184"/>
      <c r="M235" s="185"/>
      <c r="N235" s="186"/>
      <c r="O235" s="186"/>
      <c r="P235" s="187">
        <f>SUM(P236:P240)</f>
        <v>0</v>
      </c>
      <c r="Q235" s="186"/>
      <c r="R235" s="187">
        <f>SUM(R236:R240)</f>
        <v>0</v>
      </c>
      <c r="S235" s="186"/>
      <c r="T235" s="188">
        <f>SUM(T236:T240)</f>
        <v>0</v>
      </c>
      <c r="AR235" s="189" t="s">
        <v>83</v>
      </c>
      <c r="AT235" s="190" t="s">
        <v>75</v>
      </c>
      <c r="AU235" s="190" t="s">
        <v>83</v>
      </c>
      <c r="AY235" s="189" t="s">
        <v>275</v>
      </c>
      <c r="BK235" s="191">
        <f>SUM(BK236:BK240)</f>
        <v>0</v>
      </c>
    </row>
    <row r="236" spans="1:65" s="2" customFormat="1" ht="16.5" customHeight="1">
      <c r="A236" s="35"/>
      <c r="B236" s="36"/>
      <c r="C236" s="194" t="s">
        <v>856</v>
      </c>
      <c r="D236" s="194" t="s">
        <v>277</v>
      </c>
      <c r="E236" s="195" t="s">
        <v>3929</v>
      </c>
      <c r="F236" s="196" t="s">
        <v>3930</v>
      </c>
      <c r="G236" s="197" t="s">
        <v>399</v>
      </c>
      <c r="H236" s="198">
        <v>21</v>
      </c>
      <c r="I236" s="199"/>
      <c r="J236" s="200">
        <f>ROUND(I236*H236,2)</f>
        <v>0</v>
      </c>
      <c r="K236" s="196" t="s">
        <v>1</v>
      </c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282</v>
      </c>
      <c r="AT236" s="205" t="s">
        <v>277</v>
      </c>
      <c r="AU236" s="205" t="s">
        <v>85</v>
      </c>
      <c r="AY236" s="18" t="s">
        <v>275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282</v>
      </c>
      <c r="BM236" s="205" t="s">
        <v>1357</v>
      </c>
    </row>
    <row r="237" spans="1:65" s="2" customFormat="1" ht="16.5" customHeight="1">
      <c r="A237" s="35"/>
      <c r="B237" s="36"/>
      <c r="C237" s="194" t="s">
        <v>860</v>
      </c>
      <c r="D237" s="194" t="s">
        <v>277</v>
      </c>
      <c r="E237" s="195" t="s">
        <v>3931</v>
      </c>
      <c r="F237" s="196" t="s">
        <v>3932</v>
      </c>
      <c r="G237" s="197" t="s">
        <v>399</v>
      </c>
      <c r="H237" s="198">
        <v>36</v>
      </c>
      <c r="I237" s="199"/>
      <c r="J237" s="200">
        <f>ROUND(I237*H237,2)</f>
        <v>0</v>
      </c>
      <c r="K237" s="196" t="s">
        <v>1</v>
      </c>
      <c r="L237" s="40"/>
      <c r="M237" s="201" t="s">
        <v>1</v>
      </c>
      <c r="N237" s="202" t="s">
        <v>41</v>
      </c>
      <c r="O237" s="72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282</v>
      </c>
      <c r="AT237" s="205" t="s">
        <v>277</v>
      </c>
      <c r="AU237" s="205" t="s">
        <v>85</v>
      </c>
      <c r="AY237" s="18" t="s">
        <v>275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83</v>
      </c>
      <c r="BK237" s="206">
        <f>ROUND(I237*H237,2)</f>
        <v>0</v>
      </c>
      <c r="BL237" s="18" t="s">
        <v>282</v>
      </c>
      <c r="BM237" s="205" t="s">
        <v>1365</v>
      </c>
    </row>
    <row r="238" spans="1:65" s="2" customFormat="1" ht="66.75" customHeight="1">
      <c r="A238" s="35"/>
      <c r="B238" s="36"/>
      <c r="C238" s="194" t="s">
        <v>864</v>
      </c>
      <c r="D238" s="194" t="s">
        <v>277</v>
      </c>
      <c r="E238" s="195" t="s">
        <v>3933</v>
      </c>
      <c r="F238" s="196" t="s">
        <v>3934</v>
      </c>
      <c r="G238" s="197" t="s">
        <v>399</v>
      </c>
      <c r="H238" s="198">
        <v>140</v>
      </c>
      <c r="I238" s="199"/>
      <c r="J238" s="200">
        <f>ROUND(I238*H238,2)</f>
        <v>0</v>
      </c>
      <c r="K238" s="196" t="s">
        <v>1</v>
      </c>
      <c r="L238" s="40"/>
      <c r="M238" s="201" t="s">
        <v>1</v>
      </c>
      <c r="N238" s="202" t="s">
        <v>41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282</v>
      </c>
      <c r="AT238" s="205" t="s">
        <v>277</v>
      </c>
      <c r="AU238" s="205" t="s">
        <v>85</v>
      </c>
      <c r="AY238" s="18" t="s">
        <v>275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282</v>
      </c>
      <c r="BM238" s="205" t="s">
        <v>1374</v>
      </c>
    </row>
    <row r="239" spans="1:65" s="2" customFormat="1" ht="24.15" customHeight="1">
      <c r="A239" s="35"/>
      <c r="B239" s="36"/>
      <c r="C239" s="194" t="s">
        <v>868</v>
      </c>
      <c r="D239" s="194" t="s">
        <v>277</v>
      </c>
      <c r="E239" s="195" t="s">
        <v>3935</v>
      </c>
      <c r="F239" s="196" t="s">
        <v>3936</v>
      </c>
      <c r="G239" s="197" t="s">
        <v>399</v>
      </c>
      <c r="H239" s="198">
        <v>1</v>
      </c>
      <c r="I239" s="199"/>
      <c r="J239" s="200">
        <f>ROUND(I239*H239,2)</f>
        <v>0</v>
      </c>
      <c r="K239" s="196" t="s">
        <v>1</v>
      </c>
      <c r="L239" s="40"/>
      <c r="M239" s="201" t="s">
        <v>1</v>
      </c>
      <c r="N239" s="202" t="s">
        <v>41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282</v>
      </c>
      <c r="AT239" s="205" t="s">
        <v>277</v>
      </c>
      <c r="AU239" s="205" t="s">
        <v>85</v>
      </c>
      <c r="AY239" s="18" t="s">
        <v>275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282</v>
      </c>
      <c r="BM239" s="205" t="s">
        <v>1383</v>
      </c>
    </row>
    <row r="240" spans="1:65" s="2" customFormat="1" ht="24.15" customHeight="1">
      <c r="A240" s="35"/>
      <c r="B240" s="36"/>
      <c r="C240" s="194" t="s">
        <v>872</v>
      </c>
      <c r="D240" s="194" t="s">
        <v>277</v>
      </c>
      <c r="E240" s="195" t="s">
        <v>3937</v>
      </c>
      <c r="F240" s="196" t="s">
        <v>3938</v>
      </c>
      <c r="G240" s="197" t="s">
        <v>280</v>
      </c>
      <c r="H240" s="198">
        <v>8</v>
      </c>
      <c r="I240" s="199"/>
      <c r="J240" s="200">
        <f>ROUND(I240*H240,2)</f>
        <v>0</v>
      </c>
      <c r="K240" s="196" t="s">
        <v>1</v>
      </c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282</v>
      </c>
      <c r="AT240" s="205" t="s">
        <v>277</v>
      </c>
      <c r="AU240" s="205" t="s">
        <v>85</v>
      </c>
      <c r="AY240" s="18" t="s">
        <v>275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282</v>
      </c>
      <c r="BM240" s="205" t="s">
        <v>1392</v>
      </c>
    </row>
    <row r="241" spans="1:65" s="12" customFormat="1" ht="25.9" customHeight="1">
      <c r="B241" s="178"/>
      <c r="C241" s="179"/>
      <c r="D241" s="180" t="s">
        <v>75</v>
      </c>
      <c r="E241" s="181" t="s">
        <v>3939</v>
      </c>
      <c r="F241" s="181" t="s">
        <v>3940</v>
      </c>
      <c r="G241" s="179"/>
      <c r="H241" s="179"/>
      <c r="I241" s="182"/>
      <c r="J241" s="183">
        <f>BK241</f>
        <v>0</v>
      </c>
      <c r="K241" s="179"/>
      <c r="L241" s="184"/>
      <c r="M241" s="185"/>
      <c r="N241" s="186"/>
      <c r="O241" s="186"/>
      <c r="P241" s="187">
        <v>0</v>
      </c>
      <c r="Q241" s="186"/>
      <c r="R241" s="187">
        <v>0</v>
      </c>
      <c r="S241" s="186"/>
      <c r="T241" s="188">
        <v>0</v>
      </c>
      <c r="AR241" s="189" t="s">
        <v>83</v>
      </c>
      <c r="AT241" s="190" t="s">
        <v>75</v>
      </c>
      <c r="AU241" s="190" t="s">
        <v>76</v>
      </c>
      <c r="AY241" s="189" t="s">
        <v>275</v>
      </c>
      <c r="BK241" s="191">
        <v>0</v>
      </c>
    </row>
    <row r="242" spans="1:65" s="12" customFormat="1" ht="25.9" customHeight="1">
      <c r="B242" s="178"/>
      <c r="C242" s="179"/>
      <c r="D242" s="180" t="s">
        <v>75</v>
      </c>
      <c r="E242" s="181" t="s">
        <v>3941</v>
      </c>
      <c r="F242" s="181" t="s">
        <v>3942</v>
      </c>
      <c r="G242" s="179"/>
      <c r="H242" s="179"/>
      <c r="I242" s="182"/>
      <c r="J242" s="183">
        <f>BK242</f>
        <v>0</v>
      </c>
      <c r="K242" s="179"/>
      <c r="L242" s="184"/>
      <c r="M242" s="185"/>
      <c r="N242" s="186"/>
      <c r="O242" s="186"/>
      <c r="P242" s="187">
        <f>SUM(P243:P245)</f>
        <v>0</v>
      </c>
      <c r="Q242" s="186"/>
      <c r="R242" s="187">
        <f>SUM(R243:R245)</f>
        <v>0</v>
      </c>
      <c r="S242" s="186"/>
      <c r="T242" s="188">
        <f>SUM(T243:T245)</f>
        <v>0</v>
      </c>
      <c r="AR242" s="189" t="s">
        <v>83</v>
      </c>
      <c r="AT242" s="190" t="s">
        <v>75</v>
      </c>
      <c r="AU242" s="190" t="s">
        <v>76</v>
      </c>
      <c r="AY242" s="189" t="s">
        <v>275</v>
      </c>
      <c r="BK242" s="191">
        <f>SUM(BK243:BK245)</f>
        <v>0</v>
      </c>
    </row>
    <row r="243" spans="1:65" s="2" customFormat="1" ht="21.75" customHeight="1">
      <c r="A243" s="35"/>
      <c r="B243" s="36"/>
      <c r="C243" s="194" t="s">
        <v>876</v>
      </c>
      <c r="D243" s="194" t="s">
        <v>277</v>
      </c>
      <c r="E243" s="195" t="s">
        <v>3943</v>
      </c>
      <c r="F243" s="196" t="s">
        <v>3944</v>
      </c>
      <c r="G243" s="197" t="s">
        <v>2066</v>
      </c>
      <c r="H243" s="198">
        <v>1</v>
      </c>
      <c r="I243" s="199"/>
      <c r="J243" s="200">
        <f>ROUND(I243*H243,2)</f>
        <v>0</v>
      </c>
      <c r="K243" s="196" t="s">
        <v>1</v>
      </c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282</v>
      </c>
      <c r="AT243" s="205" t="s">
        <v>277</v>
      </c>
      <c r="AU243" s="205" t="s">
        <v>83</v>
      </c>
      <c r="AY243" s="18" t="s">
        <v>275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282</v>
      </c>
      <c r="BM243" s="205" t="s">
        <v>1404</v>
      </c>
    </row>
    <row r="244" spans="1:65" s="2" customFormat="1" ht="21.75" customHeight="1">
      <c r="A244" s="35"/>
      <c r="B244" s="36"/>
      <c r="C244" s="194" t="s">
        <v>880</v>
      </c>
      <c r="D244" s="194" t="s">
        <v>277</v>
      </c>
      <c r="E244" s="195" t="s">
        <v>3945</v>
      </c>
      <c r="F244" s="196" t="s">
        <v>3946</v>
      </c>
      <c r="G244" s="197" t="s">
        <v>2066</v>
      </c>
      <c r="H244" s="198">
        <v>1</v>
      </c>
      <c r="I244" s="199"/>
      <c r="J244" s="200">
        <f>ROUND(I244*H244,2)</f>
        <v>0</v>
      </c>
      <c r="K244" s="196" t="s">
        <v>1</v>
      </c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282</v>
      </c>
      <c r="AT244" s="205" t="s">
        <v>277</v>
      </c>
      <c r="AU244" s="205" t="s">
        <v>83</v>
      </c>
      <c r="AY244" s="18" t="s">
        <v>275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282</v>
      </c>
      <c r="BM244" s="205" t="s">
        <v>1415</v>
      </c>
    </row>
    <row r="245" spans="1:65" s="2" customFormat="1" ht="44.25" customHeight="1">
      <c r="A245" s="35"/>
      <c r="B245" s="36"/>
      <c r="C245" s="194" t="s">
        <v>886</v>
      </c>
      <c r="D245" s="194" t="s">
        <v>277</v>
      </c>
      <c r="E245" s="195" t="s">
        <v>3947</v>
      </c>
      <c r="F245" s="196" t="s">
        <v>3948</v>
      </c>
      <c r="G245" s="197" t="s">
        <v>399</v>
      </c>
      <c r="H245" s="198">
        <v>2</v>
      </c>
      <c r="I245" s="199"/>
      <c r="J245" s="200">
        <f>ROUND(I245*H245,2)</f>
        <v>0</v>
      </c>
      <c r="K245" s="196" t="s">
        <v>1</v>
      </c>
      <c r="L245" s="40"/>
      <c r="M245" s="201" t="s">
        <v>1</v>
      </c>
      <c r="N245" s="202" t="s">
        <v>41</v>
      </c>
      <c r="O245" s="72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282</v>
      </c>
      <c r="AT245" s="205" t="s">
        <v>277</v>
      </c>
      <c r="AU245" s="205" t="s">
        <v>83</v>
      </c>
      <c r="AY245" s="18" t="s">
        <v>275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282</v>
      </c>
      <c r="BM245" s="205" t="s">
        <v>1423</v>
      </c>
    </row>
    <row r="246" spans="1:65" s="12" customFormat="1" ht="25.9" customHeight="1">
      <c r="B246" s="178"/>
      <c r="C246" s="179"/>
      <c r="D246" s="180" t="s">
        <v>75</v>
      </c>
      <c r="E246" s="181" t="s">
        <v>3949</v>
      </c>
      <c r="F246" s="181" t="s">
        <v>3950</v>
      </c>
      <c r="G246" s="179"/>
      <c r="H246" s="179"/>
      <c r="I246" s="182"/>
      <c r="J246" s="183">
        <f>BK246</f>
        <v>0</v>
      </c>
      <c r="K246" s="179"/>
      <c r="L246" s="184"/>
      <c r="M246" s="185"/>
      <c r="N246" s="186"/>
      <c r="O246" s="186"/>
      <c r="P246" s="187">
        <f>SUM(P247:P250)</f>
        <v>0</v>
      </c>
      <c r="Q246" s="186"/>
      <c r="R246" s="187">
        <f>SUM(R247:R250)</f>
        <v>0</v>
      </c>
      <c r="S246" s="186"/>
      <c r="T246" s="188">
        <f>SUM(T247:T250)</f>
        <v>0</v>
      </c>
      <c r="AR246" s="189" t="s">
        <v>83</v>
      </c>
      <c r="AT246" s="190" t="s">
        <v>75</v>
      </c>
      <c r="AU246" s="190" t="s">
        <v>76</v>
      </c>
      <c r="AY246" s="189" t="s">
        <v>275</v>
      </c>
      <c r="BK246" s="191">
        <f>SUM(BK247:BK250)</f>
        <v>0</v>
      </c>
    </row>
    <row r="247" spans="1:65" s="2" customFormat="1" ht="16.5" customHeight="1">
      <c r="A247" s="35"/>
      <c r="B247" s="36"/>
      <c r="C247" s="194" t="s">
        <v>890</v>
      </c>
      <c r="D247" s="194" t="s">
        <v>277</v>
      </c>
      <c r="E247" s="195" t="s">
        <v>3951</v>
      </c>
      <c r="F247" s="196" t="s">
        <v>3952</v>
      </c>
      <c r="G247" s="197" t="s">
        <v>1547</v>
      </c>
      <c r="H247" s="198">
        <v>350</v>
      </c>
      <c r="I247" s="199"/>
      <c r="J247" s="200">
        <f>ROUND(I247*H247,2)</f>
        <v>0</v>
      </c>
      <c r="K247" s="196" t="s">
        <v>1</v>
      </c>
      <c r="L247" s="40"/>
      <c r="M247" s="201" t="s">
        <v>1</v>
      </c>
      <c r="N247" s="202" t="s">
        <v>41</v>
      </c>
      <c r="O247" s="7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282</v>
      </c>
      <c r="AT247" s="205" t="s">
        <v>277</v>
      </c>
      <c r="AU247" s="205" t="s">
        <v>83</v>
      </c>
      <c r="AY247" s="18" t="s">
        <v>275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282</v>
      </c>
      <c r="BM247" s="205" t="s">
        <v>1435</v>
      </c>
    </row>
    <row r="248" spans="1:65" s="2" customFormat="1" ht="21.75" customHeight="1">
      <c r="A248" s="35"/>
      <c r="B248" s="36"/>
      <c r="C248" s="194" t="s">
        <v>894</v>
      </c>
      <c r="D248" s="194" t="s">
        <v>277</v>
      </c>
      <c r="E248" s="195" t="s">
        <v>3953</v>
      </c>
      <c r="F248" s="196" t="s">
        <v>3954</v>
      </c>
      <c r="G248" s="197" t="s">
        <v>1547</v>
      </c>
      <c r="H248" s="198">
        <v>8</v>
      </c>
      <c r="I248" s="199"/>
      <c r="J248" s="200">
        <f>ROUND(I248*H248,2)</f>
        <v>0</v>
      </c>
      <c r="K248" s="196" t="s">
        <v>1</v>
      </c>
      <c r="L248" s="40"/>
      <c r="M248" s="201" t="s">
        <v>1</v>
      </c>
      <c r="N248" s="202" t="s">
        <v>41</v>
      </c>
      <c r="O248" s="72"/>
      <c r="P248" s="203">
        <f>O248*H248</f>
        <v>0</v>
      </c>
      <c r="Q248" s="203">
        <v>0</v>
      </c>
      <c r="R248" s="203">
        <f>Q248*H248</f>
        <v>0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282</v>
      </c>
      <c r="AT248" s="205" t="s">
        <v>277</v>
      </c>
      <c r="AU248" s="205" t="s">
        <v>83</v>
      </c>
      <c r="AY248" s="18" t="s">
        <v>275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8" t="s">
        <v>83</v>
      </c>
      <c r="BK248" s="206">
        <f>ROUND(I248*H248,2)</f>
        <v>0</v>
      </c>
      <c r="BL248" s="18" t="s">
        <v>282</v>
      </c>
      <c r="BM248" s="205" t="s">
        <v>1452</v>
      </c>
    </row>
    <row r="249" spans="1:65" s="2" customFormat="1" ht="16.5" customHeight="1">
      <c r="A249" s="35"/>
      <c r="B249" s="36"/>
      <c r="C249" s="194" t="s">
        <v>907</v>
      </c>
      <c r="D249" s="194" t="s">
        <v>277</v>
      </c>
      <c r="E249" s="195" t="s">
        <v>3955</v>
      </c>
      <c r="F249" s="196" t="s">
        <v>3956</v>
      </c>
      <c r="G249" s="197" t="s">
        <v>1547</v>
      </c>
      <c r="H249" s="198">
        <v>130</v>
      </c>
      <c r="I249" s="199"/>
      <c r="J249" s="200">
        <f>ROUND(I249*H249,2)</f>
        <v>0</v>
      </c>
      <c r="K249" s="196" t="s">
        <v>1</v>
      </c>
      <c r="L249" s="40"/>
      <c r="M249" s="201" t="s">
        <v>1</v>
      </c>
      <c r="N249" s="202" t="s">
        <v>41</v>
      </c>
      <c r="O249" s="72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282</v>
      </c>
      <c r="AT249" s="205" t="s">
        <v>277</v>
      </c>
      <c r="AU249" s="205" t="s">
        <v>83</v>
      </c>
      <c r="AY249" s="18" t="s">
        <v>275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8" t="s">
        <v>83</v>
      </c>
      <c r="BK249" s="206">
        <f>ROUND(I249*H249,2)</f>
        <v>0</v>
      </c>
      <c r="BL249" s="18" t="s">
        <v>282</v>
      </c>
      <c r="BM249" s="205" t="s">
        <v>1462</v>
      </c>
    </row>
    <row r="250" spans="1:65" s="2" customFormat="1" ht="16.5" customHeight="1">
      <c r="A250" s="35"/>
      <c r="B250" s="36"/>
      <c r="C250" s="194" t="s">
        <v>915</v>
      </c>
      <c r="D250" s="194" t="s">
        <v>277</v>
      </c>
      <c r="E250" s="195" t="s">
        <v>3957</v>
      </c>
      <c r="F250" s="196" t="s">
        <v>3958</v>
      </c>
      <c r="G250" s="197" t="s">
        <v>3959</v>
      </c>
      <c r="H250" s="198">
        <v>2000</v>
      </c>
      <c r="I250" s="199"/>
      <c r="J250" s="200">
        <f>ROUND(I250*H250,2)</f>
        <v>0</v>
      </c>
      <c r="K250" s="196" t="s">
        <v>1</v>
      </c>
      <c r="L250" s="40"/>
      <c r="M250" s="262" t="s">
        <v>1</v>
      </c>
      <c r="N250" s="263" t="s">
        <v>41</v>
      </c>
      <c r="O250" s="264"/>
      <c r="P250" s="265">
        <f>O250*H250</f>
        <v>0</v>
      </c>
      <c r="Q250" s="265">
        <v>0</v>
      </c>
      <c r="R250" s="265">
        <f>Q250*H250</f>
        <v>0</v>
      </c>
      <c r="S250" s="265">
        <v>0</v>
      </c>
      <c r="T250" s="26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282</v>
      </c>
      <c r="AT250" s="205" t="s">
        <v>277</v>
      </c>
      <c r="AU250" s="205" t="s">
        <v>83</v>
      </c>
      <c r="AY250" s="18" t="s">
        <v>275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282</v>
      </c>
      <c r="BM250" s="205" t="s">
        <v>1472</v>
      </c>
    </row>
    <row r="251" spans="1:65" s="2" customFormat="1" ht="7" customHeight="1">
      <c r="A251" s="35"/>
      <c r="B251" s="55"/>
      <c r="C251" s="56"/>
      <c r="D251" s="56"/>
      <c r="E251" s="56"/>
      <c r="F251" s="56"/>
      <c r="G251" s="56"/>
      <c r="H251" s="56"/>
      <c r="I251" s="56"/>
      <c r="J251" s="56"/>
      <c r="K251" s="56"/>
      <c r="L251" s="40"/>
      <c r="M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</row>
  </sheetData>
  <sheetProtection algorithmName="SHA-512" hashValue="lO2P8op/za5y5EtIwd6W9w57Dlx8Wv6IECQG+KTTKB8Yhd3mFZnE/3yM+8DdYM4eGbj6FcLmnbQ6r6bBG8Rnmg==" saltValue="e1sxwtIPITlB1krejJjxGMjph0kvARQyKGaV1J/n0RVKGIcedAS6tibGd01Ni9WDv1w38bc/cOZe5cnJyDNzkg==" spinCount="100000" sheet="1" objects="1" scenarios="1" formatColumns="0" formatRows="0" autoFilter="0"/>
  <autoFilter ref="C143:K250"/>
  <mergeCells count="12">
    <mergeCell ref="E136:H136"/>
    <mergeCell ref="L2:V2"/>
    <mergeCell ref="E85:H85"/>
    <mergeCell ref="E87:H87"/>
    <mergeCell ref="E89:H89"/>
    <mergeCell ref="E132:H132"/>
    <mergeCell ref="E134:H13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2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107</v>
      </c>
    </row>
    <row r="3" spans="1:46" s="1" customFormat="1" ht="7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2" t="str">
        <f>'Rekapitulace stavby'!K6</f>
        <v>Lůžkový hospic Mezi stromy na pozemku č. parc 785/1 v k.ú. Havlíčkův Brod</v>
      </c>
      <c r="F7" s="333"/>
      <c r="G7" s="333"/>
      <c r="H7" s="333"/>
      <c r="L7" s="21"/>
    </row>
    <row r="8" spans="1:46" ht="12.5">
      <c r="B8" s="21"/>
      <c r="D8" s="121" t="s">
        <v>186</v>
      </c>
      <c r="L8" s="21"/>
    </row>
    <row r="9" spans="1:46" s="1" customFormat="1" ht="16.5" customHeight="1">
      <c r="B9" s="21"/>
      <c r="E9" s="332" t="s">
        <v>189</v>
      </c>
      <c r="F9" s="331"/>
      <c r="G9" s="331"/>
      <c r="H9" s="331"/>
      <c r="L9" s="21"/>
    </row>
    <row r="10" spans="1:46" s="1" customFormat="1" ht="12" customHeight="1">
      <c r="B10" s="21"/>
      <c r="D10" s="121" t="s">
        <v>2934</v>
      </c>
      <c r="L10" s="21"/>
    </row>
    <row r="11" spans="1:46" s="2" customFormat="1" ht="16.5" customHeight="1">
      <c r="A11" s="35"/>
      <c r="B11" s="40"/>
      <c r="C11" s="35"/>
      <c r="D11" s="35"/>
      <c r="E11" s="342" t="s">
        <v>3960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3961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4" t="s">
        <v>3962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1" t="s">
        <v>1</v>
      </c>
      <c r="G15" s="35"/>
      <c r="H15" s="35"/>
      <c r="I15" s="121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1" t="s">
        <v>21</v>
      </c>
      <c r="G16" s="35"/>
      <c r="H16" s="35"/>
      <c r="I16" s="121" t="s">
        <v>22</v>
      </c>
      <c r="J16" s="122" t="str">
        <f>'Rekapitulace stavby'!AN8</f>
        <v>25. 4. 2022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7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1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7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6" t="str">
        <f>'Rekapitulace stavby'!E14</f>
        <v>Vyplň údaj</v>
      </c>
      <c r="F22" s="337"/>
      <c r="G22" s="337"/>
      <c r="H22" s="337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7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1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7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1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38" t="s">
        <v>1</v>
      </c>
      <c r="F31" s="338"/>
      <c r="G31" s="338"/>
      <c r="H31" s="338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7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4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ROUND(J137,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7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31" t="s">
        <v>40</v>
      </c>
      <c r="E37" s="121" t="s">
        <v>41</v>
      </c>
      <c r="F37" s="132">
        <f>ROUND((SUM(BE137:BE301)),  2)</f>
        <v>0</v>
      </c>
      <c r="G37" s="35"/>
      <c r="H37" s="35"/>
      <c r="I37" s="133">
        <v>0.21</v>
      </c>
      <c r="J37" s="132">
        <f>ROUND(((SUM(BE137:BE301))*I37),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1" t="s">
        <v>42</v>
      </c>
      <c r="F38" s="132">
        <f>ROUND((SUM(BF137:BF301)),  2)</f>
        <v>0</v>
      </c>
      <c r="G38" s="35"/>
      <c r="H38" s="35"/>
      <c r="I38" s="133">
        <v>0.15</v>
      </c>
      <c r="J38" s="132">
        <f>ROUND(((SUM(BF137:BF301))*I38),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1" t="s">
        <v>43</v>
      </c>
      <c r="F39" s="132">
        <f>ROUND((SUM(BG137:BG301)),  2)</f>
        <v>0</v>
      </c>
      <c r="G39" s="35"/>
      <c r="H39" s="35"/>
      <c r="I39" s="133">
        <v>0.21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1" t="s">
        <v>44</v>
      </c>
      <c r="F40" s="132">
        <f>ROUND((SUM(BH137:BH301)),  2)</f>
        <v>0</v>
      </c>
      <c r="G40" s="35"/>
      <c r="H40" s="35"/>
      <c r="I40" s="133">
        <v>0.15</v>
      </c>
      <c r="J40" s="132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1" t="s">
        <v>45</v>
      </c>
      <c r="F41" s="132">
        <f>ROUND((SUM(BI137:BI301)),  2)</f>
        <v>0</v>
      </c>
      <c r="G41" s="35"/>
      <c r="H41" s="35"/>
      <c r="I41" s="133">
        <v>0</v>
      </c>
      <c r="J41" s="132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7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4" customHeight="1">
      <c r="A43" s="35"/>
      <c r="B43" s="40"/>
      <c r="C43" s="134"/>
      <c r="D43" s="135" t="s">
        <v>46</v>
      </c>
      <c r="E43" s="136"/>
      <c r="F43" s="136"/>
      <c r="G43" s="137" t="s">
        <v>47</v>
      </c>
      <c r="H43" s="138" t="s">
        <v>48</v>
      </c>
      <c r="I43" s="136"/>
      <c r="J43" s="139">
        <f>SUM(J34:J41)</f>
        <v>0</v>
      </c>
      <c r="K43" s="140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7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39" t="str">
        <f>E7</f>
        <v>Lůžkový hospic Mezi stromy na pozemku č. parc 785/1 v k.ú. Havlíčkův Brod</v>
      </c>
      <c r="F85" s="340"/>
      <c r="G85" s="340"/>
      <c r="H85" s="34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9" t="s">
        <v>189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>
      <c r="B88" s="22"/>
      <c r="C88" s="30" t="s">
        <v>2934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3" t="s">
        <v>3960</v>
      </c>
      <c r="F89" s="341"/>
      <c r="G89" s="341"/>
      <c r="H89" s="34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3961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4" t="str">
        <f>E13</f>
        <v>SIL.1 - Elektroinstalace</v>
      </c>
      <c r="F91" s="341"/>
      <c r="G91" s="341"/>
      <c r="H91" s="341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25. 4. 2022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7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Spolek pro lůžkový hospic Mezi Stromy</v>
      </c>
      <c r="G95" s="37"/>
      <c r="H95" s="37"/>
      <c r="I95" s="30" t="s">
        <v>30</v>
      </c>
      <c r="J95" s="33" t="str">
        <f>E25</f>
        <v>PROJEKT II, v.o.s.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Škrabal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2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2" t="s">
        <v>229</v>
      </c>
      <c r="D98" s="153"/>
      <c r="E98" s="153"/>
      <c r="F98" s="153"/>
      <c r="G98" s="153"/>
      <c r="H98" s="153"/>
      <c r="I98" s="153"/>
      <c r="J98" s="154" t="s">
        <v>230</v>
      </c>
      <c r="K98" s="153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2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75" customHeight="1">
      <c r="A100" s="35"/>
      <c r="B100" s="36"/>
      <c r="C100" s="155" t="s">
        <v>231</v>
      </c>
      <c r="D100" s="37"/>
      <c r="E100" s="37"/>
      <c r="F100" s="37"/>
      <c r="G100" s="37"/>
      <c r="H100" s="37"/>
      <c r="I100" s="37"/>
      <c r="J100" s="85">
        <f>J137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232</v>
      </c>
    </row>
    <row r="101" spans="1:47" s="9" customFormat="1" ht="25" customHeight="1">
      <c r="B101" s="156"/>
      <c r="C101" s="157"/>
      <c r="D101" s="158" t="s">
        <v>233</v>
      </c>
      <c r="E101" s="159"/>
      <c r="F101" s="159"/>
      <c r="G101" s="159"/>
      <c r="H101" s="159"/>
      <c r="I101" s="159"/>
      <c r="J101" s="160">
        <f>J138</f>
        <v>0</v>
      </c>
      <c r="K101" s="157"/>
      <c r="L101" s="161"/>
    </row>
    <row r="102" spans="1:47" s="10" customFormat="1" ht="19.899999999999999" customHeight="1">
      <c r="B102" s="162"/>
      <c r="C102" s="105"/>
      <c r="D102" s="163" t="s">
        <v>241</v>
      </c>
      <c r="E102" s="164"/>
      <c r="F102" s="164"/>
      <c r="G102" s="164"/>
      <c r="H102" s="164"/>
      <c r="I102" s="164"/>
      <c r="J102" s="165">
        <f>J139</f>
        <v>0</v>
      </c>
      <c r="K102" s="105"/>
      <c r="L102" s="166"/>
    </row>
    <row r="103" spans="1:47" s="10" customFormat="1" ht="19.899999999999999" customHeight="1">
      <c r="B103" s="162"/>
      <c r="C103" s="105"/>
      <c r="D103" s="163" t="s">
        <v>3963</v>
      </c>
      <c r="E103" s="164"/>
      <c r="F103" s="164"/>
      <c r="G103" s="164"/>
      <c r="H103" s="164"/>
      <c r="I103" s="164"/>
      <c r="J103" s="165">
        <f>J150</f>
        <v>0</v>
      </c>
      <c r="K103" s="105"/>
      <c r="L103" s="166"/>
    </row>
    <row r="104" spans="1:47" s="9" customFormat="1" ht="25" customHeight="1">
      <c r="B104" s="156"/>
      <c r="C104" s="157"/>
      <c r="D104" s="158" t="s">
        <v>243</v>
      </c>
      <c r="E104" s="159"/>
      <c r="F104" s="159"/>
      <c r="G104" s="159"/>
      <c r="H104" s="159"/>
      <c r="I104" s="159"/>
      <c r="J104" s="160">
        <f>J155</f>
        <v>0</v>
      </c>
      <c r="K104" s="157"/>
      <c r="L104" s="161"/>
    </row>
    <row r="105" spans="1:47" s="10" customFormat="1" ht="19.899999999999999" customHeight="1">
      <c r="B105" s="162"/>
      <c r="C105" s="105"/>
      <c r="D105" s="163" t="s">
        <v>3964</v>
      </c>
      <c r="E105" s="164"/>
      <c r="F105" s="164"/>
      <c r="G105" s="164"/>
      <c r="H105" s="164"/>
      <c r="I105" s="164"/>
      <c r="J105" s="165">
        <f>J156</f>
        <v>0</v>
      </c>
      <c r="K105" s="105"/>
      <c r="L105" s="166"/>
    </row>
    <row r="106" spans="1:47" s="10" customFormat="1" ht="19.899999999999999" customHeight="1">
      <c r="B106" s="162"/>
      <c r="C106" s="105"/>
      <c r="D106" s="163" t="s">
        <v>3965</v>
      </c>
      <c r="E106" s="164"/>
      <c r="F106" s="164"/>
      <c r="G106" s="164"/>
      <c r="H106" s="164"/>
      <c r="I106" s="164"/>
      <c r="J106" s="165">
        <f>J280</f>
        <v>0</v>
      </c>
      <c r="K106" s="105"/>
      <c r="L106" s="166"/>
    </row>
    <row r="107" spans="1:47" s="9" customFormat="1" ht="25" customHeight="1">
      <c r="B107" s="156"/>
      <c r="C107" s="157"/>
      <c r="D107" s="158" t="s">
        <v>258</v>
      </c>
      <c r="E107" s="159"/>
      <c r="F107" s="159"/>
      <c r="G107" s="159"/>
      <c r="H107" s="159"/>
      <c r="I107" s="159"/>
      <c r="J107" s="160">
        <f>J283</f>
        <v>0</v>
      </c>
      <c r="K107" s="157"/>
      <c r="L107" s="161"/>
    </row>
    <row r="108" spans="1:47" s="10" customFormat="1" ht="19.899999999999999" customHeight="1">
      <c r="B108" s="162"/>
      <c r="C108" s="105"/>
      <c r="D108" s="163" t="s">
        <v>3966</v>
      </c>
      <c r="E108" s="164"/>
      <c r="F108" s="164"/>
      <c r="G108" s="164"/>
      <c r="H108" s="164"/>
      <c r="I108" s="164"/>
      <c r="J108" s="165">
        <f>J284</f>
        <v>0</v>
      </c>
      <c r="K108" s="105"/>
      <c r="L108" s="166"/>
    </row>
    <row r="109" spans="1:47" s="10" customFormat="1" ht="19.899999999999999" customHeight="1">
      <c r="B109" s="162"/>
      <c r="C109" s="105"/>
      <c r="D109" s="163" t="s">
        <v>3967</v>
      </c>
      <c r="E109" s="164"/>
      <c r="F109" s="164"/>
      <c r="G109" s="164"/>
      <c r="H109" s="164"/>
      <c r="I109" s="164"/>
      <c r="J109" s="165">
        <f>J287</f>
        <v>0</v>
      </c>
      <c r="K109" s="105"/>
      <c r="L109" s="166"/>
    </row>
    <row r="110" spans="1:47" s="9" customFormat="1" ht="25" customHeight="1">
      <c r="B110" s="156"/>
      <c r="C110" s="157"/>
      <c r="D110" s="158" t="s">
        <v>3968</v>
      </c>
      <c r="E110" s="159"/>
      <c r="F110" s="159"/>
      <c r="G110" s="159"/>
      <c r="H110" s="159"/>
      <c r="I110" s="159"/>
      <c r="J110" s="160">
        <f>J293</f>
        <v>0</v>
      </c>
      <c r="K110" s="157"/>
      <c r="L110" s="161"/>
    </row>
    <row r="111" spans="1:47" s="10" customFormat="1" ht="19.899999999999999" customHeight="1">
      <c r="B111" s="162"/>
      <c r="C111" s="105"/>
      <c r="D111" s="163" t="s">
        <v>3969</v>
      </c>
      <c r="E111" s="164"/>
      <c r="F111" s="164"/>
      <c r="G111" s="164"/>
      <c r="H111" s="164"/>
      <c r="I111" s="164"/>
      <c r="J111" s="165">
        <f>J294</f>
        <v>0</v>
      </c>
      <c r="K111" s="105"/>
      <c r="L111" s="166"/>
    </row>
    <row r="112" spans="1:47" s="9" customFormat="1" ht="25" customHeight="1">
      <c r="B112" s="156"/>
      <c r="C112" s="157"/>
      <c r="D112" s="158" t="s">
        <v>2943</v>
      </c>
      <c r="E112" s="159"/>
      <c r="F112" s="159"/>
      <c r="G112" s="159"/>
      <c r="H112" s="159"/>
      <c r="I112" s="159"/>
      <c r="J112" s="160">
        <f>J299</f>
        <v>0</v>
      </c>
      <c r="K112" s="157"/>
      <c r="L112" s="161"/>
    </row>
    <row r="113" spans="1:31" s="10" customFormat="1" ht="19.899999999999999" customHeight="1">
      <c r="B113" s="162"/>
      <c r="C113" s="105"/>
      <c r="D113" s="163" t="s">
        <v>2944</v>
      </c>
      <c r="E113" s="164"/>
      <c r="F113" s="164"/>
      <c r="G113" s="164"/>
      <c r="H113" s="164"/>
      <c r="I113" s="164"/>
      <c r="J113" s="165">
        <f>J300</f>
        <v>0</v>
      </c>
      <c r="K113" s="105"/>
      <c r="L113" s="166"/>
    </row>
    <row r="114" spans="1:31" s="2" customFormat="1" ht="21.7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7" customHeight="1">
      <c r="A115" s="35"/>
      <c r="B115" s="55"/>
      <c r="C115" s="56"/>
      <c r="D115" s="56"/>
      <c r="E115" s="56"/>
      <c r="F115" s="56"/>
      <c r="G115" s="56"/>
      <c r="H115" s="56"/>
      <c r="I115" s="56"/>
      <c r="J115" s="56"/>
      <c r="K115" s="56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7" customHeight="1">
      <c r="A119" s="35"/>
      <c r="B119" s="57"/>
      <c r="C119" s="58"/>
      <c r="D119" s="58"/>
      <c r="E119" s="58"/>
      <c r="F119" s="58"/>
      <c r="G119" s="58"/>
      <c r="H119" s="58"/>
      <c r="I119" s="58"/>
      <c r="J119" s="58"/>
      <c r="K119" s="58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5" customHeight="1">
      <c r="A120" s="35"/>
      <c r="B120" s="36"/>
      <c r="C120" s="24" t="s">
        <v>260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7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16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26.25" customHeight="1">
      <c r="A123" s="35"/>
      <c r="B123" s="36"/>
      <c r="C123" s="37"/>
      <c r="D123" s="37"/>
      <c r="E123" s="339" t="str">
        <f>E7</f>
        <v>Lůžkový hospic Mezi stromy na pozemku č. parc 785/1 v k.ú. Havlíčkův Brod</v>
      </c>
      <c r="F123" s="340"/>
      <c r="G123" s="340"/>
      <c r="H123" s="340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1" customFormat="1" ht="12" customHeight="1">
      <c r="B124" s="22"/>
      <c r="C124" s="30" t="s">
        <v>186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pans="1:31" s="1" customFormat="1" ht="16.5" customHeight="1">
      <c r="B125" s="22"/>
      <c r="C125" s="23"/>
      <c r="D125" s="23"/>
      <c r="E125" s="339" t="s">
        <v>189</v>
      </c>
      <c r="F125" s="316"/>
      <c r="G125" s="316"/>
      <c r="H125" s="316"/>
      <c r="I125" s="23"/>
      <c r="J125" s="23"/>
      <c r="K125" s="23"/>
      <c r="L125" s="21"/>
    </row>
    <row r="126" spans="1:31" s="1" customFormat="1" ht="12" customHeight="1">
      <c r="B126" s="22"/>
      <c r="C126" s="30" t="s">
        <v>2934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pans="1:31" s="2" customFormat="1" ht="16.5" customHeight="1">
      <c r="A127" s="35"/>
      <c r="B127" s="36"/>
      <c r="C127" s="37"/>
      <c r="D127" s="37"/>
      <c r="E127" s="343" t="s">
        <v>3960</v>
      </c>
      <c r="F127" s="341"/>
      <c r="G127" s="341"/>
      <c r="H127" s="341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3961</v>
      </c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7"/>
      <c r="D129" s="37"/>
      <c r="E129" s="294" t="str">
        <f>E13</f>
        <v>SIL.1 - Elektroinstalace</v>
      </c>
      <c r="F129" s="341"/>
      <c r="G129" s="341"/>
      <c r="H129" s="341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7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30" t="s">
        <v>20</v>
      </c>
      <c r="D131" s="37"/>
      <c r="E131" s="37"/>
      <c r="F131" s="28" t="str">
        <f>F16</f>
        <v xml:space="preserve"> </v>
      </c>
      <c r="G131" s="37"/>
      <c r="H131" s="37"/>
      <c r="I131" s="30" t="s">
        <v>22</v>
      </c>
      <c r="J131" s="67" t="str">
        <f>IF(J16="","",J16)</f>
        <v>25. 4. 2022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7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15" customHeight="1">
      <c r="A133" s="35"/>
      <c r="B133" s="36"/>
      <c r="C133" s="30" t="s">
        <v>24</v>
      </c>
      <c r="D133" s="37"/>
      <c r="E133" s="37"/>
      <c r="F133" s="28" t="str">
        <f>E19</f>
        <v>Spolek pro lůžkový hospic Mezi Stromy</v>
      </c>
      <c r="G133" s="37"/>
      <c r="H133" s="37"/>
      <c r="I133" s="30" t="s">
        <v>30</v>
      </c>
      <c r="J133" s="33" t="str">
        <f>E25</f>
        <v>PROJEKT II, v.o.s.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15" customHeight="1">
      <c r="A134" s="35"/>
      <c r="B134" s="36"/>
      <c r="C134" s="30" t="s">
        <v>28</v>
      </c>
      <c r="D134" s="37"/>
      <c r="E134" s="37"/>
      <c r="F134" s="28" t="str">
        <f>IF(E22="","",E22)</f>
        <v>Vyplň údaj</v>
      </c>
      <c r="G134" s="37"/>
      <c r="H134" s="37"/>
      <c r="I134" s="30" t="s">
        <v>33</v>
      </c>
      <c r="J134" s="33" t="str">
        <f>E28</f>
        <v>Martin Škrabal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0.25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11" customFormat="1" ht="29.25" customHeight="1">
      <c r="A136" s="167"/>
      <c r="B136" s="168"/>
      <c r="C136" s="169" t="s">
        <v>261</v>
      </c>
      <c r="D136" s="170" t="s">
        <v>61</v>
      </c>
      <c r="E136" s="170" t="s">
        <v>57</v>
      </c>
      <c r="F136" s="170" t="s">
        <v>58</v>
      </c>
      <c r="G136" s="170" t="s">
        <v>262</v>
      </c>
      <c r="H136" s="170" t="s">
        <v>263</v>
      </c>
      <c r="I136" s="170" t="s">
        <v>264</v>
      </c>
      <c r="J136" s="170" t="s">
        <v>230</v>
      </c>
      <c r="K136" s="171" t="s">
        <v>265</v>
      </c>
      <c r="L136" s="172"/>
      <c r="M136" s="76" t="s">
        <v>1</v>
      </c>
      <c r="N136" s="77" t="s">
        <v>40</v>
      </c>
      <c r="O136" s="77" t="s">
        <v>266</v>
      </c>
      <c r="P136" s="77" t="s">
        <v>267</v>
      </c>
      <c r="Q136" s="77" t="s">
        <v>268</v>
      </c>
      <c r="R136" s="77" t="s">
        <v>269</v>
      </c>
      <c r="S136" s="77" t="s">
        <v>270</v>
      </c>
      <c r="T136" s="78" t="s">
        <v>271</v>
      </c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</row>
    <row r="137" spans="1:65" s="2" customFormat="1" ht="22.75" customHeight="1">
      <c r="A137" s="35"/>
      <c r="B137" s="36"/>
      <c r="C137" s="83" t="s">
        <v>272</v>
      </c>
      <c r="D137" s="37"/>
      <c r="E137" s="37"/>
      <c r="F137" s="37"/>
      <c r="G137" s="37"/>
      <c r="H137" s="37"/>
      <c r="I137" s="37"/>
      <c r="J137" s="173">
        <f>BK137</f>
        <v>0</v>
      </c>
      <c r="K137" s="37"/>
      <c r="L137" s="40"/>
      <c r="M137" s="79"/>
      <c r="N137" s="174"/>
      <c r="O137" s="80"/>
      <c r="P137" s="175">
        <f>P138+P155+P283+P293+P299</f>
        <v>0</v>
      </c>
      <c r="Q137" s="80"/>
      <c r="R137" s="175">
        <f>R138+R155+R283+R293+R299</f>
        <v>18.486799999999992</v>
      </c>
      <c r="S137" s="80"/>
      <c r="T137" s="176">
        <f>T138+T155+T283+T293+T299</f>
        <v>4.7569999999999997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75</v>
      </c>
      <c r="AU137" s="18" t="s">
        <v>232</v>
      </c>
      <c r="BK137" s="177">
        <f>BK138+BK155+BK283+BK293+BK299</f>
        <v>0</v>
      </c>
    </row>
    <row r="138" spans="1:65" s="12" customFormat="1" ht="25.9" customHeight="1">
      <c r="B138" s="178"/>
      <c r="C138" s="179"/>
      <c r="D138" s="180" t="s">
        <v>75</v>
      </c>
      <c r="E138" s="181" t="s">
        <v>273</v>
      </c>
      <c r="F138" s="181" t="s">
        <v>274</v>
      </c>
      <c r="G138" s="179"/>
      <c r="H138" s="179"/>
      <c r="I138" s="182"/>
      <c r="J138" s="183">
        <f>BK138</f>
        <v>0</v>
      </c>
      <c r="K138" s="179"/>
      <c r="L138" s="184"/>
      <c r="M138" s="185"/>
      <c r="N138" s="186"/>
      <c r="O138" s="186"/>
      <c r="P138" s="187">
        <f>P139+P150</f>
        <v>0</v>
      </c>
      <c r="Q138" s="186"/>
      <c r="R138" s="187">
        <f>R139+R150</f>
        <v>2.4930000000000004E-2</v>
      </c>
      <c r="S138" s="186"/>
      <c r="T138" s="188">
        <f>T139+T150</f>
        <v>4.7569999999999997</v>
      </c>
      <c r="AR138" s="189" t="s">
        <v>83</v>
      </c>
      <c r="AT138" s="190" t="s">
        <v>75</v>
      </c>
      <c r="AU138" s="190" t="s">
        <v>76</v>
      </c>
      <c r="AY138" s="189" t="s">
        <v>275</v>
      </c>
      <c r="BK138" s="191">
        <f>BK139+BK150</f>
        <v>0</v>
      </c>
    </row>
    <row r="139" spans="1:65" s="12" customFormat="1" ht="22.75" customHeight="1">
      <c r="B139" s="178"/>
      <c r="C139" s="179"/>
      <c r="D139" s="180" t="s">
        <v>75</v>
      </c>
      <c r="E139" s="192" t="s">
        <v>339</v>
      </c>
      <c r="F139" s="192" t="s">
        <v>1539</v>
      </c>
      <c r="G139" s="179"/>
      <c r="H139" s="179"/>
      <c r="I139" s="182"/>
      <c r="J139" s="193">
        <f>BK139</f>
        <v>0</v>
      </c>
      <c r="K139" s="179"/>
      <c r="L139" s="184"/>
      <c r="M139" s="185"/>
      <c r="N139" s="186"/>
      <c r="O139" s="186"/>
      <c r="P139" s="187">
        <f>SUM(P140:P149)</f>
        <v>0</v>
      </c>
      <c r="Q139" s="186"/>
      <c r="R139" s="187">
        <f>SUM(R140:R149)</f>
        <v>2.4930000000000004E-2</v>
      </c>
      <c r="S139" s="186"/>
      <c r="T139" s="188">
        <f>SUM(T140:T149)</f>
        <v>4.7569999999999997</v>
      </c>
      <c r="AR139" s="189" t="s">
        <v>83</v>
      </c>
      <c r="AT139" s="190" t="s">
        <v>75</v>
      </c>
      <c r="AU139" s="190" t="s">
        <v>83</v>
      </c>
      <c r="AY139" s="189" t="s">
        <v>275</v>
      </c>
      <c r="BK139" s="191">
        <f>SUM(BK140:BK149)</f>
        <v>0</v>
      </c>
    </row>
    <row r="140" spans="1:65" s="2" customFormat="1" ht="24.15" customHeight="1">
      <c r="A140" s="35"/>
      <c r="B140" s="36"/>
      <c r="C140" s="194" t="s">
        <v>83</v>
      </c>
      <c r="D140" s="194" t="s">
        <v>277</v>
      </c>
      <c r="E140" s="195" t="s">
        <v>3970</v>
      </c>
      <c r="F140" s="196" t="s">
        <v>3971</v>
      </c>
      <c r="G140" s="197" t="s">
        <v>610</v>
      </c>
      <c r="H140" s="198">
        <v>1875</v>
      </c>
      <c r="I140" s="199"/>
      <c r="J140" s="200">
        <f t="shared" ref="J140:J149" si="0">ROUND(I140*H140,2)</f>
        <v>0</v>
      </c>
      <c r="K140" s="196" t="s">
        <v>281</v>
      </c>
      <c r="L140" s="40"/>
      <c r="M140" s="201" t="s">
        <v>1</v>
      </c>
      <c r="N140" s="202" t="s">
        <v>41</v>
      </c>
      <c r="O140" s="72"/>
      <c r="P140" s="203">
        <f t="shared" ref="P140:P149" si="1">O140*H140</f>
        <v>0</v>
      </c>
      <c r="Q140" s="203">
        <v>1.0000000000000001E-5</v>
      </c>
      <c r="R140" s="203">
        <f t="shared" ref="R140:R149" si="2">Q140*H140</f>
        <v>1.8750000000000003E-2</v>
      </c>
      <c r="S140" s="203">
        <v>0</v>
      </c>
      <c r="T140" s="204">
        <f t="shared" ref="T140:T149" si="3"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282</v>
      </c>
      <c r="AT140" s="205" t="s">
        <v>277</v>
      </c>
      <c r="AU140" s="205" t="s">
        <v>85</v>
      </c>
      <c r="AY140" s="18" t="s">
        <v>275</v>
      </c>
      <c r="BE140" s="206">
        <f t="shared" ref="BE140:BE149" si="4">IF(N140="základní",J140,0)</f>
        <v>0</v>
      </c>
      <c r="BF140" s="206">
        <f t="shared" ref="BF140:BF149" si="5">IF(N140="snížená",J140,0)</f>
        <v>0</v>
      </c>
      <c r="BG140" s="206">
        <f t="shared" ref="BG140:BG149" si="6">IF(N140="zákl. přenesená",J140,0)</f>
        <v>0</v>
      </c>
      <c r="BH140" s="206">
        <f t="shared" ref="BH140:BH149" si="7">IF(N140="sníž. přenesená",J140,0)</f>
        <v>0</v>
      </c>
      <c r="BI140" s="206">
        <f t="shared" ref="BI140:BI149" si="8">IF(N140="nulová",J140,0)</f>
        <v>0</v>
      </c>
      <c r="BJ140" s="18" t="s">
        <v>83</v>
      </c>
      <c r="BK140" s="206">
        <f t="shared" ref="BK140:BK149" si="9">ROUND(I140*H140,2)</f>
        <v>0</v>
      </c>
      <c r="BL140" s="18" t="s">
        <v>282</v>
      </c>
      <c r="BM140" s="205" t="s">
        <v>3972</v>
      </c>
    </row>
    <row r="141" spans="1:65" s="2" customFormat="1" ht="24.15" customHeight="1">
      <c r="A141" s="35"/>
      <c r="B141" s="36"/>
      <c r="C141" s="194" t="s">
        <v>85</v>
      </c>
      <c r="D141" s="194" t="s">
        <v>277</v>
      </c>
      <c r="E141" s="195" t="s">
        <v>3973</v>
      </c>
      <c r="F141" s="196" t="s">
        <v>3974</v>
      </c>
      <c r="G141" s="197" t="s">
        <v>610</v>
      </c>
      <c r="H141" s="198">
        <v>1</v>
      </c>
      <c r="I141" s="199"/>
      <c r="J141" s="200">
        <f t="shared" si="0"/>
        <v>0</v>
      </c>
      <c r="K141" s="196" t="s">
        <v>281</v>
      </c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6.9000000000000006E-2</v>
      </c>
      <c r="T141" s="204">
        <f t="shared" si="3"/>
        <v>6.9000000000000006E-2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282</v>
      </c>
      <c r="AT141" s="205" t="s">
        <v>277</v>
      </c>
      <c r="AU141" s="205" t="s">
        <v>85</v>
      </c>
      <c r="AY141" s="18" t="s">
        <v>275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282</v>
      </c>
      <c r="BM141" s="205" t="s">
        <v>3975</v>
      </c>
    </row>
    <row r="142" spans="1:65" s="2" customFormat="1" ht="24.15" customHeight="1">
      <c r="A142" s="35"/>
      <c r="B142" s="36"/>
      <c r="C142" s="194" t="s">
        <v>106</v>
      </c>
      <c r="D142" s="194" t="s">
        <v>277</v>
      </c>
      <c r="E142" s="195" t="s">
        <v>3976</v>
      </c>
      <c r="F142" s="196" t="s">
        <v>3977</v>
      </c>
      <c r="G142" s="197" t="s">
        <v>290</v>
      </c>
      <c r="H142" s="198">
        <v>1</v>
      </c>
      <c r="I142" s="199"/>
      <c r="J142" s="200">
        <f t="shared" si="0"/>
        <v>0</v>
      </c>
      <c r="K142" s="196" t="s">
        <v>281</v>
      </c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1.8</v>
      </c>
      <c r="T142" s="204">
        <f t="shared" si="3"/>
        <v>1.8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282</v>
      </c>
      <c r="AT142" s="205" t="s">
        <v>277</v>
      </c>
      <c r="AU142" s="205" t="s">
        <v>85</v>
      </c>
      <c r="AY142" s="18" t="s">
        <v>275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282</v>
      </c>
      <c r="BM142" s="205" t="s">
        <v>3978</v>
      </c>
    </row>
    <row r="143" spans="1:65" s="2" customFormat="1" ht="24.15" customHeight="1">
      <c r="A143" s="35"/>
      <c r="B143" s="36"/>
      <c r="C143" s="194" t="s">
        <v>282</v>
      </c>
      <c r="D143" s="194" t="s">
        <v>277</v>
      </c>
      <c r="E143" s="195" t="s">
        <v>3979</v>
      </c>
      <c r="F143" s="196" t="s">
        <v>3980</v>
      </c>
      <c r="G143" s="197" t="s">
        <v>610</v>
      </c>
      <c r="H143" s="198">
        <v>2</v>
      </c>
      <c r="I143" s="199"/>
      <c r="J143" s="200">
        <f t="shared" si="0"/>
        <v>0</v>
      </c>
      <c r="K143" s="196" t="s">
        <v>281</v>
      </c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8.0000000000000002E-3</v>
      </c>
      <c r="T143" s="204">
        <f t="shared" si="3"/>
        <v>1.6E-2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282</v>
      </c>
      <c r="AT143" s="205" t="s">
        <v>277</v>
      </c>
      <c r="AU143" s="205" t="s">
        <v>85</v>
      </c>
      <c r="AY143" s="18" t="s">
        <v>275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282</v>
      </c>
      <c r="BM143" s="205" t="s">
        <v>3981</v>
      </c>
    </row>
    <row r="144" spans="1:65" s="2" customFormat="1" ht="24.15" customHeight="1">
      <c r="A144" s="35"/>
      <c r="B144" s="36"/>
      <c r="C144" s="194" t="s">
        <v>317</v>
      </c>
      <c r="D144" s="194" t="s">
        <v>277</v>
      </c>
      <c r="E144" s="195" t="s">
        <v>3982</v>
      </c>
      <c r="F144" s="196" t="s">
        <v>3983</v>
      </c>
      <c r="G144" s="197" t="s">
        <v>610</v>
      </c>
      <c r="H144" s="198">
        <v>1123</v>
      </c>
      <c r="I144" s="199"/>
      <c r="J144" s="200">
        <f t="shared" si="0"/>
        <v>0</v>
      </c>
      <c r="K144" s="196" t="s">
        <v>281</v>
      </c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1E-3</v>
      </c>
      <c r="T144" s="204">
        <f t="shared" si="3"/>
        <v>1.123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282</v>
      </c>
      <c r="AT144" s="205" t="s">
        <v>277</v>
      </c>
      <c r="AU144" s="205" t="s">
        <v>85</v>
      </c>
      <c r="AY144" s="18" t="s">
        <v>275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282</v>
      </c>
      <c r="BM144" s="205" t="s">
        <v>3984</v>
      </c>
    </row>
    <row r="145" spans="1:65" s="2" customFormat="1" ht="33" customHeight="1">
      <c r="A145" s="35"/>
      <c r="B145" s="36"/>
      <c r="C145" s="194" t="s">
        <v>322</v>
      </c>
      <c r="D145" s="194" t="s">
        <v>277</v>
      </c>
      <c r="E145" s="195" t="s">
        <v>3985</v>
      </c>
      <c r="F145" s="196" t="s">
        <v>3986</v>
      </c>
      <c r="G145" s="197" t="s">
        <v>610</v>
      </c>
      <c r="H145" s="198">
        <v>2</v>
      </c>
      <c r="I145" s="199"/>
      <c r="J145" s="200">
        <f t="shared" si="0"/>
        <v>0</v>
      </c>
      <c r="K145" s="196" t="s">
        <v>281</v>
      </c>
      <c r="L145" s="40"/>
      <c r="M145" s="201" t="s">
        <v>1</v>
      </c>
      <c r="N145" s="202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3.0000000000000001E-3</v>
      </c>
      <c r="T145" s="204">
        <f t="shared" si="3"/>
        <v>6.0000000000000001E-3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282</v>
      </c>
      <c r="AT145" s="205" t="s">
        <v>277</v>
      </c>
      <c r="AU145" s="205" t="s">
        <v>85</v>
      </c>
      <c r="AY145" s="18" t="s">
        <v>275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282</v>
      </c>
      <c r="BM145" s="205" t="s">
        <v>3987</v>
      </c>
    </row>
    <row r="146" spans="1:65" s="2" customFormat="1" ht="24.15" customHeight="1">
      <c r="A146" s="35"/>
      <c r="B146" s="36"/>
      <c r="C146" s="194" t="s">
        <v>328</v>
      </c>
      <c r="D146" s="194" t="s">
        <v>277</v>
      </c>
      <c r="E146" s="195" t="s">
        <v>3988</v>
      </c>
      <c r="F146" s="196" t="s">
        <v>3989</v>
      </c>
      <c r="G146" s="197" t="s">
        <v>399</v>
      </c>
      <c r="H146" s="198">
        <v>1416</v>
      </c>
      <c r="I146" s="199"/>
      <c r="J146" s="200">
        <f t="shared" si="0"/>
        <v>0</v>
      </c>
      <c r="K146" s="196" t="s">
        <v>281</v>
      </c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1E-3</v>
      </c>
      <c r="T146" s="204">
        <f t="shared" si="3"/>
        <v>1.4159999999999999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282</v>
      </c>
      <c r="AT146" s="205" t="s">
        <v>277</v>
      </c>
      <c r="AU146" s="205" t="s">
        <v>85</v>
      </c>
      <c r="AY146" s="18" t="s">
        <v>275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282</v>
      </c>
      <c r="BM146" s="205" t="s">
        <v>3990</v>
      </c>
    </row>
    <row r="147" spans="1:65" s="2" customFormat="1" ht="24.15" customHeight="1">
      <c r="A147" s="35"/>
      <c r="B147" s="36"/>
      <c r="C147" s="194" t="s">
        <v>334</v>
      </c>
      <c r="D147" s="194" t="s">
        <v>277</v>
      </c>
      <c r="E147" s="195" t="s">
        <v>3991</v>
      </c>
      <c r="F147" s="196" t="s">
        <v>3992</v>
      </c>
      <c r="G147" s="197" t="s">
        <v>399</v>
      </c>
      <c r="H147" s="198">
        <v>4</v>
      </c>
      <c r="I147" s="199"/>
      <c r="J147" s="200">
        <f t="shared" si="0"/>
        <v>0</v>
      </c>
      <c r="K147" s="196" t="s">
        <v>281</v>
      </c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2E-3</v>
      </c>
      <c r="T147" s="204">
        <f t="shared" si="3"/>
        <v>8.0000000000000002E-3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282</v>
      </c>
      <c r="AT147" s="205" t="s">
        <v>277</v>
      </c>
      <c r="AU147" s="205" t="s">
        <v>85</v>
      </c>
      <c r="AY147" s="18" t="s">
        <v>275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282</v>
      </c>
      <c r="BM147" s="205" t="s">
        <v>3993</v>
      </c>
    </row>
    <row r="148" spans="1:65" s="2" customFormat="1" ht="24.15" customHeight="1">
      <c r="A148" s="35"/>
      <c r="B148" s="36"/>
      <c r="C148" s="194" t="s">
        <v>339</v>
      </c>
      <c r="D148" s="194" t="s">
        <v>277</v>
      </c>
      <c r="E148" s="195" t="s">
        <v>3994</v>
      </c>
      <c r="F148" s="196" t="s">
        <v>3995</v>
      </c>
      <c r="G148" s="197" t="s">
        <v>399</v>
      </c>
      <c r="H148" s="198">
        <v>2</v>
      </c>
      <c r="I148" s="199"/>
      <c r="J148" s="200">
        <f t="shared" si="0"/>
        <v>0</v>
      </c>
      <c r="K148" s="196" t="s">
        <v>281</v>
      </c>
      <c r="L148" s="40"/>
      <c r="M148" s="201" t="s">
        <v>1</v>
      </c>
      <c r="N148" s="202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5.0000000000000001E-3</v>
      </c>
      <c r="T148" s="204">
        <f t="shared" si="3"/>
        <v>0.01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282</v>
      </c>
      <c r="AT148" s="205" t="s">
        <v>277</v>
      </c>
      <c r="AU148" s="205" t="s">
        <v>85</v>
      </c>
      <c r="AY148" s="18" t="s">
        <v>275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282</v>
      </c>
      <c r="BM148" s="205" t="s">
        <v>3996</v>
      </c>
    </row>
    <row r="149" spans="1:65" s="2" customFormat="1" ht="24.15" customHeight="1">
      <c r="A149" s="35"/>
      <c r="B149" s="36"/>
      <c r="C149" s="194" t="s">
        <v>345</v>
      </c>
      <c r="D149" s="194" t="s">
        <v>277</v>
      </c>
      <c r="E149" s="195" t="s">
        <v>3997</v>
      </c>
      <c r="F149" s="196" t="s">
        <v>3998</v>
      </c>
      <c r="G149" s="197" t="s">
        <v>399</v>
      </c>
      <c r="H149" s="198">
        <v>309</v>
      </c>
      <c r="I149" s="199"/>
      <c r="J149" s="200">
        <f t="shared" si="0"/>
        <v>0</v>
      </c>
      <c r="K149" s="196" t="s">
        <v>281</v>
      </c>
      <c r="L149" s="40"/>
      <c r="M149" s="201" t="s">
        <v>1</v>
      </c>
      <c r="N149" s="202" t="s">
        <v>41</v>
      </c>
      <c r="O149" s="72"/>
      <c r="P149" s="203">
        <f t="shared" si="1"/>
        <v>0</v>
      </c>
      <c r="Q149" s="203">
        <v>2.0000000000000002E-5</v>
      </c>
      <c r="R149" s="203">
        <f t="shared" si="2"/>
        <v>6.1800000000000006E-3</v>
      </c>
      <c r="S149" s="203">
        <v>1E-3</v>
      </c>
      <c r="T149" s="204">
        <f t="shared" si="3"/>
        <v>0.309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282</v>
      </c>
      <c r="AT149" s="205" t="s">
        <v>277</v>
      </c>
      <c r="AU149" s="205" t="s">
        <v>85</v>
      </c>
      <c r="AY149" s="18" t="s">
        <v>275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282</v>
      </c>
      <c r="BM149" s="205" t="s">
        <v>3999</v>
      </c>
    </row>
    <row r="150" spans="1:65" s="12" customFormat="1" ht="22.75" customHeight="1">
      <c r="B150" s="178"/>
      <c r="C150" s="179"/>
      <c r="D150" s="180" t="s">
        <v>75</v>
      </c>
      <c r="E150" s="192" t="s">
        <v>4000</v>
      </c>
      <c r="F150" s="192" t="s">
        <v>4001</v>
      </c>
      <c r="G150" s="179"/>
      <c r="H150" s="179"/>
      <c r="I150" s="182"/>
      <c r="J150" s="193">
        <f>BK150</f>
        <v>0</v>
      </c>
      <c r="K150" s="179"/>
      <c r="L150" s="184"/>
      <c r="M150" s="185"/>
      <c r="N150" s="186"/>
      <c r="O150" s="186"/>
      <c r="P150" s="187">
        <f>SUM(P151:P154)</f>
        <v>0</v>
      </c>
      <c r="Q150" s="186"/>
      <c r="R150" s="187">
        <f>SUM(R151:R154)</f>
        <v>0</v>
      </c>
      <c r="S150" s="186"/>
      <c r="T150" s="188">
        <f>SUM(T151:T154)</f>
        <v>0</v>
      </c>
      <c r="AR150" s="189" t="s">
        <v>83</v>
      </c>
      <c r="AT150" s="190" t="s">
        <v>75</v>
      </c>
      <c r="AU150" s="190" t="s">
        <v>83</v>
      </c>
      <c r="AY150" s="189" t="s">
        <v>275</v>
      </c>
      <c r="BK150" s="191">
        <f>SUM(BK151:BK154)</f>
        <v>0</v>
      </c>
    </row>
    <row r="151" spans="1:65" s="2" customFormat="1" ht="33" customHeight="1">
      <c r="A151" s="35"/>
      <c r="B151" s="36"/>
      <c r="C151" s="194" t="s">
        <v>349</v>
      </c>
      <c r="D151" s="194" t="s">
        <v>277</v>
      </c>
      <c r="E151" s="195" t="s">
        <v>4002</v>
      </c>
      <c r="F151" s="196" t="s">
        <v>4003</v>
      </c>
      <c r="G151" s="197" t="s">
        <v>342</v>
      </c>
      <c r="H151" s="198">
        <v>4.7569999999999997</v>
      </c>
      <c r="I151" s="199"/>
      <c r="J151" s="200">
        <f>ROUND(I151*H151,2)</f>
        <v>0</v>
      </c>
      <c r="K151" s="196" t="s">
        <v>281</v>
      </c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380</v>
      </c>
      <c r="AT151" s="205" t="s">
        <v>277</v>
      </c>
      <c r="AU151" s="205" t="s">
        <v>85</v>
      </c>
      <c r="AY151" s="18" t="s">
        <v>275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380</v>
      </c>
      <c r="BM151" s="205" t="s">
        <v>4004</v>
      </c>
    </row>
    <row r="152" spans="1:65" s="2" customFormat="1" ht="24.15" customHeight="1">
      <c r="A152" s="35"/>
      <c r="B152" s="36"/>
      <c r="C152" s="194" t="s">
        <v>362</v>
      </c>
      <c r="D152" s="194" t="s">
        <v>277</v>
      </c>
      <c r="E152" s="195" t="s">
        <v>4005</v>
      </c>
      <c r="F152" s="196" t="s">
        <v>4006</v>
      </c>
      <c r="G152" s="197" t="s">
        <v>342</v>
      </c>
      <c r="H152" s="198">
        <v>4.7569999999999997</v>
      </c>
      <c r="I152" s="199"/>
      <c r="J152" s="200">
        <f>ROUND(I152*H152,2)</f>
        <v>0</v>
      </c>
      <c r="K152" s="196" t="s">
        <v>281</v>
      </c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282</v>
      </c>
      <c r="AT152" s="205" t="s">
        <v>277</v>
      </c>
      <c r="AU152" s="205" t="s">
        <v>85</v>
      </c>
      <c r="AY152" s="18" t="s">
        <v>275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282</v>
      </c>
      <c r="BM152" s="205" t="s">
        <v>4007</v>
      </c>
    </row>
    <row r="153" spans="1:65" s="2" customFormat="1" ht="33" customHeight="1">
      <c r="A153" s="35"/>
      <c r="B153" s="36"/>
      <c r="C153" s="194" t="s">
        <v>366</v>
      </c>
      <c r="D153" s="194" t="s">
        <v>277</v>
      </c>
      <c r="E153" s="195" t="s">
        <v>4008</v>
      </c>
      <c r="F153" s="196" t="s">
        <v>4009</v>
      </c>
      <c r="G153" s="197" t="s">
        <v>342</v>
      </c>
      <c r="H153" s="198">
        <v>4.7569999999999997</v>
      </c>
      <c r="I153" s="199"/>
      <c r="J153" s="200">
        <f>ROUND(I153*H153,2)</f>
        <v>0</v>
      </c>
      <c r="K153" s="196" t="s">
        <v>281</v>
      </c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282</v>
      </c>
      <c r="AT153" s="205" t="s">
        <v>277</v>
      </c>
      <c r="AU153" s="205" t="s">
        <v>85</v>
      </c>
      <c r="AY153" s="18" t="s">
        <v>275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282</v>
      </c>
      <c r="BM153" s="205" t="s">
        <v>4010</v>
      </c>
    </row>
    <row r="154" spans="1:65" s="2" customFormat="1" ht="33" customHeight="1">
      <c r="A154" s="35"/>
      <c r="B154" s="36"/>
      <c r="C154" s="194" t="s">
        <v>370</v>
      </c>
      <c r="D154" s="194" t="s">
        <v>277</v>
      </c>
      <c r="E154" s="195" t="s">
        <v>4011</v>
      </c>
      <c r="F154" s="196" t="s">
        <v>4012</v>
      </c>
      <c r="G154" s="197" t="s">
        <v>342</v>
      </c>
      <c r="H154" s="198">
        <v>4.7409999999999997</v>
      </c>
      <c r="I154" s="199"/>
      <c r="J154" s="200">
        <f>ROUND(I154*H154,2)</f>
        <v>0</v>
      </c>
      <c r="K154" s="196" t="s">
        <v>281</v>
      </c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282</v>
      </c>
      <c r="AT154" s="205" t="s">
        <v>277</v>
      </c>
      <c r="AU154" s="205" t="s">
        <v>85</v>
      </c>
      <c r="AY154" s="18" t="s">
        <v>275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282</v>
      </c>
      <c r="BM154" s="205" t="s">
        <v>4013</v>
      </c>
    </row>
    <row r="155" spans="1:65" s="12" customFormat="1" ht="25.9" customHeight="1">
      <c r="B155" s="178"/>
      <c r="C155" s="179"/>
      <c r="D155" s="180" t="s">
        <v>75</v>
      </c>
      <c r="E155" s="181" t="s">
        <v>1587</v>
      </c>
      <c r="F155" s="181" t="s">
        <v>1588</v>
      </c>
      <c r="G155" s="179"/>
      <c r="H155" s="179"/>
      <c r="I155" s="182"/>
      <c r="J155" s="183">
        <f>BK155</f>
        <v>0</v>
      </c>
      <c r="K155" s="179"/>
      <c r="L155" s="184"/>
      <c r="M155" s="185"/>
      <c r="N155" s="186"/>
      <c r="O155" s="186"/>
      <c r="P155" s="187">
        <f>P156+P280</f>
        <v>0</v>
      </c>
      <c r="Q155" s="186"/>
      <c r="R155" s="187">
        <f>R156+R280</f>
        <v>17.419889999999992</v>
      </c>
      <c r="S155" s="186"/>
      <c r="T155" s="188">
        <f>T156+T280</f>
        <v>0</v>
      </c>
      <c r="AR155" s="189" t="s">
        <v>85</v>
      </c>
      <c r="AT155" s="190" t="s">
        <v>75</v>
      </c>
      <c r="AU155" s="190" t="s">
        <v>76</v>
      </c>
      <c r="AY155" s="189" t="s">
        <v>275</v>
      </c>
      <c r="BK155" s="191">
        <f>BK156+BK280</f>
        <v>0</v>
      </c>
    </row>
    <row r="156" spans="1:65" s="12" customFormat="1" ht="22.75" customHeight="1">
      <c r="B156" s="178"/>
      <c r="C156" s="179"/>
      <c r="D156" s="180" t="s">
        <v>75</v>
      </c>
      <c r="E156" s="192" t="s">
        <v>4014</v>
      </c>
      <c r="F156" s="192" t="s">
        <v>4015</v>
      </c>
      <c r="G156" s="179"/>
      <c r="H156" s="179"/>
      <c r="I156" s="182"/>
      <c r="J156" s="193">
        <f>BK156</f>
        <v>0</v>
      </c>
      <c r="K156" s="179"/>
      <c r="L156" s="184"/>
      <c r="M156" s="185"/>
      <c r="N156" s="186"/>
      <c r="O156" s="186"/>
      <c r="P156" s="187">
        <f>SUM(P157:P279)</f>
        <v>0</v>
      </c>
      <c r="Q156" s="186"/>
      <c r="R156" s="187">
        <f>SUM(R157:R279)</f>
        <v>17.419889999999992</v>
      </c>
      <c r="S156" s="186"/>
      <c r="T156" s="188">
        <f>SUM(T157:T279)</f>
        <v>0</v>
      </c>
      <c r="AR156" s="189" t="s">
        <v>85</v>
      </c>
      <c r="AT156" s="190" t="s">
        <v>75</v>
      </c>
      <c r="AU156" s="190" t="s">
        <v>83</v>
      </c>
      <c r="AY156" s="189" t="s">
        <v>275</v>
      </c>
      <c r="BK156" s="191">
        <f>SUM(BK157:BK279)</f>
        <v>0</v>
      </c>
    </row>
    <row r="157" spans="1:65" s="2" customFormat="1" ht="24.15" customHeight="1">
      <c r="A157" s="35"/>
      <c r="B157" s="36"/>
      <c r="C157" s="194" t="s">
        <v>8</v>
      </c>
      <c r="D157" s="194" t="s">
        <v>277</v>
      </c>
      <c r="E157" s="195" t="s">
        <v>4016</v>
      </c>
      <c r="F157" s="196" t="s">
        <v>4017</v>
      </c>
      <c r="G157" s="197" t="s">
        <v>399</v>
      </c>
      <c r="H157" s="198">
        <v>2</v>
      </c>
      <c r="I157" s="199"/>
      <c r="J157" s="200">
        <f t="shared" ref="J157:J190" si="10">ROUND(I157*H157,2)</f>
        <v>0</v>
      </c>
      <c r="K157" s="196" t="s">
        <v>281</v>
      </c>
      <c r="L157" s="40"/>
      <c r="M157" s="201" t="s">
        <v>1</v>
      </c>
      <c r="N157" s="202" t="s">
        <v>41</v>
      </c>
      <c r="O157" s="72"/>
      <c r="P157" s="203">
        <f t="shared" ref="P157:P190" si="11">O157*H157</f>
        <v>0</v>
      </c>
      <c r="Q157" s="203">
        <v>0</v>
      </c>
      <c r="R157" s="203">
        <f t="shared" ref="R157:R190" si="12">Q157*H157</f>
        <v>0</v>
      </c>
      <c r="S157" s="203">
        <v>0</v>
      </c>
      <c r="T157" s="204">
        <f t="shared" ref="T157:T190" si="1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380</v>
      </c>
      <c r="AT157" s="205" t="s">
        <v>277</v>
      </c>
      <c r="AU157" s="205" t="s">
        <v>85</v>
      </c>
      <c r="AY157" s="18" t="s">
        <v>275</v>
      </c>
      <c r="BE157" s="206">
        <f t="shared" ref="BE157:BE190" si="14">IF(N157="základní",J157,0)</f>
        <v>0</v>
      </c>
      <c r="BF157" s="206">
        <f t="shared" ref="BF157:BF190" si="15">IF(N157="snížená",J157,0)</f>
        <v>0</v>
      </c>
      <c r="BG157" s="206">
        <f t="shared" ref="BG157:BG190" si="16">IF(N157="zákl. přenesená",J157,0)</f>
        <v>0</v>
      </c>
      <c r="BH157" s="206">
        <f t="shared" ref="BH157:BH190" si="17">IF(N157="sníž. přenesená",J157,0)</f>
        <v>0</v>
      </c>
      <c r="BI157" s="206">
        <f t="shared" ref="BI157:BI190" si="18">IF(N157="nulová",J157,0)</f>
        <v>0</v>
      </c>
      <c r="BJ157" s="18" t="s">
        <v>83</v>
      </c>
      <c r="BK157" s="206">
        <f t="shared" ref="BK157:BK190" si="19">ROUND(I157*H157,2)</f>
        <v>0</v>
      </c>
      <c r="BL157" s="18" t="s">
        <v>380</v>
      </c>
      <c r="BM157" s="205" t="s">
        <v>4018</v>
      </c>
    </row>
    <row r="158" spans="1:65" s="2" customFormat="1" ht="21.75" customHeight="1">
      <c r="A158" s="35"/>
      <c r="B158" s="36"/>
      <c r="C158" s="251" t="s">
        <v>380</v>
      </c>
      <c r="D158" s="251" t="s">
        <v>386</v>
      </c>
      <c r="E158" s="252" t="s">
        <v>4019</v>
      </c>
      <c r="F158" s="253" t="s">
        <v>4020</v>
      </c>
      <c r="G158" s="254" t="s">
        <v>399</v>
      </c>
      <c r="H158" s="255">
        <v>2</v>
      </c>
      <c r="I158" s="256"/>
      <c r="J158" s="257">
        <f t="shared" si="10"/>
        <v>0</v>
      </c>
      <c r="K158" s="253" t="s">
        <v>281</v>
      </c>
      <c r="L158" s="258"/>
      <c r="M158" s="259" t="s">
        <v>1</v>
      </c>
      <c r="N158" s="260" t="s">
        <v>41</v>
      </c>
      <c r="O158" s="72"/>
      <c r="P158" s="203">
        <f t="shared" si="11"/>
        <v>0</v>
      </c>
      <c r="Q158" s="203">
        <v>1.6000000000000001E-4</v>
      </c>
      <c r="R158" s="203">
        <f t="shared" si="12"/>
        <v>3.2000000000000003E-4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517</v>
      </c>
      <c r="AT158" s="205" t="s">
        <v>386</v>
      </c>
      <c r="AU158" s="205" t="s">
        <v>85</v>
      </c>
      <c r="AY158" s="18" t="s">
        <v>275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380</v>
      </c>
      <c r="BM158" s="205" t="s">
        <v>4021</v>
      </c>
    </row>
    <row r="159" spans="1:65" s="2" customFormat="1" ht="24.15" customHeight="1">
      <c r="A159" s="35"/>
      <c r="B159" s="36"/>
      <c r="C159" s="194" t="s">
        <v>385</v>
      </c>
      <c r="D159" s="194" t="s">
        <v>277</v>
      </c>
      <c r="E159" s="195" t="s">
        <v>4022</v>
      </c>
      <c r="F159" s="196" t="s">
        <v>4023</v>
      </c>
      <c r="G159" s="197" t="s">
        <v>399</v>
      </c>
      <c r="H159" s="198">
        <v>8</v>
      </c>
      <c r="I159" s="199"/>
      <c r="J159" s="200">
        <f t="shared" si="10"/>
        <v>0</v>
      </c>
      <c r="K159" s="196" t="s">
        <v>281</v>
      </c>
      <c r="L159" s="40"/>
      <c r="M159" s="201" t="s">
        <v>1</v>
      </c>
      <c r="N159" s="202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380</v>
      </c>
      <c r="AT159" s="205" t="s">
        <v>277</v>
      </c>
      <c r="AU159" s="205" t="s">
        <v>85</v>
      </c>
      <c r="AY159" s="18" t="s">
        <v>275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380</v>
      </c>
      <c r="BM159" s="205" t="s">
        <v>4024</v>
      </c>
    </row>
    <row r="160" spans="1:65" s="2" customFormat="1" ht="21.75" customHeight="1">
      <c r="A160" s="35"/>
      <c r="B160" s="36"/>
      <c r="C160" s="251" t="s">
        <v>391</v>
      </c>
      <c r="D160" s="251" t="s">
        <v>386</v>
      </c>
      <c r="E160" s="252" t="s">
        <v>4025</v>
      </c>
      <c r="F160" s="253" t="s">
        <v>4026</v>
      </c>
      <c r="G160" s="254" t="s">
        <v>399</v>
      </c>
      <c r="H160" s="255">
        <v>8</v>
      </c>
      <c r="I160" s="256"/>
      <c r="J160" s="257">
        <f t="shared" si="10"/>
        <v>0</v>
      </c>
      <c r="K160" s="253" t="s">
        <v>281</v>
      </c>
      <c r="L160" s="258"/>
      <c r="M160" s="259" t="s">
        <v>1</v>
      </c>
      <c r="N160" s="260" t="s">
        <v>41</v>
      </c>
      <c r="O160" s="72"/>
      <c r="P160" s="203">
        <f t="shared" si="11"/>
        <v>0</v>
      </c>
      <c r="Q160" s="203">
        <v>2.2000000000000001E-4</v>
      </c>
      <c r="R160" s="203">
        <f t="shared" si="12"/>
        <v>1.7600000000000001E-3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517</v>
      </c>
      <c r="AT160" s="205" t="s">
        <v>386</v>
      </c>
      <c r="AU160" s="205" t="s">
        <v>85</v>
      </c>
      <c r="AY160" s="18" t="s">
        <v>275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380</v>
      </c>
      <c r="BM160" s="205" t="s">
        <v>4027</v>
      </c>
    </row>
    <row r="161" spans="1:65" s="2" customFormat="1" ht="24.15" customHeight="1">
      <c r="A161" s="35"/>
      <c r="B161" s="36"/>
      <c r="C161" s="194" t="s">
        <v>396</v>
      </c>
      <c r="D161" s="194" t="s">
        <v>277</v>
      </c>
      <c r="E161" s="195" t="s">
        <v>4028</v>
      </c>
      <c r="F161" s="196" t="s">
        <v>4029</v>
      </c>
      <c r="G161" s="197" t="s">
        <v>399</v>
      </c>
      <c r="H161" s="198">
        <v>30</v>
      </c>
      <c r="I161" s="199"/>
      <c r="J161" s="200">
        <f t="shared" si="10"/>
        <v>0</v>
      </c>
      <c r="K161" s="196" t="s">
        <v>281</v>
      </c>
      <c r="L161" s="40"/>
      <c r="M161" s="201" t="s">
        <v>1</v>
      </c>
      <c r="N161" s="202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380</v>
      </c>
      <c r="AT161" s="205" t="s">
        <v>277</v>
      </c>
      <c r="AU161" s="205" t="s">
        <v>85</v>
      </c>
      <c r="AY161" s="18" t="s">
        <v>275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380</v>
      </c>
      <c r="BM161" s="205" t="s">
        <v>4030</v>
      </c>
    </row>
    <row r="162" spans="1:65" s="2" customFormat="1" ht="24.15" customHeight="1">
      <c r="A162" s="35"/>
      <c r="B162" s="36"/>
      <c r="C162" s="251" t="s">
        <v>402</v>
      </c>
      <c r="D162" s="251" t="s">
        <v>386</v>
      </c>
      <c r="E162" s="252" t="s">
        <v>4031</v>
      </c>
      <c r="F162" s="253" t="s">
        <v>4032</v>
      </c>
      <c r="G162" s="254" t="s">
        <v>386</v>
      </c>
      <c r="H162" s="255">
        <v>30</v>
      </c>
      <c r="I162" s="256"/>
      <c r="J162" s="257">
        <f t="shared" si="10"/>
        <v>0</v>
      </c>
      <c r="K162" s="253" t="s">
        <v>1</v>
      </c>
      <c r="L162" s="258"/>
      <c r="M162" s="259" t="s">
        <v>1</v>
      </c>
      <c r="N162" s="260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517</v>
      </c>
      <c r="AT162" s="205" t="s">
        <v>386</v>
      </c>
      <c r="AU162" s="205" t="s">
        <v>85</v>
      </c>
      <c r="AY162" s="18" t="s">
        <v>275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380</v>
      </c>
      <c r="BM162" s="205" t="s">
        <v>4033</v>
      </c>
    </row>
    <row r="163" spans="1:65" s="2" customFormat="1" ht="24.15" customHeight="1">
      <c r="A163" s="35"/>
      <c r="B163" s="36"/>
      <c r="C163" s="194" t="s">
        <v>7</v>
      </c>
      <c r="D163" s="194" t="s">
        <v>277</v>
      </c>
      <c r="E163" s="195" t="s">
        <v>4034</v>
      </c>
      <c r="F163" s="196" t="s">
        <v>4035</v>
      </c>
      <c r="G163" s="197" t="s">
        <v>399</v>
      </c>
      <c r="H163" s="198">
        <v>2</v>
      </c>
      <c r="I163" s="199"/>
      <c r="J163" s="200">
        <f t="shared" si="10"/>
        <v>0</v>
      </c>
      <c r="K163" s="196" t="s">
        <v>281</v>
      </c>
      <c r="L163" s="40"/>
      <c r="M163" s="201" t="s">
        <v>1</v>
      </c>
      <c r="N163" s="202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380</v>
      </c>
      <c r="AT163" s="205" t="s">
        <v>277</v>
      </c>
      <c r="AU163" s="205" t="s">
        <v>85</v>
      </c>
      <c r="AY163" s="18" t="s">
        <v>275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380</v>
      </c>
      <c r="BM163" s="205" t="s">
        <v>4036</v>
      </c>
    </row>
    <row r="164" spans="1:65" s="2" customFormat="1" ht="24.15" customHeight="1">
      <c r="A164" s="35"/>
      <c r="B164" s="36"/>
      <c r="C164" s="251" t="s">
        <v>420</v>
      </c>
      <c r="D164" s="251" t="s">
        <v>386</v>
      </c>
      <c r="E164" s="252" t="s">
        <v>4037</v>
      </c>
      <c r="F164" s="253" t="s">
        <v>4038</v>
      </c>
      <c r="G164" s="254" t="s">
        <v>399</v>
      </c>
      <c r="H164" s="255">
        <v>2</v>
      </c>
      <c r="I164" s="256"/>
      <c r="J164" s="257">
        <f t="shared" si="10"/>
        <v>0</v>
      </c>
      <c r="K164" s="253" t="s">
        <v>1</v>
      </c>
      <c r="L164" s="258"/>
      <c r="M164" s="259" t="s">
        <v>1</v>
      </c>
      <c r="N164" s="260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517</v>
      </c>
      <c r="AT164" s="205" t="s">
        <v>386</v>
      </c>
      <c r="AU164" s="205" t="s">
        <v>85</v>
      </c>
      <c r="AY164" s="18" t="s">
        <v>275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380</v>
      </c>
      <c r="BM164" s="205" t="s">
        <v>4039</v>
      </c>
    </row>
    <row r="165" spans="1:65" s="2" customFormat="1" ht="16.5" customHeight="1">
      <c r="A165" s="35"/>
      <c r="B165" s="36"/>
      <c r="C165" s="194" t="s">
        <v>428</v>
      </c>
      <c r="D165" s="194" t="s">
        <v>277</v>
      </c>
      <c r="E165" s="195" t="s">
        <v>4040</v>
      </c>
      <c r="F165" s="196" t="s">
        <v>4041</v>
      </c>
      <c r="G165" s="197" t="s">
        <v>610</v>
      </c>
      <c r="H165" s="198">
        <v>228</v>
      </c>
      <c r="I165" s="199"/>
      <c r="J165" s="200">
        <f t="shared" si="10"/>
        <v>0</v>
      </c>
      <c r="K165" s="196" t="s">
        <v>281</v>
      </c>
      <c r="L165" s="40"/>
      <c r="M165" s="201" t="s">
        <v>1</v>
      </c>
      <c r="N165" s="202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380</v>
      </c>
      <c r="AT165" s="205" t="s">
        <v>277</v>
      </c>
      <c r="AU165" s="205" t="s">
        <v>85</v>
      </c>
      <c r="AY165" s="18" t="s">
        <v>275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380</v>
      </c>
      <c r="BM165" s="205" t="s">
        <v>4042</v>
      </c>
    </row>
    <row r="166" spans="1:65" s="2" customFormat="1" ht="24.15" customHeight="1">
      <c r="A166" s="35"/>
      <c r="B166" s="36"/>
      <c r="C166" s="251" t="s">
        <v>436</v>
      </c>
      <c r="D166" s="251" t="s">
        <v>386</v>
      </c>
      <c r="E166" s="252" t="s">
        <v>4043</v>
      </c>
      <c r="F166" s="253" t="s">
        <v>4044</v>
      </c>
      <c r="G166" s="254" t="s">
        <v>610</v>
      </c>
      <c r="H166" s="255">
        <v>228</v>
      </c>
      <c r="I166" s="256"/>
      <c r="J166" s="257">
        <f t="shared" si="10"/>
        <v>0</v>
      </c>
      <c r="K166" s="253" t="s">
        <v>281</v>
      </c>
      <c r="L166" s="258"/>
      <c r="M166" s="259" t="s">
        <v>1</v>
      </c>
      <c r="N166" s="260" t="s">
        <v>41</v>
      </c>
      <c r="O166" s="72"/>
      <c r="P166" s="203">
        <f t="shared" si="11"/>
        <v>0</v>
      </c>
      <c r="Q166" s="203">
        <v>9.0000000000000006E-5</v>
      </c>
      <c r="R166" s="203">
        <f t="shared" si="12"/>
        <v>2.052E-2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517</v>
      </c>
      <c r="AT166" s="205" t="s">
        <v>386</v>
      </c>
      <c r="AU166" s="205" t="s">
        <v>85</v>
      </c>
      <c r="AY166" s="18" t="s">
        <v>275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380</v>
      </c>
      <c r="BM166" s="205" t="s">
        <v>4045</v>
      </c>
    </row>
    <row r="167" spans="1:65" s="2" customFormat="1" ht="16.5" customHeight="1">
      <c r="A167" s="35"/>
      <c r="B167" s="36"/>
      <c r="C167" s="194" t="s">
        <v>440</v>
      </c>
      <c r="D167" s="194" t="s">
        <v>277</v>
      </c>
      <c r="E167" s="195" t="s">
        <v>4040</v>
      </c>
      <c r="F167" s="196" t="s">
        <v>4041</v>
      </c>
      <c r="G167" s="197" t="s">
        <v>610</v>
      </c>
      <c r="H167" s="198">
        <v>62</v>
      </c>
      <c r="I167" s="199"/>
      <c r="J167" s="200">
        <f t="shared" si="10"/>
        <v>0</v>
      </c>
      <c r="K167" s="196" t="s">
        <v>281</v>
      </c>
      <c r="L167" s="40"/>
      <c r="M167" s="201" t="s">
        <v>1</v>
      </c>
      <c r="N167" s="202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380</v>
      </c>
      <c r="AT167" s="205" t="s">
        <v>277</v>
      </c>
      <c r="AU167" s="205" t="s">
        <v>85</v>
      </c>
      <c r="AY167" s="18" t="s">
        <v>275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380</v>
      </c>
      <c r="BM167" s="205" t="s">
        <v>4046</v>
      </c>
    </row>
    <row r="168" spans="1:65" s="2" customFormat="1" ht="24.15" customHeight="1">
      <c r="A168" s="35"/>
      <c r="B168" s="36"/>
      <c r="C168" s="251" t="s">
        <v>464</v>
      </c>
      <c r="D168" s="251" t="s">
        <v>386</v>
      </c>
      <c r="E168" s="252" t="s">
        <v>4047</v>
      </c>
      <c r="F168" s="253" t="s">
        <v>4048</v>
      </c>
      <c r="G168" s="254" t="s">
        <v>610</v>
      </c>
      <c r="H168" s="255">
        <v>62</v>
      </c>
      <c r="I168" s="256"/>
      <c r="J168" s="257">
        <f t="shared" si="10"/>
        <v>0</v>
      </c>
      <c r="K168" s="253" t="s">
        <v>281</v>
      </c>
      <c r="L168" s="258"/>
      <c r="M168" s="259" t="s">
        <v>1</v>
      </c>
      <c r="N168" s="260" t="s">
        <v>41</v>
      </c>
      <c r="O168" s="72"/>
      <c r="P168" s="203">
        <f t="shared" si="11"/>
        <v>0</v>
      </c>
      <c r="Q168" s="203">
        <v>9.0000000000000006E-5</v>
      </c>
      <c r="R168" s="203">
        <f t="shared" si="12"/>
        <v>5.5800000000000008E-3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517</v>
      </c>
      <c r="AT168" s="205" t="s">
        <v>386</v>
      </c>
      <c r="AU168" s="205" t="s">
        <v>85</v>
      </c>
      <c r="AY168" s="18" t="s">
        <v>275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380</v>
      </c>
      <c r="BM168" s="205" t="s">
        <v>4049</v>
      </c>
    </row>
    <row r="169" spans="1:65" s="2" customFormat="1" ht="24.15" customHeight="1">
      <c r="A169" s="35"/>
      <c r="B169" s="36"/>
      <c r="C169" s="194" t="s">
        <v>469</v>
      </c>
      <c r="D169" s="194" t="s">
        <v>277</v>
      </c>
      <c r="E169" s="195" t="s">
        <v>4050</v>
      </c>
      <c r="F169" s="196" t="s">
        <v>4051</v>
      </c>
      <c r="G169" s="197" t="s">
        <v>610</v>
      </c>
      <c r="H169" s="198">
        <v>1</v>
      </c>
      <c r="I169" s="199"/>
      <c r="J169" s="200">
        <f t="shared" si="10"/>
        <v>0</v>
      </c>
      <c r="K169" s="196" t="s">
        <v>281</v>
      </c>
      <c r="L169" s="40"/>
      <c r="M169" s="201" t="s">
        <v>1</v>
      </c>
      <c r="N169" s="202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380</v>
      </c>
      <c r="AT169" s="205" t="s">
        <v>277</v>
      </c>
      <c r="AU169" s="205" t="s">
        <v>85</v>
      </c>
      <c r="AY169" s="18" t="s">
        <v>275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380</v>
      </c>
      <c r="BM169" s="205" t="s">
        <v>4052</v>
      </c>
    </row>
    <row r="170" spans="1:65" s="2" customFormat="1" ht="24.15" customHeight="1">
      <c r="A170" s="35"/>
      <c r="B170" s="36"/>
      <c r="C170" s="251" t="s">
        <v>478</v>
      </c>
      <c r="D170" s="251" t="s">
        <v>386</v>
      </c>
      <c r="E170" s="252" t="s">
        <v>4053</v>
      </c>
      <c r="F170" s="253" t="s">
        <v>4054</v>
      </c>
      <c r="G170" s="254" t="s">
        <v>610</v>
      </c>
      <c r="H170" s="255">
        <v>1</v>
      </c>
      <c r="I170" s="256"/>
      <c r="J170" s="257">
        <f t="shared" si="10"/>
        <v>0</v>
      </c>
      <c r="K170" s="253" t="s">
        <v>281</v>
      </c>
      <c r="L170" s="258"/>
      <c r="M170" s="259" t="s">
        <v>1</v>
      </c>
      <c r="N170" s="260" t="s">
        <v>41</v>
      </c>
      <c r="O170" s="72"/>
      <c r="P170" s="203">
        <f t="shared" si="11"/>
        <v>0</v>
      </c>
      <c r="Q170" s="203">
        <v>1.4999999999999999E-4</v>
      </c>
      <c r="R170" s="203">
        <f t="shared" si="12"/>
        <v>1.4999999999999999E-4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517</v>
      </c>
      <c r="AT170" s="205" t="s">
        <v>386</v>
      </c>
      <c r="AU170" s="205" t="s">
        <v>85</v>
      </c>
      <c r="AY170" s="18" t="s">
        <v>275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380</v>
      </c>
      <c r="BM170" s="205" t="s">
        <v>4055</v>
      </c>
    </row>
    <row r="171" spans="1:65" s="2" customFormat="1" ht="24.15" customHeight="1">
      <c r="A171" s="35"/>
      <c r="B171" s="36"/>
      <c r="C171" s="194" t="s">
        <v>482</v>
      </c>
      <c r="D171" s="194" t="s">
        <v>277</v>
      </c>
      <c r="E171" s="195" t="s">
        <v>4056</v>
      </c>
      <c r="F171" s="196" t="s">
        <v>4057</v>
      </c>
      <c r="G171" s="197" t="s">
        <v>610</v>
      </c>
      <c r="H171" s="198">
        <v>2</v>
      </c>
      <c r="I171" s="199"/>
      <c r="J171" s="200">
        <f t="shared" si="10"/>
        <v>0</v>
      </c>
      <c r="K171" s="196" t="s">
        <v>281</v>
      </c>
      <c r="L171" s="40"/>
      <c r="M171" s="201" t="s">
        <v>1</v>
      </c>
      <c r="N171" s="202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380</v>
      </c>
      <c r="AT171" s="205" t="s">
        <v>277</v>
      </c>
      <c r="AU171" s="205" t="s">
        <v>85</v>
      </c>
      <c r="AY171" s="18" t="s">
        <v>275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380</v>
      </c>
      <c r="BM171" s="205" t="s">
        <v>4058</v>
      </c>
    </row>
    <row r="172" spans="1:65" s="2" customFormat="1" ht="16.5" customHeight="1">
      <c r="A172" s="35"/>
      <c r="B172" s="36"/>
      <c r="C172" s="251" t="s">
        <v>488</v>
      </c>
      <c r="D172" s="251" t="s">
        <v>386</v>
      </c>
      <c r="E172" s="252" t="s">
        <v>4059</v>
      </c>
      <c r="F172" s="253" t="s">
        <v>4060</v>
      </c>
      <c r="G172" s="254" t="s">
        <v>610</v>
      </c>
      <c r="H172" s="255">
        <v>2</v>
      </c>
      <c r="I172" s="256"/>
      <c r="J172" s="257">
        <f t="shared" si="10"/>
        <v>0</v>
      </c>
      <c r="K172" s="253" t="s">
        <v>1</v>
      </c>
      <c r="L172" s="258"/>
      <c r="M172" s="259" t="s">
        <v>1</v>
      </c>
      <c r="N172" s="260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517</v>
      </c>
      <c r="AT172" s="205" t="s">
        <v>386</v>
      </c>
      <c r="AU172" s="205" t="s">
        <v>85</v>
      </c>
      <c r="AY172" s="18" t="s">
        <v>275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380</v>
      </c>
      <c r="BM172" s="205" t="s">
        <v>4061</v>
      </c>
    </row>
    <row r="173" spans="1:65" s="2" customFormat="1" ht="21.75" customHeight="1">
      <c r="A173" s="35"/>
      <c r="B173" s="36"/>
      <c r="C173" s="194" t="s">
        <v>501</v>
      </c>
      <c r="D173" s="194" t="s">
        <v>277</v>
      </c>
      <c r="E173" s="195" t="s">
        <v>4062</v>
      </c>
      <c r="F173" s="196" t="s">
        <v>4063</v>
      </c>
      <c r="G173" s="197" t="s">
        <v>610</v>
      </c>
      <c r="H173" s="198">
        <v>831</v>
      </c>
      <c r="I173" s="199"/>
      <c r="J173" s="200">
        <f t="shared" si="10"/>
        <v>0</v>
      </c>
      <c r="K173" s="196" t="s">
        <v>281</v>
      </c>
      <c r="L173" s="40"/>
      <c r="M173" s="201" t="s">
        <v>1</v>
      </c>
      <c r="N173" s="202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380</v>
      </c>
      <c r="AT173" s="205" t="s">
        <v>277</v>
      </c>
      <c r="AU173" s="205" t="s">
        <v>85</v>
      </c>
      <c r="AY173" s="18" t="s">
        <v>275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380</v>
      </c>
      <c r="BM173" s="205" t="s">
        <v>4064</v>
      </c>
    </row>
    <row r="174" spans="1:65" s="2" customFormat="1" ht="21.75" customHeight="1">
      <c r="A174" s="35"/>
      <c r="B174" s="36"/>
      <c r="C174" s="251" t="s">
        <v>517</v>
      </c>
      <c r="D174" s="251" t="s">
        <v>386</v>
      </c>
      <c r="E174" s="252" t="s">
        <v>4065</v>
      </c>
      <c r="F174" s="253" t="s">
        <v>4066</v>
      </c>
      <c r="G174" s="254" t="s">
        <v>610</v>
      </c>
      <c r="H174" s="255">
        <v>831</v>
      </c>
      <c r="I174" s="256"/>
      <c r="J174" s="257">
        <f t="shared" si="10"/>
        <v>0</v>
      </c>
      <c r="K174" s="253" t="s">
        <v>281</v>
      </c>
      <c r="L174" s="258"/>
      <c r="M174" s="259" t="s">
        <v>1</v>
      </c>
      <c r="N174" s="260" t="s">
        <v>41</v>
      </c>
      <c r="O174" s="72"/>
      <c r="P174" s="203">
        <f t="shared" si="11"/>
        <v>0</v>
      </c>
      <c r="Q174" s="203">
        <v>4.0000000000000003E-5</v>
      </c>
      <c r="R174" s="203">
        <f t="shared" si="12"/>
        <v>3.3240000000000006E-2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517</v>
      </c>
      <c r="AT174" s="205" t="s">
        <v>386</v>
      </c>
      <c r="AU174" s="205" t="s">
        <v>85</v>
      </c>
      <c r="AY174" s="18" t="s">
        <v>275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380</v>
      </c>
      <c r="BM174" s="205" t="s">
        <v>4067</v>
      </c>
    </row>
    <row r="175" spans="1:65" s="2" customFormat="1" ht="33" customHeight="1">
      <c r="A175" s="35"/>
      <c r="B175" s="36"/>
      <c r="C175" s="194" t="s">
        <v>525</v>
      </c>
      <c r="D175" s="194" t="s">
        <v>277</v>
      </c>
      <c r="E175" s="195" t="s">
        <v>4068</v>
      </c>
      <c r="F175" s="196" t="s">
        <v>4069</v>
      </c>
      <c r="G175" s="197" t="s">
        <v>399</v>
      </c>
      <c r="H175" s="198">
        <v>358</v>
      </c>
      <c r="I175" s="199"/>
      <c r="J175" s="200">
        <f t="shared" si="10"/>
        <v>0</v>
      </c>
      <c r="K175" s="196" t="s">
        <v>281</v>
      </c>
      <c r="L175" s="40"/>
      <c r="M175" s="201" t="s">
        <v>1</v>
      </c>
      <c r="N175" s="202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380</v>
      </c>
      <c r="AT175" s="205" t="s">
        <v>277</v>
      </c>
      <c r="AU175" s="205" t="s">
        <v>85</v>
      </c>
      <c r="AY175" s="18" t="s">
        <v>275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380</v>
      </c>
      <c r="BM175" s="205" t="s">
        <v>4070</v>
      </c>
    </row>
    <row r="176" spans="1:65" s="2" customFormat="1" ht="16.5" customHeight="1">
      <c r="A176" s="35"/>
      <c r="B176" s="36"/>
      <c r="C176" s="251" t="s">
        <v>552</v>
      </c>
      <c r="D176" s="251" t="s">
        <v>386</v>
      </c>
      <c r="E176" s="252" t="s">
        <v>4071</v>
      </c>
      <c r="F176" s="253" t="s">
        <v>4072</v>
      </c>
      <c r="G176" s="254" t="s">
        <v>399</v>
      </c>
      <c r="H176" s="255">
        <v>249</v>
      </c>
      <c r="I176" s="256"/>
      <c r="J176" s="257">
        <f t="shared" si="10"/>
        <v>0</v>
      </c>
      <c r="K176" s="253" t="s">
        <v>1</v>
      </c>
      <c r="L176" s="258"/>
      <c r="M176" s="259" t="s">
        <v>1</v>
      </c>
      <c r="N176" s="260" t="s">
        <v>41</v>
      </c>
      <c r="O176" s="72"/>
      <c r="P176" s="203">
        <f t="shared" si="11"/>
        <v>0</v>
      </c>
      <c r="Q176" s="203">
        <v>0.05</v>
      </c>
      <c r="R176" s="203">
        <f t="shared" si="12"/>
        <v>12.450000000000001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517</v>
      </c>
      <c r="AT176" s="205" t="s">
        <v>386</v>
      </c>
      <c r="AU176" s="205" t="s">
        <v>85</v>
      </c>
      <c r="AY176" s="18" t="s">
        <v>275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380</v>
      </c>
      <c r="BM176" s="205" t="s">
        <v>4073</v>
      </c>
    </row>
    <row r="177" spans="1:65" s="2" customFormat="1" ht="16.5" customHeight="1">
      <c r="A177" s="35"/>
      <c r="B177" s="36"/>
      <c r="C177" s="251" t="s">
        <v>562</v>
      </c>
      <c r="D177" s="251" t="s">
        <v>386</v>
      </c>
      <c r="E177" s="252" t="s">
        <v>4074</v>
      </c>
      <c r="F177" s="253" t="s">
        <v>4075</v>
      </c>
      <c r="G177" s="254" t="s">
        <v>399</v>
      </c>
      <c r="H177" s="255">
        <v>49</v>
      </c>
      <c r="I177" s="256"/>
      <c r="J177" s="257">
        <f t="shared" si="10"/>
        <v>0</v>
      </c>
      <c r="K177" s="253" t="s">
        <v>1</v>
      </c>
      <c r="L177" s="258"/>
      <c r="M177" s="259" t="s">
        <v>1</v>
      </c>
      <c r="N177" s="260" t="s">
        <v>41</v>
      </c>
      <c r="O177" s="72"/>
      <c r="P177" s="203">
        <f t="shared" si="11"/>
        <v>0</v>
      </c>
      <c r="Q177" s="203">
        <v>7.0000000000000007E-2</v>
      </c>
      <c r="R177" s="203">
        <f t="shared" si="12"/>
        <v>3.43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517</v>
      </c>
      <c r="AT177" s="205" t="s">
        <v>386</v>
      </c>
      <c r="AU177" s="205" t="s">
        <v>85</v>
      </c>
      <c r="AY177" s="18" t="s">
        <v>275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83</v>
      </c>
      <c r="BK177" s="206">
        <f t="shared" si="19"/>
        <v>0</v>
      </c>
      <c r="BL177" s="18" t="s">
        <v>380</v>
      </c>
      <c r="BM177" s="205" t="s">
        <v>4076</v>
      </c>
    </row>
    <row r="178" spans="1:65" s="2" customFormat="1" ht="24.15" customHeight="1">
      <c r="A178" s="35"/>
      <c r="B178" s="36"/>
      <c r="C178" s="251" t="s">
        <v>589</v>
      </c>
      <c r="D178" s="251" t="s">
        <v>386</v>
      </c>
      <c r="E178" s="252" t="s">
        <v>4077</v>
      </c>
      <c r="F178" s="253" t="s">
        <v>4078</v>
      </c>
      <c r="G178" s="254" t="s">
        <v>399</v>
      </c>
      <c r="H178" s="255">
        <v>60</v>
      </c>
      <c r="I178" s="256"/>
      <c r="J178" s="257">
        <f t="shared" si="10"/>
        <v>0</v>
      </c>
      <c r="K178" s="253" t="s">
        <v>281</v>
      </c>
      <c r="L178" s="258"/>
      <c r="M178" s="259" t="s">
        <v>1</v>
      </c>
      <c r="N178" s="260" t="s">
        <v>41</v>
      </c>
      <c r="O178" s="72"/>
      <c r="P178" s="203">
        <f t="shared" si="11"/>
        <v>0</v>
      </c>
      <c r="Q178" s="203">
        <v>1.7000000000000001E-4</v>
      </c>
      <c r="R178" s="203">
        <f t="shared" si="12"/>
        <v>1.0200000000000001E-2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517</v>
      </c>
      <c r="AT178" s="205" t="s">
        <v>386</v>
      </c>
      <c r="AU178" s="205" t="s">
        <v>85</v>
      </c>
      <c r="AY178" s="18" t="s">
        <v>275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83</v>
      </c>
      <c r="BK178" s="206">
        <f t="shared" si="19"/>
        <v>0</v>
      </c>
      <c r="BL178" s="18" t="s">
        <v>380</v>
      </c>
      <c r="BM178" s="205" t="s">
        <v>4079</v>
      </c>
    </row>
    <row r="179" spans="1:65" s="2" customFormat="1" ht="24.15" customHeight="1">
      <c r="A179" s="35"/>
      <c r="B179" s="36"/>
      <c r="C179" s="251" t="s">
        <v>594</v>
      </c>
      <c r="D179" s="251" t="s">
        <v>386</v>
      </c>
      <c r="E179" s="252" t="s">
        <v>4080</v>
      </c>
      <c r="F179" s="253" t="s">
        <v>4081</v>
      </c>
      <c r="G179" s="254" t="s">
        <v>610</v>
      </c>
      <c r="H179" s="255">
        <v>56</v>
      </c>
      <c r="I179" s="256"/>
      <c r="J179" s="257">
        <f t="shared" si="10"/>
        <v>0</v>
      </c>
      <c r="K179" s="253" t="s">
        <v>281</v>
      </c>
      <c r="L179" s="258"/>
      <c r="M179" s="259" t="s">
        <v>1</v>
      </c>
      <c r="N179" s="260" t="s">
        <v>41</v>
      </c>
      <c r="O179" s="72"/>
      <c r="P179" s="203">
        <f t="shared" si="11"/>
        <v>0</v>
      </c>
      <c r="Q179" s="203">
        <v>1.6000000000000001E-4</v>
      </c>
      <c r="R179" s="203">
        <f t="shared" si="12"/>
        <v>8.9600000000000009E-3</v>
      </c>
      <c r="S179" s="203">
        <v>0</v>
      </c>
      <c r="T179" s="204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517</v>
      </c>
      <c r="AT179" s="205" t="s">
        <v>386</v>
      </c>
      <c r="AU179" s="205" t="s">
        <v>85</v>
      </c>
      <c r="AY179" s="18" t="s">
        <v>275</v>
      </c>
      <c r="BE179" s="206">
        <f t="shared" si="14"/>
        <v>0</v>
      </c>
      <c r="BF179" s="206">
        <f t="shared" si="15"/>
        <v>0</v>
      </c>
      <c r="BG179" s="206">
        <f t="shared" si="16"/>
        <v>0</v>
      </c>
      <c r="BH179" s="206">
        <f t="shared" si="17"/>
        <v>0</v>
      </c>
      <c r="BI179" s="206">
        <f t="shared" si="18"/>
        <v>0</v>
      </c>
      <c r="BJ179" s="18" t="s">
        <v>83</v>
      </c>
      <c r="BK179" s="206">
        <f t="shared" si="19"/>
        <v>0</v>
      </c>
      <c r="BL179" s="18" t="s">
        <v>380</v>
      </c>
      <c r="BM179" s="205" t="s">
        <v>4082</v>
      </c>
    </row>
    <row r="180" spans="1:65" s="2" customFormat="1" ht="24.15" customHeight="1">
      <c r="A180" s="35"/>
      <c r="B180" s="36"/>
      <c r="C180" s="194" t="s">
        <v>599</v>
      </c>
      <c r="D180" s="194" t="s">
        <v>277</v>
      </c>
      <c r="E180" s="195" t="s">
        <v>4083</v>
      </c>
      <c r="F180" s="196" t="s">
        <v>4084</v>
      </c>
      <c r="G180" s="197" t="s">
        <v>399</v>
      </c>
      <c r="H180" s="198">
        <v>26</v>
      </c>
      <c r="I180" s="199"/>
      <c r="J180" s="200">
        <f t="shared" si="10"/>
        <v>0</v>
      </c>
      <c r="K180" s="196" t="s">
        <v>281</v>
      </c>
      <c r="L180" s="40"/>
      <c r="M180" s="201" t="s">
        <v>1</v>
      </c>
      <c r="N180" s="202" t="s">
        <v>41</v>
      </c>
      <c r="O180" s="72"/>
      <c r="P180" s="203">
        <f t="shared" si="11"/>
        <v>0</v>
      </c>
      <c r="Q180" s="203">
        <v>0</v>
      </c>
      <c r="R180" s="203">
        <f t="shared" si="12"/>
        <v>0</v>
      </c>
      <c r="S180" s="203">
        <v>0</v>
      </c>
      <c r="T180" s="204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380</v>
      </c>
      <c r="AT180" s="205" t="s">
        <v>277</v>
      </c>
      <c r="AU180" s="205" t="s">
        <v>85</v>
      </c>
      <c r="AY180" s="18" t="s">
        <v>275</v>
      </c>
      <c r="BE180" s="206">
        <f t="shared" si="14"/>
        <v>0</v>
      </c>
      <c r="BF180" s="206">
        <f t="shared" si="15"/>
        <v>0</v>
      </c>
      <c r="BG180" s="206">
        <f t="shared" si="16"/>
        <v>0</v>
      </c>
      <c r="BH180" s="206">
        <f t="shared" si="17"/>
        <v>0</v>
      </c>
      <c r="BI180" s="206">
        <f t="shared" si="18"/>
        <v>0</v>
      </c>
      <c r="BJ180" s="18" t="s">
        <v>83</v>
      </c>
      <c r="BK180" s="206">
        <f t="shared" si="19"/>
        <v>0</v>
      </c>
      <c r="BL180" s="18" t="s">
        <v>380</v>
      </c>
      <c r="BM180" s="205" t="s">
        <v>4085</v>
      </c>
    </row>
    <row r="181" spans="1:65" s="2" customFormat="1" ht="16.5" customHeight="1">
      <c r="A181" s="35"/>
      <c r="B181" s="36"/>
      <c r="C181" s="251" t="s">
        <v>603</v>
      </c>
      <c r="D181" s="251" t="s">
        <v>386</v>
      </c>
      <c r="E181" s="252" t="s">
        <v>4086</v>
      </c>
      <c r="F181" s="253" t="s">
        <v>4087</v>
      </c>
      <c r="G181" s="254" t="s">
        <v>399</v>
      </c>
      <c r="H181" s="255">
        <v>4</v>
      </c>
      <c r="I181" s="256"/>
      <c r="J181" s="257">
        <f t="shared" si="10"/>
        <v>0</v>
      </c>
      <c r="K181" s="253" t="s">
        <v>1</v>
      </c>
      <c r="L181" s="258"/>
      <c r="M181" s="259" t="s">
        <v>1</v>
      </c>
      <c r="N181" s="260" t="s">
        <v>41</v>
      </c>
      <c r="O181" s="72"/>
      <c r="P181" s="203">
        <f t="shared" si="11"/>
        <v>0</v>
      </c>
      <c r="Q181" s="203">
        <v>0</v>
      </c>
      <c r="R181" s="203">
        <f t="shared" si="12"/>
        <v>0</v>
      </c>
      <c r="S181" s="203">
        <v>0</v>
      </c>
      <c r="T181" s="204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517</v>
      </c>
      <c r="AT181" s="205" t="s">
        <v>386</v>
      </c>
      <c r="AU181" s="205" t="s">
        <v>85</v>
      </c>
      <c r="AY181" s="18" t="s">
        <v>275</v>
      </c>
      <c r="BE181" s="206">
        <f t="shared" si="14"/>
        <v>0</v>
      </c>
      <c r="BF181" s="206">
        <f t="shared" si="15"/>
        <v>0</v>
      </c>
      <c r="BG181" s="206">
        <f t="shared" si="16"/>
        <v>0</v>
      </c>
      <c r="BH181" s="206">
        <f t="shared" si="17"/>
        <v>0</v>
      </c>
      <c r="BI181" s="206">
        <f t="shared" si="18"/>
        <v>0</v>
      </c>
      <c r="BJ181" s="18" t="s">
        <v>83</v>
      </c>
      <c r="BK181" s="206">
        <f t="shared" si="19"/>
        <v>0</v>
      </c>
      <c r="BL181" s="18" t="s">
        <v>380</v>
      </c>
      <c r="BM181" s="205" t="s">
        <v>4088</v>
      </c>
    </row>
    <row r="182" spans="1:65" s="2" customFormat="1" ht="16.5" customHeight="1">
      <c r="A182" s="35"/>
      <c r="B182" s="36"/>
      <c r="C182" s="251" t="s">
        <v>607</v>
      </c>
      <c r="D182" s="251" t="s">
        <v>386</v>
      </c>
      <c r="E182" s="252" t="s">
        <v>4089</v>
      </c>
      <c r="F182" s="253" t="s">
        <v>4090</v>
      </c>
      <c r="G182" s="254" t="s">
        <v>399</v>
      </c>
      <c r="H182" s="255">
        <v>17</v>
      </c>
      <c r="I182" s="256"/>
      <c r="J182" s="257">
        <f t="shared" si="10"/>
        <v>0</v>
      </c>
      <c r="K182" s="253" t="s">
        <v>1</v>
      </c>
      <c r="L182" s="258"/>
      <c r="M182" s="259" t="s">
        <v>1</v>
      </c>
      <c r="N182" s="260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517</v>
      </c>
      <c r="AT182" s="205" t="s">
        <v>386</v>
      </c>
      <c r="AU182" s="205" t="s">
        <v>85</v>
      </c>
      <c r="AY182" s="18" t="s">
        <v>275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380</v>
      </c>
      <c r="BM182" s="205" t="s">
        <v>4091</v>
      </c>
    </row>
    <row r="183" spans="1:65" s="2" customFormat="1" ht="16.5" customHeight="1">
      <c r="A183" s="35"/>
      <c r="B183" s="36"/>
      <c r="C183" s="251" t="s">
        <v>613</v>
      </c>
      <c r="D183" s="251" t="s">
        <v>386</v>
      </c>
      <c r="E183" s="252" t="s">
        <v>4092</v>
      </c>
      <c r="F183" s="253" t="s">
        <v>4093</v>
      </c>
      <c r="G183" s="254" t="s">
        <v>399</v>
      </c>
      <c r="H183" s="255">
        <v>5</v>
      </c>
      <c r="I183" s="256"/>
      <c r="J183" s="257">
        <f t="shared" si="10"/>
        <v>0</v>
      </c>
      <c r="K183" s="253" t="s">
        <v>1</v>
      </c>
      <c r="L183" s="258"/>
      <c r="M183" s="259" t="s">
        <v>1</v>
      </c>
      <c r="N183" s="260" t="s">
        <v>41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517</v>
      </c>
      <c r="AT183" s="205" t="s">
        <v>386</v>
      </c>
      <c r="AU183" s="205" t="s">
        <v>85</v>
      </c>
      <c r="AY183" s="18" t="s">
        <v>275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380</v>
      </c>
      <c r="BM183" s="205" t="s">
        <v>4094</v>
      </c>
    </row>
    <row r="184" spans="1:65" s="2" customFormat="1" ht="24.15" customHeight="1">
      <c r="A184" s="35"/>
      <c r="B184" s="36"/>
      <c r="C184" s="194" t="s">
        <v>618</v>
      </c>
      <c r="D184" s="194" t="s">
        <v>277</v>
      </c>
      <c r="E184" s="195" t="s">
        <v>4095</v>
      </c>
      <c r="F184" s="196" t="s">
        <v>4096</v>
      </c>
      <c r="G184" s="197" t="s">
        <v>399</v>
      </c>
      <c r="H184" s="198">
        <v>616</v>
      </c>
      <c r="I184" s="199"/>
      <c r="J184" s="200">
        <f t="shared" si="10"/>
        <v>0</v>
      </c>
      <c r="K184" s="196" t="s">
        <v>281</v>
      </c>
      <c r="L184" s="40"/>
      <c r="M184" s="201" t="s">
        <v>1</v>
      </c>
      <c r="N184" s="202" t="s">
        <v>41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380</v>
      </c>
      <c r="AT184" s="205" t="s">
        <v>277</v>
      </c>
      <c r="AU184" s="205" t="s">
        <v>85</v>
      </c>
      <c r="AY184" s="18" t="s">
        <v>275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380</v>
      </c>
      <c r="BM184" s="205" t="s">
        <v>4097</v>
      </c>
    </row>
    <row r="185" spans="1:65" s="2" customFormat="1" ht="24.15" customHeight="1">
      <c r="A185" s="35"/>
      <c r="B185" s="36"/>
      <c r="C185" s="251" t="s">
        <v>623</v>
      </c>
      <c r="D185" s="251" t="s">
        <v>386</v>
      </c>
      <c r="E185" s="252" t="s">
        <v>4098</v>
      </c>
      <c r="F185" s="253" t="s">
        <v>4099</v>
      </c>
      <c r="G185" s="254" t="s">
        <v>399</v>
      </c>
      <c r="H185" s="255">
        <v>616</v>
      </c>
      <c r="I185" s="256"/>
      <c r="J185" s="257">
        <f t="shared" si="10"/>
        <v>0</v>
      </c>
      <c r="K185" s="253" t="s">
        <v>281</v>
      </c>
      <c r="L185" s="258"/>
      <c r="M185" s="259" t="s">
        <v>1</v>
      </c>
      <c r="N185" s="260" t="s">
        <v>41</v>
      </c>
      <c r="O185" s="72"/>
      <c r="P185" s="203">
        <f t="shared" si="11"/>
        <v>0</v>
      </c>
      <c r="Q185" s="203">
        <v>1.2E-4</v>
      </c>
      <c r="R185" s="203">
        <f t="shared" si="12"/>
        <v>7.392E-2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517</v>
      </c>
      <c r="AT185" s="205" t="s">
        <v>386</v>
      </c>
      <c r="AU185" s="205" t="s">
        <v>85</v>
      </c>
      <c r="AY185" s="18" t="s">
        <v>275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380</v>
      </c>
      <c r="BM185" s="205" t="s">
        <v>4100</v>
      </c>
    </row>
    <row r="186" spans="1:65" s="2" customFormat="1" ht="33" customHeight="1">
      <c r="A186" s="35"/>
      <c r="B186" s="36"/>
      <c r="C186" s="194" t="s">
        <v>628</v>
      </c>
      <c r="D186" s="194" t="s">
        <v>277</v>
      </c>
      <c r="E186" s="195" t="s">
        <v>4101</v>
      </c>
      <c r="F186" s="196" t="s">
        <v>4102</v>
      </c>
      <c r="G186" s="197" t="s">
        <v>399</v>
      </c>
      <c r="H186" s="198">
        <v>800</v>
      </c>
      <c r="I186" s="199"/>
      <c r="J186" s="200">
        <f t="shared" si="10"/>
        <v>0</v>
      </c>
      <c r="K186" s="196" t="s">
        <v>281</v>
      </c>
      <c r="L186" s="40"/>
      <c r="M186" s="201" t="s">
        <v>1</v>
      </c>
      <c r="N186" s="202" t="s">
        <v>41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380</v>
      </c>
      <c r="AT186" s="205" t="s">
        <v>277</v>
      </c>
      <c r="AU186" s="205" t="s">
        <v>85</v>
      </c>
      <c r="AY186" s="18" t="s">
        <v>275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380</v>
      </c>
      <c r="BM186" s="205" t="s">
        <v>4103</v>
      </c>
    </row>
    <row r="187" spans="1:65" s="2" customFormat="1" ht="24.15" customHeight="1">
      <c r="A187" s="35"/>
      <c r="B187" s="36"/>
      <c r="C187" s="251" t="s">
        <v>633</v>
      </c>
      <c r="D187" s="251" t="s">
        <v>386</v>
      </c>
      <c r="E187" s="252" t="s">
        <v>4104</v>
      </c>
      <c r="F187" s="253" t="s">
        <v>4105</v>
      </c>
      <c r="G187" s="254" t="s">
        <v>399</v>
      </c>
      <c r="H187" s="255">
        <v>800</v>
      </c>
      <c r="I187" s="256"/>
      <c r="J187" s="257">
        <f t="shared" si="10"/>
        <v>0</v>
      </c>
      <c r="K187" s="253" t="s">
        <v>281</v>
      </c>
      <c r="L187" s="258"/>
      <c r="M187" s="259" t="s">
        <v>1</v>
      </c>
      <c r="N187" s="260" t="s">
        <v>41</v>
      </c>
      <c r="O187" s="72"/>
      <c r="P187" s="203">
        <f t="shared" si="11"/>
        <v>0</v>
      </c>
      <c r="Q187" s="203">
        <v>1.7000000000000001E-4</v>
      </c>
      <c r="R187" s="203">
        <f t="shared" si="12"/>
        <v>0.13600000000000001</v>
      </c>
      <c r="S187" s="203">
        <v>0</v>
      </c>
      <c r="T187" s="204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517</v>
      </c>
      <c r="AT187" s="205" t="s">
        <v>386</v>
      </c>
      <c r="AU187" s="205" t="s">
        <v>85</v>
      </c>
      <c r="AY187" s="18" t="s">
        <v>275</v>
      </c>
      <c r="BE187" s="206">
        <f t="shared" si="14"/>
        <v>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8" t="s">
        <v>83</v>
      </c>
      <c r="BK187" s="206">
        <f t="shared" si="19"/>
        <v>0</v>
      </c>
      <c r="BL187" s="18" t="s">
        <v>380</v>
      </c>
      <c r="BM187" s="205" t="s">
        <v>4106</v>
      </c>
    </row>
    <row r="188" spans="1:65" s="2" customFormat="1" ht="24.15" customHeight="1">
      <c r="A188" s="35"/>
      <c r="B188" s="36"/>
      <c r="C188" s="194" t="s">
        <v>638</v>
      </c>
      <c r="D188" s="194" t="s">
        <v>277</v>
      </c>
      <c r="E188" s="195" t="s">
        <v>4107</v>
      </c>
      <c r="F188" s="196" t="s">
        <v>4108</v>
      </c>
      <c r="G188" s="197" t="s">
        <v>399</v>
      </c>
      <c r="H188" s="198">
        <v>12</v>
      </c>
      <c r="I188" s="199"/>
      <c r="J188" s="200">
        <f t="shared" si="10"/>
        <v>0</v>
      </c>
      <c r="K188" s="196" t="s">
        <v>281</v>
      </c>
      <c r="L188" s="40"/>
      <c r="M188" s="201" t="s">
        <v>1</v>
      </c>
      <c r="N188" s="202" t="s">
        <v>41</v>
      </c>
      <c r="O188" s="72"/>
      <c r="P188" s="203">
        <f t="shared" si="11"/>
        <v>0</v>
      </c>
      <c r="Q188" s="203">
        <v>0</v>
      </c>
      <c r="R188" s="203">
        <f t="shared" si="12"/>
        <v>0</v>
      </c>
      <c r="S188" s="203">
        <v>0</v>
      </c>
      <c r="T188" s="204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380</v>
      </c>
      <c r="AT188" s="205" t="s">
        <v>277</v>
      </c>
      <c r="AU188" s="205" t="s">
        <v>85</v>
      </c>
      <c r="AY188" s="18" t="s">
        <v>275</v>
      </c>
      <c r="BE188" s="206">
        <f t="shared" si="14"/>
        <v>0</v>
      </c>
      <c r="BF188" s="206">
        <f t="shared" si="15"/>
        <v>0</v>
      </c>
      <c r="BG188" s="206">
        <f t="shared" si="16"/>
        <v>0</v>
      </c>
      <c r="BH188" s="206">
        <f t="shared" si="17"/>
        <v>0</v>
      </c>
      <c r="BI188" s="206">
        <f t="shared" si="18"/>
        <v>0</v>
      </c>
      <c r="BJ188" s="18" t="s">
        <v>83</v>
      </c>
      <c r="BK188" s="206">
        <f t="shared" si="19"/>
        <v>0</v>
      </c>
      <c r="BL188" s="18" t="s">
        <v>380</v>
      </c>
      <c r="BM188" s="205" t="s">
        <v>4109</v>
      </c>
    </row>
    <row r="189" spans="1:65" s="2" customFormat="1" ht="16.5" customHeight="1">
      <c r="A189" s="35"/>
      <c r="B189" s="36"/>
      <c r="C189" s="251" t="s">
        <v>644</v>
      </c>
      <c r="D189" s="251" t="s">
        <v>386</v>
      </c>
      <c r="E189" s="252" t="s">
        <v>4110</v>
      </c>
      <c r="F189" s="253" t="s">
        <v>4111</v>
      </c>
      <c r="G189" s="254" t="s">
        <v>3959</v>
      </c>
      <c r="H189" s="255">
        <v>6.0000000000000001E-3</v>
      </c>
      <c r="I189" s="256"/>
      <c r="J189" s="257">
        <f t="shared" si="10"/>
        <v>0</v>
      </c>
      <c r="K189" s="253" t="s">
        <v>1</v>
      </c>
      <c r="L189" s="258"/>
      <c r="M189" s="259" t="s">
        <v>1</v>
      </c>
      <c r="N189" s="260" t="s">
        <v>41</v>
      </c>
      <c r="O189" s="72"/>
      <c r="P189" s="203">
        <f t="shared" si="11"/>
        <v>0</v>
      </c>
      <c r="Q189" s="203">
        <v>0.34</v>
      </c>
      <c r="R189" s="203">
        <f t="shared" si="12"/>
        <v>2.0400000000000001E-3</v>
      </c>
      <c r="S189" s="203">
        <v>0</v>
      </c>
      <c r="T189" s="204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517</v>
      </c>
      <c r="AT189" s="205" t="s">
        <v>386</v>
      </c>
      <c r="AU189" s="205" t="s">
        <v>85</v>
      </c>
      <c r="AY189" s="18" t="s">
        <v>275</v>
      </c>
      <c r="BE189" s="206">
        <f t="shared" si="14"/>
        <v>0</v>
      </c>
      <c r="BF189" s="206">
        <f t="shared" si="15"/>
        <v>0</v>
      </c>
      <c r="BG189" s="206">
        <f t="shared" si="16"/>
        <v>0</v>
      </c>
      <c r="BH189" s="206">
        <f t="shared" si="17"/>
        <v>0</v>
      </c>
      <c r="BI189" s="206">
        <f t="shared" si="18"/>
        <v>0</v>
      </c>
      <c r="BJ189" s="18" t="s">
        <v>83</v>
      </c>
      <c r="BK189" s="206">
        <f t="shared" si="19"/>
        <v>0</v>
      </c>
      <c r="BL189" s="18" t="s">
        <v>380</v>
      </c>
      <c r="BM189" s="205" t="s">
        <v>4112</v>
      </c>
    </row>
    <row r="190" spans="1:65" s="2" customFormat="1" ht="24.15" customHeight="1">
      <c r="A190" s="35"/>
      <c r="B190" s="36"/>
      <c r="C190" s="251" t="s">
        <v>649</v>
      </c>
      <c r="D190" s="251" t="s">
        <v>386</v>
      </c>
      <c r="E190" s="252" t="s">
        <v>4113</v>
      </c>
      <c r="F190" s="253" t="s">
        <v>4114</v>
      </c>
      <c r="G190" s="254" t="s">
        <v>399</v>
      </c>
      <c r="H190" s="255">
        <v>6</v>
      </c>
      <c r="I190" s="256"/>
      <c r="J190" s="257">
        <f t="shared" si="10"/>
        <v>0</v>
      </c>
      <c r="K190" s="253" t="s">
        <v>281</v>
      </c>
      <c r="L190" s="258"/>
      <c r="M190" s="259" t="s">
        <v>1</v>
      </c>
      <c r="N190" s="260" t="s">
        <v>41</v>
      </c>
      <c r="O190" s="72"/>
      <c r="P190" s="203">
        <f t="shared" si="11"/>
        <v>0</v>
      </c>
      <c r="Q190" s="203">
        <v>5.2999999999999998E-4</v>
      </c>
      <c r="R190" s="203">
        <f t="shared" si="12"/>
        <v>3.1799999999999997E-3</v>
      </c>
      <c r="S190" s="203">
        <v>0</v>
      </c>
      <c r="T190" s="204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517</v>
      </c>
      <c r="AT190" s="205" t="s">
        <v>386</v>
      </c>
      <c r="AU190" s="205" t="s">
        <v>85</v>
      </c>
      <c r="AY190" s="18" t="s">
        <v>275</v>
      </c>
      <c r="BE190" s="206">
        <f t="shared" si="14"/>
        <v>0</v>
      </c>
      <c r="BF190" s="206">
        <f t="shared" si="15"/>
        <v>0</v>
      </c>
      <c r="BG190" s="206">
        <f t="shared" si="16"/>
        <v>0</v>
      </c>
      <c r="BH190" s="206">
        <f t="shared" si="17"/>
        <v>0</v>
      </c>
      <c r="BI190" s="206">
        <f t="shared" si="18"/>
        <v>0</v>
      </c>
      <c r="BJ190" s="18" t="s">
        <v>83</v>
      </c>
      <c r="BK190" s="206">
        <f t="shared" si="19"/>
        <v>0</v>
      </c>
      <c r="BL190" s="18" t="s">
        <v>380</v>
      </c>
      <c r="BM190" s="205" t="s">
        <v>4115</v>
      </c>
    </row>
    <row r="191" spans="1:65" s="13" customFormat="1" ht="10">
      <c r="B191" s="207"/>
      <c r="C191" s="208"/>
      <c r="D191" s="209" t="s">
        <v>284</v>
      </c>
      <c r="E191" s="210" t="s">
        <v>1</v>
      </c>
      <c r="F191" s="211" t="s">
        <v>4116</v>
      </c>
      <c r="G191" s="208"/>
      <c r="H191" s="212">
        <v>6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284</v>
      </c>
      <c r="AU191" s="218" t="s">
        <v>85</v>
      </c>
      <c r="AV191" s="13" t="s">
        <v>85</v>
      </c>
      <c r="AW191" s="13" t="s">
        <v>32</v>
      </c>
      <c r="AX191" s="13" t="s">
        <v>83</v>
      </c>
      <c r="AY191" s="218" t="s">
        <v>275</v>
      </c>
    </row>
    <row r="192" spans="1:65" s="2" customFormat="1" ht="24.15" customHeight="1">
      <c r="A192" s="35"/>
      <c r="B192" s="36"/>
      <c r="C192" s="194" t="s">
        <v>654</v>
      </c>
      <c r="D192" s="194" t="s">
        <v>277</v>
      </c>
      <c r="E192" s="195" t="s">
        <v>4117</v>
      </c>
      <c r="F192" s="196" t="s">
        <v>4118</v>
      </c>
      <c r="G192" s="197" t="s">
        <v>399</v>
      </c>
      <c r="H192" s="198">
        <v>33</v>
      </c>
      <c r="I192" s="199"/>
      <c r="J192" s="200">
        <f t="shared" ref="J192:J223" si="20">ROUND(I192*H192,2)</f>
        <v>0</v>
      </c>
      <c r="K192" s="196" t="s">
        <v>281</v>
      </c>
      <c r="L192" s="40"/>
      <c r="M192" s="201" t="s">
        <v>1</v>
      </c>
      <c r="N192" s="202" t="s">
        <v>41</v>
      </c>
      <c r="O192" s="72"/>
      <c r="P192" s="203">
        <f t="shared" ref="P192:P223" si="21">O192*H192</f>
        <v>0</v>
      </c>
      <c r="Q192" s="203">
        <v>0</v>
      </c>
      <c r="R192" s="203">
        <f t="shared" ref="R192:R223" si="22">Q192*H192</f>
        <v>0</v>
      </c>
      <c r="S192" s="203">
        <v>0</v>
      </c>
      <c r="T192" s="204">
        <f t="shared" ref="T192:T223" si="23"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380</v>
      </c>
      <c r="AT192" s="205" t="s">
        <v>277</v>
      </c>
      <c r="AU192" s="205" t="s">
        <v>85</v>
      </c>
      <c r="AY192" s="18" t="s">
        <v>275</v>
      </c>
      <c r="BE192" s="206">
        <f t="shared" ref="BE192:BE223" si="24">IF(N192="základní",J192,0)</f>
        <v>0</v>
      </c>
      <c r="BF192" s="206">
        <f t="shared" ref="BF192:BF223" si="25">IF(N192="snížená",J192,0)</f>
        <v>0</v>
      </c>
      <c r="BG192" s="206">
        <f t="shared" ref="BG192:BG223" si="26">IF(N192="zákl. přenesená",J192,0)</f>
        <v>0</v>
      </c>
      <c r="BH192" s="206">
        <f t="shared" ref="BH192:BH223" si="27">IF(N192="sníž. přenesená",J192,0)</f>
        <v>0</v>
      </c>
      <c r="BI192" s="206">
        <f t="shared" ref="BI192:BI223" si="28">IF(N192="nulová",J192,0)</f>
        <v>0</v>
      </c>
      <c r="BJ192" s="18" t="s">
        <v>83</v>
      </c>
      <c r="BK192" s="206">
        <f t="shared" ref="BK192:BK223" si="29">ROUND(I192*H192,2)</f>
        <v>0</v>
      </c>
      <c r="BL192" s="18" t="s">
        <v>380</v>
      </c>
      <c r="BM192" s="205" t="s">
        <v>4119</v>
      </c>
    </row>
    <row r="193" spans="1:65" s="2" customFormat="1" ht="16.5" customHeight="1">
      <c r="A193" s="35"/>
      <c r="B193" s="36"/>
      <c r="C193" s="251" t="s">
        <v>660</v>
      </c>
      <c r="D193" s="251" t="s">
        <v>386</v>
      </c>
      <c r="E193" s="252" t="s">
        <v>4120</v>
      </c>
      <c r="F193" s="253" t="s">
        <v>4121</v>
      </c>
      <c r="G193" s="254" t="s">
        <v>399</v>
      </c>
      <c r="H193" s="255">
        <v>33</v>
      </c>
      <c r="I193" s="256"/>
      <c r="J193" s="257">
        <f t="shared" si="20"/>
        <v>0</v>
      </c>
      <c r="K193" s="253" t="s">
        <v>1</v>
      </c>
      <c r="L193" s="258"/>
      <c r="M193" s="259" t="s">
        <v>1</v>
      </c>
      <c r="N193" s="260" t="s">
        <v>41</v>
      </c>
      <c r="O193" s="72"/>
      <c r="P193" s="203">
        <f t="shared" si="21"/>
        <v>0</v>
      </c>
      <c r="Q193" s="203">
        <v>0</v>
      </c>
      <c r="R193" s="203">
        <f t="shared" si="22"/>
        <v>0</v>
      </c>
      <c r="S193" s="203">
        <v>0</v>
      </c>
      <c r="T193" s="204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517</v>
      </c>
      <c r="AT193" s="205" t="s">
        <v>386</v>
      </c>
      <c r="AU193" s="205" t="s">
        <v>85</v>
      </c>
      <c r="AY193" s="18" t="s">
        <v>275</v>
      </c>
      <c r="BE193" s="206">
        <f t="shared" si="24"/>
        <v>0</v>
      </c>
      <c r="BF193" s="206">
        <f t="shared" si="25"/>
        <v>0</v>
      </c>
      <c r="BG193" s="206">
        <f t="shared" si="26"/>
        <v>0</v>
      </c>
      <c r="BH193" s="206">
        <f t="shared" si="27"/>
        <v>0</v>
      </c>
      <c r="BI193" s="206">
        <f t="shared" si="28"/>
        <v>0</v>
      </c>
      <c r="BJ193" s="18" t="s">
        <v>83</v>
      </c>
      <c r="BK193" s="206">
        <f t="shared" si="29"/>
        <v>0</v>
      </c>
      <c r="BL193" s="18" t="s">
        <v>380</v>
      </c>
      <c r="BM193" s="205" t="s">
        <v>4122</v>
      </c>
    </row>
    <row r="194" spans="1:65" s="2" customFormat="1" ht="24.15" customHeight="1">
      <c r="A194" s="35"/>
      <c r="B194" s="36"/>
      <c r="C194" s="194" t="s">
        <v>665</v>
      </c>
      <c r="D194" s="194" t="s">
        <v>277</v>
      </c>
      <c r="E194" s="195" t="s">
        <v>4123</v>
      </c>
      <c r="F194" s="196" t="s">
        <v>4124</v>
      </c>
      <c r="G194" s="197" t="s">
        <v>399</v>
      </c>
      <c r="H194" s="198">
        <v>7104</v>
      </c>
      <c r="I194" s="199"/>
      <c r="J194" s="200">
        <f t="shared" si="20"/>
        <v>0</v>
      </c>
      <c r="K194" s="196" t="s">
        <v>281</v>
      </c>
      <c r="L194" s="40"/>
      <c r="M194" s="201" t="s">
        <v>1</v>
      </c>
      <c r="N194" s="202" t="s">
        <v>41</v>
      </c>
      <c r="O194" s="72"/>
      <c r="P194" s="203">
        <f t="shared" si="21"/>
        <v>0</v>
      </c>
      <c r="Q194" s="203">
        <v>0</v>
      </c>
      <c r="R194" s="203">
        <f t="shared" si="22"/>
        <v>0</v>
      </c>
      <c r="S194" s="203">
        <v>0</v>
      </c>
      <c r="T194" s="204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380</v>
      </c>
      <c r="AT194" s="205" t="s">
        <v>277</v>
      </c>
      <c r="AU194" s="205" t="s">
        <v>85</v>
      </c>
      <c r="AY194" s="18" t="s">
        <v>275</v>
      </c>
      <c r="BE194" s="206">
        <f t="shared" si="24"/>
        <v>0</v>
      </c>
      <c r="BF194" s="206">
        <f t="shared" si="25"/>
        <v>0</v>
      </c>
      <c r="BG194" s="206">
        <f t="shared" si="26"/>
        <v>0</v>
      </c>
      <c r="BH194" s="206">
        <f t="shared" si="27"/>
        <v>0</v>
      </c>
      <c r="BI194" s="206">
        <f t="shared" si="28"/>
        <v>0</v>
      </c>
      <c r="BJ194" s="18" t="s">
        <v>83</v>
      </c>
      <c r="BK194" s="206">
        <f t="shared" si="29"/>
        <v>0</v>
      </c>
      <c r="BL194" s="18" t="s">
        <v>380</v>
      </c>
      <c r="BM194" s="205" t="s">
        <v>4125</v>
      </c>
    </row>
    <row r="195" spans="1:65" s="2" customFormat="1" ht="24.15" customHeight="1">
      <c r="A195" s="35"/>
      <c r="B195" s="36"/>
      <c r="C195" s="251" t="s">
        <v>670</v>
      </c>
      <c r="D195" s="251" t="s">
        <v>386</v>
      </c>
      <c r="E195" s="252" t="s">
        <v>4098</v>
      </c>
      <c r="F195" s="253" t="s">
        <v>4099</v>
      </c>
      <c r="G195" s="254" t="s">
        <v>399</v>
      </c>
      <c r="H195" s="255">
        <v>4540</v>
      </c>
      <c r="I195" s="256"/>
      <c r="J195" s="257">
        <f t="shared" si="20"/>
        <v>0</v>
      </c>
      <c r="K195" s="253" t="s">
        <v>281</v>
      </c>
      <c r="L195" s="258"/>
      <c r="M195" s="259" t="s">
        <v>1</v>
      </c>
      <c r="N195" s="260" t="s">
        <v>41</v>
      </c>
      <c r="O195" s="72"/>
      <c r="P195" s="203">
        <f t="shared" si="21"/>
        <v>0</v>
      </c>
      <c r="Q195" s="203">
        <v>1.2E-4</v>
      </c>
      <c r="R195" s="203">
        <f t="shared" si="22"/>
        <v>0.54480000000000006</v>
      </c>
      <c r="S195" s="203">
        <v>0</v>
      </c>
      <c r="T195" s="204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517</v>
      </c>
      <c r="AT195" s="205" t="s">
        <v>386</v>
      </c>
      <c r="AU195" s="205" t="s">
        <v>85</v>
      </c>
      <c r="AY195" s="18" t="s">
        <v>275</v>
      </c>
      <c r="BE195" s="206">
        <f t="shared" si="24"/>
        <v>0</v>
      </c>
      <c r="BF195" s="206">
        <f t="shared" si="25"/>
        <v>0</v>
      </c>
      <c r="BG195" s="206">
        <f t="shared" si="26"/>
        <v>0</v>
      </c>
      <c r="BH195" s="206">
        <f t="shared" si="27"/>
        <v>0</v>
      </c>
      <c r="BI195" s="206">
        <f t="shared" si="28"/>
        <v>0</v>
      </c>
      <c r="BJ195" s="18" t="s">
        <v>83</v>
      </c>
      <c r="BK195" s="206">
        <f t="shared" si="29"/>
        <v>0</v>
      </c>
      <c r="BL195" s="18" t="s">
        <v>380</v>
      </c>
      <c r="BM195" s="205" t="s">
        <v>4126</v>
      </c>
    </row>
    <row r="196" spans="1:65" s="2" customFormat="1" ht="24.15" customHeight="1">
      <c r="A196" s="35"/>
      <c r="B196" s="36"/>
      <c r="C196" s="251" t="s">
        <v>675</v>
      </c>
      <c r="D196" s="251" t="s">
        <v>386</v>
      </c>
      <c r="E196" s="252" t="s">
        <v>4104</v>
      </c>
      <c r="F196" s="253" t="s">
        <v>4105</v>
      </c>
      <c r="G196" s="254" t="s">
        <v>399</v>
      </c>
      <c r="H196" s="255">
        <v>2864</v>
      </c>
      <c r="I196" s="256"/>
      <c r="J196" s="257">
        <f t="shared" si="20"/>
        <v>0</v>
      </c>
      <c r="K196" s="253" t="s">
        <v>281</v>
      </c>
      <c r="L196" s="258"/>
      <c r="M196" s="259" t="s">
        <v>1</v>
      </c>
      <c r="N196" s="260" t="s">
        <v>41</v>
      </c>
      <c r="O196" s="72"/>
      <c r="P196" s="203">
        <f t="shared" si="21"/>
        <v>0</v>
      </c>
      <c r="Q196" s="203">
        <v>1.7000000000000001E-4</v>
      </c>
      <c r="R196" s="203">
        <f t="shared" si="22"/>
        <v>0.48688000000000003</v>
      </c>
      <c r="S196" s="203">
        <v>0</v>
      </c>
      <c r="T196" s="204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517</v>
      </c>
      <c r="AT196" s="205" t="s">
        <v>386</v>
      </c>
      <c r="AU196" s="205" t="s">
        <v>85</v>
      </c>
      <c r="AY196" s="18" t="s">
        <v>275</v>
      </c>
      <c r="BE196" s="206">
        <f t="shared" si="24"/>
        <v>0</v>
      </c>
      <c r="BF196" s="206">
        <f t="shared" si="25"/>
        <v>0</v>
      </c>
      <c r="BG196" s="206">
        <f t="shared" si="26"/>
        <v>0</v>
      </c>
      <c r="BH196" s="206">
        <f t="shared" si="27"/>
        <v>0</v>
      </c>
      <c r="BI196" s="206">
        <f t="shared" si="28"/>
        <v>0</v>
      </c>
      <c r="BJ196" s="18" t="s">
        <v>83</v>
      </c>
      <c r="BK196" s="206">
        <f t="shared" si="29"/>
        <v>0</v>
      </c>
      <c r="BL196" s="18" t="s">
        <v>380</v>
      </c>
      <c r="BM196" s="205" t="s">
        <v>4127</v>
      </c>
    </row>
    <row r="197" spans="1:65" s="2" customFormat="1" ht="24.15" customHeight="1">
      <c r="A197" s="35"/>
      <c r="B197" s="36"/>
      <c r="C197" s="194" t="s">
        <v>680</v>
      </c>
      <c r="D197" s="194" t="s">
        <v>277</v>
      </c>
      <c r="E197" s="195" t="s">
        <v>4123</v>
      </c>
      <c r="F197" s="196" t="s">
        <v>4124</v>
      </c>
      <c r="G197" s="197" t="s">
        <v>399</v>
      </c>
      <c r="H197" s="198">
        <v>29</v>
      </c>
      <c r="I197" s="199"/>
      <c r="J197" s="200">
        <f t="shared" si="20"/>
        <v>0</v>
      </c>
      <c r="K197" s="196" t="s">
        <v>281</v>
      </c>
      <c r="L197" s="40"/>
      <c r="M197" s="201" t="s">
        <v>1</v>
      </c>
      <c r="N197" s="202" t="s">
        <v>41</v>
      </c>
      <c r="O197" s="72"/>
      <c r="P197" s="203">
        <f t="shared" si="21"/>
        <v>0</v>
      </c>
      <c r="Q197" s="203">
        <v>0</v>
      </c>
      <c r="R197" s="203">
        <f t="shared" si="22"/>
        <v>0</v>
      </c>
      <c r="S197" s="203">
        <v>0</v>
      </c>
      <c r="T197" s="204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380</v>
      </c>
      <c r="AT197" s="205" t="s">
        <v>277</v>
      </c>
      <c r="AU197" s="205" t="s">
        <v>85</v>
      </c>
      <c r="AY197" s="18" t="s">
        <v>275</v>
      </c>
      <c r="BE197" s="206">
        <f t="shared" si="24"/>
        <v>0</v>
      </c>
      <c r="BF197" s="206">
        <f t="shared" si="25"/>
        <v>0</v>
      </c>
      <c r="BG197" s="206">
        <f t="shared" si="26"/>
        <v>0</v>
      </c>
      <c r="BH197" s="206">
        <f t="shared" si="27"/>
        <v>0</v>
      </c>
      <c r="BI197" s="206">
        <f t="shared" si="28"/>
        <v>0</v>
      </c>
      <c r="BJ197" s="18" t="s">
        <v>83</v>
      </c>
      <c r="BK197" s="206">
        <f t="shared" si="29"/>
        <v>0</v>
      </c>
      <c r="BL197" s="18" t="s">
        <v>380</v>
      </c>
      <c r="BM197" s="205" t="s">
        <v>4128</v>
      </c>
    </row>
    <row r="198" spans="1:65" s="2" customFormat="1" ht="24.15" customHeight="1">
      <c r="A198" s="35"/>
      <c r="B198" s="36"/>
      <c r="C198" s="251" t="s">
        <v>686</v>
      </c>
      <c r="D198" s="251" t="s">
        <v>386</v>
      </c>
      <c r="E198" s="252" t="s">
        <v>4129</v>
      </c>
      <c r="F198" s="253" t="s">
        <v>4130</v>
      </c>
      <c r="G198" s="254" t="s">
        <v>399</v>
      </c>
      <c r="H198" s="255">
        <v>29</v>
      </c>
      <c r="I198" s="256"/>
      <c r="J198" s="257">
        <f t="shared" si="20"/>
        <v>0</v>
      </c>
      <c r="K198" s="253" t="s">
        <v>281</v>
      </c>
      <c r="L198" s="258"/>
      <c r="M198" s="259" t="s">
        <v>1</v>
      </c>
      <c r="N198" s="260" t="s">
        <v>41</v>
      </c>
      <c r="O198" s="72"/>
      <c r="P198" s="203">
        <f t="shared" si="21"/>
        <v>0</v>
      </c>
      <c r="Q198" s="203">
        <v>2.3000000000000001E-4</v>
      </c>
      <c r="R198" s="203">
        <f t="shared" si="22"/>
        <v>6.6700000000000006E-3</v>
      </c>
      <c r="S198" s="203">
        <v>0</v>
      </c>
      <c r="T198" s="204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517</v>
      </c>
      <c r="AT198" s="205" t="s">
        <v>386</v>
      </c>
      <c r="AU198" s="205" t="s">
        <v>85</v>
      </c>
      <c r="AY198" s="18" t="s">
        <v>275</v>
      </c>
      <c r="BE198" s="206">
        <f t="shared" si="24"/>
        <v>0</v>
      </c>
      <c r="BF198" s="206">
        <f t="shared" si="25"/>
        <v>0</v>
      </c>
      <c r="BG198" s="206">
        <f t="shared" si="26"/>
        <v>0</v>
      </c>
      <c r="BH198" s="206">
        <f t="shared" si="27"/>
        <v>0</v>
      </c>
      <c r="BI198" s="206">
        <f t="shared" si="28"/>
        <v>0</v>
      </c>
      <c r="BJ198" s="18" t="s">
        <v>83</v>
      </c>
      <c r="BK198" s="206">
        <f t="shared" si="29"/>
        <v>0</v>
      </c>
      <c r="BL198" s="18" t="s">
        <v>380</v>
      </c>
      <c r="BM198" s="205" t="s">
        <v>4131</v>
      </c>
    </row>
    <row r="199" spans="1:65" s="2" customFormat="1" ht="24.15" customHeight="1">
      <c r="A199" s="35"/>
      <c r="B199" s="36"/>
      <c r="C199" s="194" t="s">
        <v>691</v>
      </c>
      <c r="D199" s="194" t="s">
        <v>277</v>
      </c>
      <c r="E199" s="195" t="s">
        <v>4132</v>
      </c>
      <c r="F199" s="196" t="s">
        <v>4133</v>
      </c>
      <c r="G199" s="197" t="s">
        <v>399</v>
      </c>
      <c r="H199" s="198">
        <v>221</v>
      </c>
      <c r="I199" s="199"/>
      <c r="J199" s="200">
        <f t="shared" si="20"/>
        <v>0</v>
      </c>
      <c r="K199" s="196" t="s">
        <v>281</v>
      </c>
      <c r="L199" s="40"/>
      <c r="M199" s="201" t="s">
        <v>1</v>
      </c>
      <c r="N199" s="202" t="s">
        <v>41</v>
      </c>
      <c r="O199" s="72"/>
      <c r="P199" s="203">
        <f t="shared" si="21"/>
        <v>0</v>
      </c>
      <c r="Q199" s="203">
        <v>0</v>
      </c>
      <c r="R199" s="203">
        <f t="shared" si="22"/>
        <v>0</v>
      </c>
      <c r="S199" s="203">
        <v>0</v>
      </c>
      <c r="T199" s="204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380</v>
      </c>
      <c r="AT199" s="205" t="s">
        <v>277</v>
      </c>
      <c r="AU199" s="205" t="s">
        <v>85</v>
      </c>
      <c r="AY199" s="18" t="s">
        <v>275</v>
      </c>
      <c r="BE199" s="206">
        <f t="shared" si="24"/>
        <v>0</v>
      </c>
      <c r="BF199" s="206">
        <f t="shared" si="25"/>
        <v>0</v>
      </c>
      <c r="BG199" s="206">
        <f t="shared" si="26"/>
        <v>0</v>
      </c>
      <c r="BH199" s="206">
        <f t="shared" si="27"/>
        <v>0</v>
      </c>
      <c r="BI199" s="206">
        <f t="shared" si="28"/>
        <v>0</v>
      </c>
      <c r="BJ199" s="18" t="s">
        <v>83</v>
      </c>
      <c r="BK199" s="206">
        <f t="shared" si="29"/>
        <v>0</v>
      </c>
      <c r="BL199" s="18" t="s">
        <v>380</v>
      </c>
      <c r="BM199" s="205" t="s">
        <v>4134</v>
      </c>
    </row>
    <row r="200" spans="1:65" s="2" customFormat="1" ht="24.15" customHeight="1">
      <c r="A200" s="35"/>
      <c r="B200" s="36"/>
      <c r="C200" s="251" t="s">
        <v>698</v>
      </c>
      <c r="D200" s="251" t="s">
        <v>386</v>
      </c>
      <c r="E200" s="252" t="s">
        <v>4135</v>
      </c>
      <c r="F200" s="253" t="s">
        <v>4136</v>
      </c>
      <c r="G200" s="254" t="s">
        <v>399</v>
      </c>
      <c r="H200" s="255">
        <v>146</v>
      </c>
      <c r="I200" s="256"/>
      <c r="J200" s="257">
        <f t="shared" si="20"/>
        <v>0</v>
      </c>
      <c r="K200" s="253" t="s">
        <v>281</v>
      </c>
      <c r="L200" s="258"/>
      <c r="M200" s="259" t="s">
        <v>1</v>
      </c>
      <c r="N200" s="260" t="s">
        <v>41</v>
      </c>
      <c r="O200" s="72"/>
      <c r="P200" s="203">
        <f t="shared" si="21"/>
        <v>0</v>
      </c>
      <c r="Q200" s="203">
        <v>3.4000000000000002E-4</v>
      </c>
      <c r="R200" s="203">
        <f t="shared" si="22"/>
        <v>4.9640000000000004E-2</v>
      </c>
      <c r="S200" s="203">
        <v>0</v>
      </c>
      <c r="T200" s="204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517</v>
      </c>
      <c r="AT200" s="205" t="s">
        <v>386</v>
      </c>
      <c r="AU200" s="205" t="s">
        <v>85</v>
      </c>
      <c r="AY200" s="18" t="s">
        <v>275</v>
      </c>
      <c r="BE200" s="206">
        <f t="shared" si="24"/>
        <v>0</v>
      </c>
      <c r="BF200" s="206">
        <f t="shared" si="25"/>
        <v>0</v>
      </c>
      <c r="BG200" s="206">
        <f t="shared" si="26"/>
        <v>0</v>
      </c>
      <c r="BH200" s="206">
        <f t="shared" si="27"/>
        <v>0</v>
      </c>
      <c r="BI200" s="206">
        <f t="shared" si="28"/>
        <v>0</v>
      </c>
      <c r="BJ200" s="18" t="s">
        <v>83</v>
      </c>
      <c r="BK200" s="206">
        <f t="shared" si="29"/>
        <v>0</v>
      </c>
      <c r="BL200" s="18" t="s">
        <v>380</v>
      </c>
      <c r="BM200" s="205" t="s">
        <v>4137</v>
      </c>
    </row>
    <row r="201" spans="1:65" s="2" customFormat="1" ht="24.15" customHeight="1">
      <c r="A201" s="35"/>
      <c r="B201" s="36"/>
      <c r="C201" s="251" t="s">
        <v>704</v>
      </c>
      <c r="D201" s="251" t="s">
        <v>386</v>
      </c>
      <c r="E201" s="252" t="s">
        <v>4113</v>
      </c>
      <c r="F201" s="253" t="s">
        <v>4114</v>
      </c>
      <c r="G201" s="254" t="s">
        <v>399</v>
      </c>
      <c r="H201" s="255">
        <v>75</v>
      </c>
      <c r="I201" s="256"/>
      <c r="J201" s="257">
        <f t="shared" si="20"/>
        <v>0</v>
      </c>
      <c r="K201" s="253" t="s">
        <v>281</v>
      </c>
      <c r="L201" s="258"/>
      <c r="M201" s="259" t="s">
        <v>1</v>
      </c>
      <c r="N201" s="260" t="s">
        <v>41</v>
      </c>
      <c r="O201" s="72"/>
      <c r="P201" s="203">
        <f t="shared" si="21"/>
        <v>0</v>
      </c>
      <c r="Q201" s="203">
        <v>5.2999999999999998E-4</v>
      </c>
      <c r="R201" s="203">
        <f t="shared" si="22"/>
        <v>3.9750000000000001E-2</v>
      </c>
      <c r="S201" s="203">
        <v>0</v>
      </c>
      <c r="T201" s="204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517</v>
      </c>
      <c r="AT201" s="205" t="s">
        <v>386</v>
      </c>
      <c r="AU201" s="205" t="s">
        <v>85</v>
      </c>
      <c r="AY201" s="18" t="s">
        <v>275</v>
      </c>
      <c r="BE201" s="206">
        <f t="shared" si="24"/>
        <v>0</v>
      </c>
      <c r="BF201" s="206">
        <f t="shared" si="25"/>
        <v>0</v>
      </c>
      <c r="BG201" s="206">
        <f t="shared" si="26"/>
        <v>0</v>
      </c>
      <c r="BH201" s="206">
        <f t="shared" si="27"/>
        <v>0</v>
      </c>
      <c r="BI201" s="206">
        <f t="shared" si="28"/>
        <v>0</v>
      </c>
      <c r="BJ201" s="18" t="s">
        <v>83</v>
      </c>
      <c r="BK201" s="206">
        <f t="shared" si="29"/>
        <v>0</v>
      </c>
      <c r="BL201" s="18" t="s">
        <v>380</v>
      </c>
      <c r="BM201" s="205" t="s">
        <v>4138</v>
      </c>
    </row>
    <row r="202" spans="1:65" s="2" customFormat="1" ht="24.15" customHeight="1">
      <c r="A202" s="35"/>
      <c r="B202" s="36"/>
      <c r="C202" s="194" t="s">
        <v>711</v>
      </c>
      <c r="D202" s="194" t="s">
        <v>277</v>
      </c>
      <c r="E202" s="195" t="s">
        <v>4139</v>
      </c>
      <c r="F202" s="196" t="s">
        <v>4140</v>
      </c>
      <c r="G202" s="197" t="s">
        <v>399</v>
      </c>
      <c r="H202" s="198">
        <v>14</v>
      </c>
      <c r="I202" s="199"/>
      <c r="J202" s="200">
        <f t="shared" si="20"/>
        <v>0</v>
      </c>
      <c r="K202" s="196" t="s">
        <v>281</v>
      </c>
      <c r="L202" s="40"/>
      <c r="M202" s="201" t="s">
        <v>1</v>
      </c>
      <c r="N202" s="202" t="s">
        <v>41</v>
      </c>
      <c r="O202" s="72"/>
      <c r="P202" s="203">
        <f t="shared" si="21"/>
        <v>0</v>
      </c>
      <c r="Q202" s="203">
        <v>0</v>
      </c>
      <c r="R202" s="203">
        <f t="shared" si="22"/>
        <v>0</v>
      </c>
      <c r="S202" s="203">
        <v>0</v>
      </c>
      <c r="T202" s="204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380</v>
      </c>
      <c r="AT202" s="205" t="s">
        <v>277</v>
      </c>
      <c r="AU202" s="205" t="s">
        <v>85</v>
      </c>
      <c r="AY202" s="18" t="s">
        <v>275</v>
      </c>
      <c r="BE202" s="206">
        <f t="shared" si="24"/>
        <v>0</v>
      </c>
      <c r="BF202" s="206">
        <f t="shared" si="25"/>
        <v>0</v>
      </c>
      <c r="BG202" s="206">
        <f t="shared" si="26"/>
        <v>0</v>
      </c>
      <c r="BH202" s="206">
        <f t="shared" si="27"/>
        <v>0</v>
      </c>
      <c r="BI202" s="206">
        <f t="shared" si="28"/>
        <v>0</v>
      </c>
      <c r="BJ202" s="18" t="s">
        <v>83</v>
      </c>
      <c r="BK202" s="206">
        <f t="shared" si="29"/>
        <v>0</v>
      </c>
      <c r="BL202" s="18" t="s">
        <v>380</v>
      </c>
      <c r="BM202" s="205" t="s">
        <v>4141</v>
      </c>
    </row>
    <row r="203" spans="1:65" s="2" customFormat="1" ht="24.15" customHeight="1">
      <c r="A203" s="35"/>
      <c r="B203" s="36"/>
      <c r="C203" s="251" t="s">
        <v>401</v>
      </c>
      <c r="D203" s="251" t="s">
        <v>386</v>
      </c>
      <c r="E203" s="252" t="s">
        <v>4142</v>
      </c>
      <c r="F203" s="253" t="s">
        <v>4143</v>
      </c>
      <c r="G203" s="254" t="s">
        <v>399</v>
      </c>
      <c r="H203" s="255">
        <v>14</v>
      </c>
      <c r="I203" s="256"/>
      <c r="J203" s="257">
        <f t="shared" si="20"/>
        <v>0</v>
      </c>
      <c r="K203" s="253" t="s">
        <v>281</v>
      </c>
      <c r="L203" s="258"/>
      <c r="M203" s="259" t="s">
        <v>1</v>
      </c>
      <c r="N203" s="260" t="s">
        <v>41</v>
      </c>
      <c r="O203" s="72"/>
      <c r="P203" s="203">
        <f t="shared" si="21"/>
        <v>0</v>
      </c>
      <c r="Q203" s="203">
        <v>6.4000000000000005E-4</v>
      </c>
      <c r="R203" s="203">
        <f t="shared" si="22"/>
        <v>8.9600000000000009E-3</v>
      </c>
      <c r="S203" s="203">
        <v>0</v>
      </c>
      <c r="T203" s="204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517</v>
      </c>
      <c r="AT203" s="205" t="s">
        <v>386</v>
      </c>
      <c r="AU203" s="205" t="s">
        <v>85</v>
      </c>
      <c r="AY203" s="18" t="s">
        <v>275</v>
      </c>
      <c r="BE203" s="206">
        <f t="shared" si="24"/>
        <v>0</v>
      </c>
      <c r="BF203" s="206">
        <f t="shared" si="25"/>
        <v>0</v>
      </c>
      <c r="BG203" s="206">
        <f t="shared" si="26"/>
        <v>0</v>
      </c>
      <c r="BH203" s="206">
        <f t="shared" si="27"/>
        <v>0</v>
      </c>
      <c r="BI203" s="206">
        <f t="shared" si="28"/>
        <v>0</v>
      </c>
      <c r="BJ203" s="18" t="s">
        <v>83</v>
      </c>
      <c r="BK203" s="206">
        <f t="shared" si="29"/>
        <v>0</v>
      </c>
      <c r="BL203" s="18" t="s">
        <v>380</v>
      </c>
      <c r="BM203" s="205" t="s">
        <v>4144</v>
      </c>
    </row>
    <row r="204" spans="1:65" s="2" customFormat="1" ht="24.15" customHeight="1">
      <c r="A204" s="35"/>
      <c r="B204" s="36"/>
      <c r="C204" s="194" t="s">
        <v>755</v>
      </c>
      <c r="D204" s="194" t="s">
        <v>277</v>
      </c>
      <c r="E204" s="195" t="s">
        <v>4145</v>
      </c>
      <c r="F204" s="196" t="s">
        <v>4146</v>
      </c>
      <c r="G204" s="197" t="s">
        <v>399</v>
      </c>
      <c r="H204" s="198">
        <v>93</v>
      </c>
      <c r="I204" s="199"/>
      <c r="J204" s="200">
        <f t="shared" si="20"/>
        <v>0</v>
      </c>
      <c r="K204" s="196" t="s">
        <v>281</v>
      </c>
      <c r="L204" s="40"/>
      <c r="M204" s="201" t="s">
        <v>1</v>
      </c>
      <c r="N204" s="202" t="s">
        <v>41</v>
      </c>
      <c r="O204" s="72"/>
      <c r="P204" s="203">
        <f t="shared" si="21"/>
        <v>0</v>
      </c>
      <c r="Q204" s="203">
        <v>0</v>
      </c>
      <c r="R204" s="203">
        <f t="shared" si="22"/>
        <v>0</v>
      </c>
      <c r="S204" s="203">
        <v>0</v>
      </c>
      <c r="T204" s="204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380</v>
      </c>
      <c r="AT204" s="205" t="s">
        <v>277</v>
      </c>
      <c r="AU204" s="205" t="s">
        <v>85</v>
      </c>
      <c r="AY204" s="18" t="s">
        <v>275</v>
      </c>
      <c r="BE204" s="206">
        <f t="shared" si="24"/>
        <v>0</v>
      </c>
      <c r="BF204" s="206">
        <f t="shared" si="25"/>
        <v>0</v>
      </c>
      <c r="BG204" s="206">
        <f t="shared" si="26"/>
        <v>0</v>
      </c>
      <c r="BH204" s="206">
        <f t="shared" si="27"/>
        <v>0</v>
      </c>
      <c r="BI204" s="206">
        <f t="shared" si="28"/>
        <v>0</v>
      </c>
      <c r="BJ204" s="18" t="s">
        <v>83</v>
      </c>
      <c r="BK204" s="206">
        <f t="shared" si="29"/>
        <v>0</v>
      </c>
      <c r="BL204" s="18" t="s">
        <v>380</v>
      </c>
      <c r="BM204" s="205" t="s">
        <v>4147</v>
      </c>
    </row>
    <row r="205" spans="1:65" s="2" customFormat="1" ht="24.15" customHeight="1">
      <c r="A205" s="35"/>
      <c r="B205" s="36"/>
      <c r="C205" s="251" t="s">
        <v>759</v>
      </c>
      <c r="D205" s="251" t="s">
        <v>386</v>
      </c>
      <c r="E205" s="252" t="s">
        <v>4142</v>
      </c>
      <c r="F205" s="253" t="s">
        <v>4143</v>
      </c>
      <c r="G205" s="254" t="s">
        <v>399</v>
      </c>
      <c r="H205" s="255">
        <v>93</v>
      </c>
      <c r="I205" s="256"/>
      <c r="J205" s="257">
        <f t="shared" si="20"/>
        <v>0</v>
      </c>
      <c r="K205" s="253" t="s">
        <v>281</v>
      </c>
      <c r="L205" s="258"/>
      <c r="M205" s="259" t="s">
        <v>1</v>
      </c>
      <c r="N205" s="260" t="s">
        <v>41</v>
      </c>
      <c r="O205" s="72"/>
      <c r="P205" s="203">
        <f t="shared" si="21"/>
        <v>0</v>
      </c>
      <c r="Q205" s="203">
        <v>6.4000000000000005E-4</v>
      </c>
      <c r="R205" s="203">
        <f t="shared" si="22"/>
        <v>5.9520000000000003E-2</v>
      </c>
      <c r="S205" s="203">
        <v>0</v>
      </c>
      <c r="T205" s="204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517</v>
      </c>
      <c r="AT205" s="205" t="s">
        <v>386</v>
      </c>
      <c r="AU205" s="205" t="s">
        <v>85</v>
      </c>
      <c r="AY205" s="18" t="s">
        <v>275</v>
      </c>
      <c r="BE205" s="206">
        <f t="shared" si="24"/>
        <v>0</v>
      </c>
      <c r="BF205" s="206">
        <f t="shared" si="25"/>
        <v>0</v>
      </c>
      <c r="BG205" s="206">
        <f t="shared" si="26"/>
        <v>0</v>
      </c>
      <c r="BH205" s="206">
        <f t="shared" si="27"/>
        <v>0</v>
      </c>
      <c r="BI205" s="206">
        <f t="shared" si="28"/>
        <v>0</v>
      </c>
      <c r="BJ205" s="18" t="s">
        <v>83</v>
      </c>
      <c r="BK205" s="206">
        <f t="shared" si="29"/>
        <v>0</v>
      </c>
      <c r="BL205" s="18" t="s">
        <v>380</v>
      </c>
      <c r="BM205" s="205" t="s">
        <v>4148</v>
      </c>
    </row>
    <row r="206" spans="1:65" s="2" customFormat="1" ht="24.15" customHeight="1">
      <c r="A206" s="35"/>
      <c r="B206" s="36"/>
      <c r="C206" s="194" t="s">
        <v>769</v>
      </c>
      <c r="D206" s="194" t="s">
        <v>277</v>
      </c>
      <c r="E206" s="195" t="s">
        <v>4149</v>
      </c>
      <c r="F206" s="196" t="s">
        <v>4150</v>
      </c>
      <c r="G206" s="197" t="s">
        <v>610</v>
      </c>
      <c r="H206" s="198">
        <v>3946</v>
      </c>
      <c r="I206" s="199"/>
      <c r="J206" s="200">
        <f t="shared" si="20"/>
        <v>0</v>
      </c>
      <c r="K206" s="196" t="s">
        <v>281</v>
      </c>
      <c r="L206" s="40"/>
      <c r="M206" s="201" t="s">
        <v>1</v>
      </c>
      <c r="N206" s="202" t="s">
        <v>41</v>
      </c>
      <c r="O206" s="72"/>
      <c r="P206" s="203">
        <f t="shared" si="21"/>
        <v>0</v>
      </c>
      <c r="Q206" s="203">
        <v>0</v>
      </c>
      <c r="R206" s="203">
        <f t="shared" si="22"/>
        <v>0</v>
      </c>
      <c r="S206" s="203">
        <v>0</v>
      </c>
      <c r="T206" s="204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380</v>
      </c>
      <c r="AT206" s="205" t="s">
        <v>277</v>
      </c>
      <c r="AU206" s="205" t="s">
        <v>85</v>
      </c>
      <c r="AY206" s="18" t="s">
        <v>275</v>
      </c>
      <c r="BE206" s="206">
        <f t="shared" si="24"/>
        <v>0</v>
      </c>
      <c r="BF206" s="206">
        <f t="shared" si="25"/>
        <v>0</v>
      </c>
      <c r="BG206" s="206">
        <f t="shared" si="26"/>
        <v>0</v>
      </c>
      <c r="BH206" s="206">
        <f t="shared" si="27"/>
        <v>0</v>
      </c>
      <c r="BI206" s="206">
        <f t="shared" si="28"/>
        <v>0</v>
      </c>
      <c r="BJ206" s="18" t="s">
        <v>83</v>
      </c>
      <c r="BK206" s="206">
        <f t="shared" si="29"/>
        <v>0</v>
      </c>
      <c r="BL206" s="18" t="s">
        <v>380</v>
      </c>
      <c r="BM206" s="205" t="s">
        <v>4151</v>
      </c>
    </row>
    <row r="207" spans="1:65" s="2" customFormat="1" ht="24.15" customHeight="1">
      <c r="A207" s="35"/>
      <c r="B207" s="36"/>
      <c r="C207" s="194" t="s">
        <v>783</v>
      </c>
      <c r="D207" s="194" t="s">
        <v>277</v>
      </c>
      <c r="E207" s="195" t="s">
        <v>4152</v>
      </c>
      <c r="F207" s="196" t="s">
        <v>4153</v>
      </c>
      <c r="G207" s="197" t="s">
        <v>610</v>
      </c>
      <c r="H207" s="198">
        <v>65</v>
      </c>
      <c r="I207" s="199"/>
      <c r="J207" s="200">
        <f t="shared" si="20"/>
        <v>0</v>
      </c>
      <c r="K207" s="196" t="s">
        <v>281</v>
      </c>
      <c r="L207" s="40"/>
      <c r="M207" s="201" t="s">
        <v>1</v>
      </c>
      <c r="N207" s="202" t="s">
        <v>41</v>
      </c>
      <c r="O207" s="72"/>
      <c r="P207" s="203">
        <f t="shared" si="21"/>
        <v>0</v>
      </c>
      <c r="Q207" s="203">
        <v>0</v>
      </c>
      <c r="R207" s="203">
        <f t="shared" si="22"/>
        <v>0</v>
      </c>
      <c r="S207" s="203">
        <v>0</v>
      </c>
      <c r="T207" s="204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380</v>
      </c>
      <c r="AT207" s="205" t="s">
        <v>277</v>
      </c>
      <c r="AU207" s="205" t="s">
        <v>85</v>
      </c>
      <c r="AY207" s="18" t="s">
        <v>275</v>
      </c>
      <c r="BE207" s="206">
        <f t="shared" si="24"/>
        <v>0</v>
      </c>
      <c r="BF207" s="206">
        <f t="shared" si="25"/>
        <v>0</v>
      </c>
      <c r="BG207" s="206">
        <f t="shared" si="26"/>
        <v>0</v>
      </c>
      <c r="BH207" s="206">
        <f t="shared" si="27"/>
        <v>0</v>
      </c>
      <c r="BI207" s="206">
        <f t="shared" si="28"/>
        <v>0</v>
      </c>
      <c r="BJ207" s="18" t="s">
        <v>83</v>
      </c>
      <c r="BK207" s="206">
        <f t="shared" si="29"/>
        <v>0</v>
      </c>
      <c r="BL207" s="18" t="s">
        <v>380</v>
      </c>
      <c r="BM207" s="205" t="s">
        <v>4154</v>
      </c>
    </row>
    <row r="208" spans="1:65" s="2" customFormat="1" ht="24.15" customHeight="1">
      <c r="A208" s="35"/>
      <c r="B208" s="36"/>
      <c r="C208" s="194" t="s">
        <v>791</v>
      </c>
      <c r="D208" s="194" t="s">
        <v>277</v>
      </c>
      <c r="E208" s="195" t="s">
        <v>4155</v>
      </c>
      <c r="F208" s="196" t="s">
        <v>4156</v>
      </c>
      <c r="G208" s="197" t="s">
        <v>610</v>
      </c>
      <c r="H208" s="198">
        <v>56</v>
      </c>
      <c r="I208" s="199"/>
      <c r="J208" s="200">
        <f t="shared" si="20"/>
        <v>0</v>
      </c>
      <c r="K208" s="196" t="s">
        <v>281</v>
      </c>
      <c r="L208" s="40"/>
      <c r="M208" s="201" t="s">
        <v>1</v>
      </c>
      <c r="N208" s="202" t="s">
        <v>41</v>
      </c>
      <c r="O208" s="72"/>
      <c r="P208" s="203">
        <f t="shared" si="21"/>
        <v>0</v>
      </c>
      <c r="Q208" s="203">
        <v>0</v>
      </c>
      <c r="R208" s="203">
        <f t="shared" si="22"/>
        <v>0</v>
      </c>
      <c r="S208" s="203">
        <v>0</v>
      </c>
      <c r="T208" s="204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380</v>
      </c>
      <c r="AT208" s="205" t="s">
        <v>277</v>
      </c>
      <c r="AU208" s="205" t="s">
        <v>85</v>
      </c>
      <c r="AY208" s="18" t="s">
        <v>275</v>
      </c>
      <c r="BE208" s="206">
        <f t="shared" si="24"/>
        <v>0</v>
      </c>
      <c r="BF208" s="206">
        <f t="shared" si="25"/>
        <v>0</v>
      </c>
      <c r="BG208" s="206">
        <f t="shared" si="26"/>
        <v>0</v>
      </c>
      <c r="BH208" s="206">
        <f t="shared" si="27"/>
        <v>0</v>
      </c>
      <c r="BI208" s="206">
        <f t="shared" si="28"/>
        <v>0</v>
      </c>
      <c r="BJ208" s="18" t="s">
        <v>83</v>
      </c>
      <c r="BK208" s="206">
        <f t="shared" si="29"/>
        <v>0</v>
      </c>
      <c r="BL208" s="18" t="s">
        <v>380</v>
      </c>
      <c r="BM208" s="205" t="s">
        <v>4157</v>
      </c>
    </row>
    <row r="209" spans="1:65" s="2" customFormat="1" ht="24.15" customHeight="1">
      <c r="A209" s="35"/>
      <c r="B209" s="36"/>
      <c r="C209" s="194" t="s">
        <v>812</v>
      </c>
      <c r="D209" s="194" t="s">
        <v>277</v>
      </c>
      <c r="E209" s="195" t="s">
        <v>4158</v>
      </c>
      <c r="F209" s="196" t="s">
        <v>4159</v>
      </c>
      <c r="G209" s="197" t="s">
        <v>610</v>
      </c>
      <c r="H209" s="198">
        <v>35</v>
      </c>
      <c r="I209" s="199"/>
      <c r="J209" s="200">
        <f t="shared" si="20"/>
        <v>0</v>
      </c>
      <c r="K209" s="196" t="s">
        <v>281</v>
      </c>
      <c r="L209" s="40"/>
      <c r="M209" s="201" t="s">
        <v>1</v>
      </c>
      <c r="N209" s="202" t="s">
        <v>41</v>
      </c>
      <c r="O209" s="72"/>
      <c r="P209" s="203">
        <f t="shared" si="21"/>
        <v>0</v>
      </c>
      <c r="Q209" s="203">
        <v>0</v>
      </c>
      <c r="R209" s="203">
        <f t="shared" si="22"/>
        <v>0</v>
      </c>
      <c r="S209" s="203">
        <v>0</v>
      </c>
      <c r="T209" s="204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380</v>
      </c>
      <c r="AT209" s="205" t="s">
        <v>277</v>
      </c>
      <c r="AU209" s="205" t="s">
        <v>85</v>
      </c>
      <c r="AY209" s="18" t="s">
        <v>275</v>
      </c>
      <c r="BE209" s="206">
        <f t="shared" si="24"/>
        <v>0</v>
      </c>
      <c r="BF209" s="206">
        <f t="shared" si="25"/>
        <v>0</v>
      </c>
      <c r="BG209" s="206">
        <f t="shared" si="26"/>
        <v>0</v>
      </c>
      <c r="BH209" s="206">
        <f t="shared" si="27"/>
        <v>0</v>
      </c>
      <c r="BI209" s="206">
        <f t="shared" si="28"/>
        <v>0</v>
      </c>
      <c r="BJ209" s="18" t="s">
        <v>83</v>
      </c>
      <c r="BK209" s="206">
        <f t="shared" si="29"/>
        <v>0</v>
      </c>
      <c r="BL209" s="18" t="s">
        <v>380</v>
      </c>
      <c r="BM209" s="205" t="s">
        <v>4160</v>
      </c>
    </row>
    <row r="210" spans="1:65" s="2" customFormat="1" ht="24.15" customHeight="1">
      <c r="A210" s="35"/>
      <c r="B210" s="36"/>
      <c r="C210" s="194" t="s">
        <v>821</v>
      </c>
      <c r="D210" s="194" t="s">
        <v>277</v>
      </c>
      <c r="E210" s="195" t="s">
        <v>4161</v>
      </c>
      <c r="F210" s="196" t="s">
        <v>4162</v>
      </c>
      <c r="G210" s="197" t="s">
        <v>610</v>
      </c>
      <c r="H210" s="198">
        <v>12</v>
      </c>
      <c r="I210" s="199"/>
      <c r="J210" s="200">
        <f t="shared" si="20"/>
        <v>0</v>
      </c>
      <c r="K210" s="196" t="s">
        <v>281</v>
      </c>
      <c r="L210" s="40"/>
      <c r="M210" s="201" t="s">
        <v>1</v>
      </c>
      <c r="N210" s="202" t="s">
        <v>41</v>
      </c>
      <c r="O210" s="72"/>
      <c r="P210" s="203">
        <f t="shared" si="21"/>
        <v>0</v>
      </c>
      <c r="Q210" s="203">
        <v>0</v>
      </c>
      <c r="R210" s="203">
        <f t="shared" si="22"/>
        <v>0</v>
      </c>
      <c r="S210" s="203">
        <v>0</v>
      </c>
      <c r="T210" s="204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380</v>
      </c>
      <c r="AT210" s="205" t="s">
        <v>277</v>
      </c>
      <c r="AU210" s="205" t="s">
        <v>85</v>
      </c>
      <c r="AY210" s="18" t="s">
        <v>275</v>
      </c>
      <c r="BE210" s="206">
        <f t="shared" si="24"/>
        <v>0</v>
      </c>
      <c r="BF210" s="206">
        <f t="shared" si="25"/>
        <v>0</v>
      </c>
      <c r="BG210" s="206">
        <f t="shared" si="26"/>
        <v>0</v>
      </c>
      <c r="BH210" s="206">
        <f t="shared" si="27"/>
        <v>0</v>
      </c>
      <c r="BI210" s="206">
        <f t="shared" si="28"/>
        <v>0</v>
      </c>
      <c r="BJ210" s="18" t="s">
        <v>83</v>
      </c>
      <c r="BK210" s="206">
        <f t="shared" si="29"/>
        <v>0</v>
      </c>
      <c r="BL210" s="18" t="s">
        <v>380</v>
      </c>
      <c r="BM210" s="205" t="s">
        <v>4163</v>
      </c>
    </row>
    <row r="211" spans="1:65" s="2" customFormat="1" ht="24.15" customHeight="1">
      <c r="A211" s="35"/>
      <c r="B211" s="36"/>
      <c r="C211" s="194" t="s">
        <v>825</v>
      </c>
      <c r="D211" s="194" t="s">
        <v>277</v>
      </c>
      <c r="E211" s="195" t="s">
        <v>4164</v>
      </c>
      <c r="F211" s="196" t="s">
        <v>4165</v>
      </c>
      <c r="G211" s="197" t="s">
        <v>610</v>
      </c>
      <c r="H211" s="198">
        <v>1</v>
      </c>
      <c r="I211" s="199"/>
      <c r="J211" s="200">
        <f t="shared" si="20"/>
        <v>0</v>
      </c>
      <c r="K211" s="196" t="s">
        <v>281</v>
      </c>
      <c r="L211" s="40"/>
      <c r="M211" s="201" t="s">
        <v>1</v>
      </c>
      <c r="N211" s="202" t="s">
        <v>41</v>
      </c>
      <c r="O211" s="72"/>
      <c r="P211" s="203">
        <f t="shared" si="21"/>
        <v>0</v>
      </c>
      <c r="Q211" s="203">
        <v>0</v>
      </c>
      <c r="R211" s="203">
        <f t="shared" si="22"/>
        <v>0</v>
      </c>
      <c r="S211" s="203">
        <v>0</v>
      </c>
      <c r="T211" s="204">
        <f t="shared" si="2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380</v>
      </c>
      <c r="AT211" s="205" t="s">
        <v>277</v>
      </c>
      <c r="AU211" s="205" t="s">
        <v>85</v>
      </c>
      <c r="AY211" s="18" t="s">
        <v>275</v>
      </c>
      <c r="BE211" s="206">
        <f t="shared" si="24"/>
        <v>0</v>
      </c>
      <c r="BF211" s="206">
        <f t="shared" si="25"/>
        <v>0</v>
      </c>
      <c r="BG211" s="206">
        <f t="shared" si="26"/>
        <v>0</v>
      </c>
      <c r="BH211" s="206">
        <f t="shared" si="27"/>
        <v>0</v>
      </c>
      <c r="BI211" s="206">
        <f t="shared" si="28"/>
        <v>0</v>
      </c>
      <c r="BJ211" s="18" t="s">
        <v>83</v>
      </c>
      <c r="BK211" s="206">
        <f t="shared" si="29"/>
        <v>0</v>
      </c>
      <c r="BL211" s="18" t="s">
        <v>380</v>
      </c>
      <c r="BM211" s="205" t="s">
        <v>4166</v>
      </c>
    </row>
    <row r="212" spans="1:65" s="2" customFormat="1" ht="33" customHeight="1">
      <c r="A212" s="35"/>
      <c r="B212" s="36"/>
      <c r="C212" s="251" t="s">
        <v>829</v>
      </c>
      <c r="D212" s="251" t="s">
        <v>386</v>
      </c>
      <c r="E212" s="252" t="s">
        <v>4167</v>
      </c>
      <c r="F212" s="253" t="s">
        <v>4168</v>
      </c>
      <c r="G212" s="254" t="s">
        <v>610</v>
      </c>
      <c r="H212" s="255">
        <v>1</v>
      </c>
      <c r="I212" s="256"/>
      <c r="J212" s="257">
        <f t="shared" si="20"/>
        <v>0</v>
      </c>
      <c r="K212" s="253" t="s">
        <v>1</v>
      </c>
      <c r="L212" s="258"/>
      <c r="M212" s="259" t="s">
        <v>1</v>
      </c>
      <c r="N212" s="260" t="s">
        <v>41</v>
      </c>
      <c r="O212" s="72"/>
      <c r="P212" s="203">
        <f t="shared" si="21"/>
        <v>0</v>
      </c>
      <c r="Q212" s="203">
        <v>0</v>
      </c>
      <c r="R212" s="203">
        <f t="shared" si="22"/>
        <v>0</v>
      </c>
      <c r="S212" s="203">
        <v>0</v>
      </c>
      <c r="T212" s="204">
        <f t="shared" si="2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517</v>
      </c>
      <c r="AT212" s="205" t="s">
        <v>386</v>
      </c>
      <c r="AU212" s="205" t="s">
        <v>85</v>
      </c>
      <c r="AY212" s="18" t="s">
        <v>275</v>
      </c>
      <c r="BE212" s="206">
        <f t="shared" si="24"/>
        <v>0</v>
      </c>
      <c r="BF212" s="206">
        <f t="shared" si="25"/>
        <v>0</v>
      </c>
      <c r="BG212" s="206">
        <f t="shared" si="26"/>
        <v>0</v>
      </c>
      <c r="BH212" s="206">
        <f t="shared" si="27"/>
        <v>0</v>
      </c>
      <c r="BI212" s="206">
        <f t="shared" si="28"/>
        <v>0</v>
      </c>
      <c r="BJ212" s="18" t="s">
        <v>83</v>
      </c>
      <c r="BK212" s="206">
        <f t="shared" si="29"/>
        <v>0</v>
      </c>
      <c r="BL212" s="18" t="s">
        <v>380</v>
      </c>
      <c r="BM212" s="205" t="s">
        <v>4169</v>
      </c>
    </row>
    <row r="213" spans="1:65" s="2" customFormat="1" ht="24.15" customHeight="1">
      <c r="A213" s="35"/>
      <c r="B213" s="36"/>
      <c r="C213" s="194" t="s">
        <v>852</v>
      </c>
      <c r="D213" s="194" t="s">
        <v>277</v>
      </c>
      <c r="E213" s="195" t="s">
        <v>4170</v>
      </c>
      <c r="F213" s="196" t="s">
        <v>4171</v>
      </c>
      <c r="G213" s="197" t="s">
        <v>610</v>
      </c>
      <c r="H213" s="198">
        <v>1</v>
      </c>
      <c r="I213" s="199"/>
      <c r="J213" s="200">
        <f t="shared" si="20"/>
        <v>0</v>
      </c>
      <c r="K213" s="196" t="s">
        <v>281</v>
      </c>
      <c r="L213" s="40"/>
      <c r="M213" s="201" t="s">
        <v>1</v>
      </c>
      <c r="N213" s="202" t="s">
        <v>41</v>
      </c>
      <c r="O213" s="72"/>
      <c r="P213" s="203">
        <f t="shared" si="21"/>
        <v>0</v>
      </c>
      <c r="Q213" s="203">
        <v>0</v>
      </c>
      <c r="R213" s="203">
        <f t="shared" si="22"/>
        <v>0</v>
      </c>
      <c r="S213" s="203">
        <v>0</v>
      </c>
      <c r="T213" s="204">
        <f t="shared" si="2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380</v>
      </c>
      <c r="AT213" s="205" t="s">
        <v>277</v>
      </c>
      <c r="AU213" s="205" t="s">
        <v>85</v>
      </c>
      <c r="AY213" s="18" t="s">
        <v>275</v>
      </c>
      <c r="BE213" s="206">
        <f t="shared" si="24"/>
        <v>0</v>
      </c>
      <c r="BF213" s="206">
        <f t="shared" si="25"/>
        <v>0</v>
      </c>
      <c r="BG213" s="206">
        <f t="shared" si="26"/>
        <v>0</v>
      </c>
      <c r="BH213" s="206">
        <f t="shared" si="27"/>
        <v>0</v>
      </c>
      <c r="BI213" s="206">
        <f t="shared" si="28"/>
        <v>0</v>
      </c>
      <c r="BJ213" s="18" t="s">
        <v>83</v>
      </c>
      <c r="BK213" s="206">
        <f t="shared" si="29"/>
        <v>0</v>
      </c>
      <c r="BL213" s="18" t="s">
        <v>380</v>
      </c>
      <c r="BM213" s="205" t="s">
        <v>4172</v>
      </c>
    </row>
    <row r="214" spans="1:65" s="2" customFormat="1" ht="37.75" customHeight="1">
      <c r="A214" s="35"/>
      <c r="B214" s="36"/>
      <c r="C214" s="194" t="s">
        <v>856</v>
      </c>
      <c r="D214" s="194" t="s">
        <v>277</v>
      </c>
      <c r="E214" s="195" t="s">
        <v>4173</v>
      </c>
      <c r="F214" s="196" t="s">
        <v>4174</v>
      </c>
      <c r="G214" s="197" t="s">
        <v>610</v>
      </c>
      <c r="H214" s="198">
        <v>1</v>
      </c>
      <c r="I214" s="199"/>
      <c r="J214" s="200">
        <f t="shared" si="20"/>
        <v>0</v>
      </c>
      <c r="K214" s="196" t="s">
        <v>1</v>
      </c>
      <c r="L214" s="40"/>
      <c r="M214" s="201" t="s">
        <v>1</v>
      </c>
      <c r="N214" s="202" t="s">
        <v>41</v>
      </c>
      <c r="O214" s="72"/>
      <c r="P214" s="203">
        <f t="shared" si="21"/>
        <v>0</v>
      </c>
      <c r="Q214" s="203">
        <v>0</v>
      </c>
      <c r="R214" s="203">
        <f t="shared" si="22"/>
        <v>0</v>
      </c>
      <c r="S214" s="203">
        <v>0</v>
      </c>
      <c r="T214" s="204">
        <f t="shared" si="2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3380</v>
      </c>
      <c r="AT214" s="205" t="s">
        <v>277</v>
      </c>
      <c r="AU214" s="205" t="s">
        <v>85</v>
      </c>
      <c r="AY214" s="18" t="s">
        <v>275</v>
      </c>
      <c r="BE214" s="206">
        <f t="shared" si="24"/>
        <v>0</v>
      </c>
      <c r="BF214" s="206">
        <f t="shared" si="25"/>
        <v>0</v>
      </c>
      <c r="BG214" s="206">
        <f t="shared" si="26"/>
        <v>0</v>
      </c>
      <c r="BH214" s="206">
        <f t="shared" si="27"/>
        <v>0</v>
      </c>
      <c r="BI214" s="206">
        <f t="shared" si="28"/>
        <v>0</v>
      </c>
      <c r="BJ214" s="18" t="s">
        <v>83</v>
      </c>
      <c r="BK214" s="206">
        <f t="shared" si="29"/>
        <v>0</v>
      </c>
      <c r="BL214" s="18" t="s">
        <v>3380</v>
      </c>
      <c r="BM214" s="205" t="s">
        <v>4175</v>
      </c>
    </row>
    <row r="215" spans="1:65" s="2" customFormat="1" ht="24.15" customHeight="1">
      <c r="A215" s="35"/>
      <c r="B215" s="36"/>
      <c r="C215" s="194" t="s">
        <v>860</v>
      </c>
      <c r="D215" s="194" t="s">
        <v>277</v>
      </c>
      <c r="E215" s="195" t="s">
        <v>4176</v>
      </c>
      <c r="F215" s="196" t="s">
        <v>4177</v>
      </c>
      <c r="G215" s="197" t="s">
        <v>610</v>
      </c>
      <c r="H215" s="198">
        <v>1</v>
      </c>
      <c r="I215" s="199"/>
      <c r="J215" s="200">
        <f t="shared" si="20"/>
        <v>0</v>
      </c>
      <c r="K215" s="196" t="s">
        <v>281</v>
      </c>
      <c r="L215" s="40"/>
      <c r="M215" s="201" t="s">
        <v>1</v>
      </c>
      <c r="N215" s="202" t="s">
        <v>41</v>
      </c>
      <c r="O215" s="72"/>
      <c r="P215" s="203">
        <f t="shared" si="21"/>
        <v>0</v>
      </c>
      <c r="Q215" s="203">
        <v>0</v>
      </c>
      <c r="R215" s="203">
        <f t="shared" si="22"/>
        <v>0</v>
      </c>
      <c r="S215" s="203">
        <v>0</v>
      </c>
      <c r="T215" s="204">
        <f t="shared" si="2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380</v>
      </c>
      <c r="AT215" s="205" t="s">
        <v>277</v>
      </c>
      <c r="AU215" s="205" t="s">
        <v>85</v>
      </c>
      <c r="AY215" s="18" t="s">
        <v>275</v>
      </c>
      <c r="BE215" s="206">
        <f t="shared" si="24"/>
        <v>0</v>
      </c>
      <c r="BF215" s="206">
        <f t="shared" si="25"/>
        <v>0</v>
      </c>
      <c r="BG215" s="206">
        <f t="shared" si="26"/>
        <v>0</v>
      </c>
      <c r="BH215" s="206">
        <f t="shared" si="27"/>
        <v>0</v>
      </c>
      <c r="BI215" s="206">
        <f t="shared" si="28"/>
        <v>0</v>
      </c>
      <c r="BJ215" s="18" t="s">
        <v>83</v>
      </c>
      <c r="BK215" s="206">
        <f t="shared" si="29"/>
        <v>0</v>
      </c>
      <c r="BL215" s="18" t="s">
        <v>380</v>
      </c>
      <c r="BM215" s="205" t="s">
        <v>4178</v>
      </c>
    </row>
    <row r="216" spans="1:65" s="2" customFormat="1" ht="37.75" customHeight="1">
      <c r="A216" s="35"/>
      <c r="B216" s="36"/>
      <c r="C216" s="251" t="s">
        <v>864</v>
      </c>
      <c r="D216" s="251" t="s">
        <v>386</v>
      </c>
      <c r="E216" s="252" t="s">
        <v>4179</v>
      </c>
      <c r="F216" s="253" t="s">
        <v>4180</v>
      </c>
      <c r="G216" s="254" t="s">
        <v>610</v>
      </c>
      <c r="H216" s="255">
        <v>1</v>
      </c>
      <c r="I216" s="256"/>
      <c r="J216" s="257">
        <f t="shared" si="20"/>
        <v>0</v>
      </c>
      <c r="K216" s="253" t="s">
        <v>1</v>
      </c>
      <c r="L216" s="258"/>
      <c r="M216" s="259" t="s">
        <v>1</v>
      </c>
      <c r="N216" s="260" t="s">
        <v>41</v>
      </c>
      <c r="O216" s="72"/>
      <c r="P216" s="203">
        <f t="shared" si="21"/>
        <v>0</v>
      </c>
      <c r="Q216" s="203">
        <v>0</v>
      </c>
      <c r="R216" s="203">
        <f t="shared" si="22"/>
        <v>0</v>
      </c>
      <c r="S216" s="203">
        <v>0</v>
      </c>
      <c r="T216" s="204">
        <f t="shared" si="2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517</v>
      </c>
      <c r="AT216" s="205" t="s">
        <v>386</v>
      </c>
      <c r="AU216" s="205" t="s">
        <v>85</v>
      </c>
      <c r="AY216" s="18" t="s">
        <v>275</v>
      </c>
      <c r="BE216" s="206">
        <f t="shared" si="24"/>
        <v>0</v>
      </c>
      <c r="BF216" s="206">
        <f t="shared" si="25"/>
        <v>0</v>
      </c>
      <c r="BG216" s="206">
        <f t="shared" si="26"/>
        <v>0</v>
      </c>
      <c r="BH216" s="206">
        <f t="shared" si="27"/>
        <v>0</v>
      </c>
      <c r="BI216" s="206">
        <f t="shared" si="28"/>
        <v>0</v>
      </c>
      <c r="BJ216" s="18" t="s">
        <v>83</v>
      </c>
      <c r="BK216" s="206">
        <f t="shared" si="29"/>
        <v>0</v>
      </c>
      <c r="BL216" s="18" t="s">
        <v>380</v>
      </c>
      <c r="BM216" s="205" t="s">
        <v>4181</v>
      </c>
    </row>
    <row r="217" spans="1:65" s="2" customFormat="1" ht="24.15" customHeight="1">
      <c r="A217" s="35"/>
      <c r="B217" s="36"/>
      <c r="C217" s="194" t="s">
        <v>868</v>
      </c>
      <c r="D217" s="194" t="s">
        <v>277</v>
      </c>
      <c r="E217" s="195" t="s">
        <v>4182</v>
      </c>
      <c r="F217" s="196" t="s">
        <v>4183</v>
      </c>
      <c r="G217" s="197" t="s">
        <v>610</v>
      </c>
      <c r="H217" s="198">
        <v>83</v>
      </c>
      <c r="I217" s="199"/>
      <c r="J217" s="200">
        <f t="shared" si="20"/>
        <v>0</v>
      </c>
      <c r="K217" s="196" t="s">
        <v>281</v>
      </c>
      <c r="L217" s="40"/>
      <c r="M217" s="201" t="s">
        <v>1</v>
      </c>
      <c r="N217" s="202" t="s">
        <v>41</v>
      </c>
      <c r="O217" s="72"/>
      <c r="P217" s="203">
        <f t="shared" si="21"/>
        <v>0</v>
      </c>
      <c r="Q217" s="203">
        <v>0</v>
      </c>
      <c r="R217" s="203">
        <f t="shared" si="22"/>
        <v>0</v>
      </c>
      <c r="S217" s="203">
        <v>0</v>
      </c>
      <c r="T217" s="204">
        <f t="shared" si="2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282</v>
      </c>
      <c r="AT217" s="205" t="s">
        <v>277</v>
      </c>
      <c r="AU217" s="205" t="s">
        <v>85</v>
      </c>
      <c r="AY217" s="18" t="s">
        <v>275</v>
      </c>
      <c r="BE217" s="206">
        <f t="shared" si="24"/>
        <v>0</v>
      </c>
      <c r="BF217" s="206">
        <f t="shared" si="25"/>
        <v>0</v>
      </c>
      <c r="BG217" s="206">
        <f t="shared" si="26"/>
        <v>0</v>
      </c>
      <c r="BH217" s="206">
        <f t="shared" si="27"/>
        <v>0</v>
      </c>
      <c r="BI217" s="206">
        <f t="shared" si="28"/>
        <v>0</v>
      </c>
      <c r="BJ217" s="18" t="s">
        <v>83</v>
      </c>
      <c r="BK217" s="206">
        <f t="shared" si="29"/>
        <v>0</v>
      </c>
      <c r="BL217" s="18" t="s">
        <v>282</v>
      </c>
      <c r="BM217" s="205" t="s">
        <v>4184</v>
      </c>
    </row>
    <row r="218" spans="1:65" s="2" customFormat="1" ht="24.15" customHeight="1">
      <c r="A218" s="35"/>
      <c r="B218" s="36"/>
      <c r="C218" s="251" t="s">
        <v>872</v>
      </c>
      <c r="D218" s="251" t="s">
        <v>386</v>
      </c>
      <c r="E218" s="252" t="s">
        <v>4185</v>
      </c>
      <c r="F218" s="253" t="s">
        <v>4186</v>
      </c>
      <c r="G218" s="254" t="s">
        <v>610</v>
      </c>
      <c r="H218" s="255">
        <v>83</v>
      </c>
      <c r="I218" s="256"/>
      <c r="J218" s="257">
        <f t="shared" si="20"/>
        <v>0</v>
      </c>
      <c r="K218" s="253" t="s">
        <v>281</v>
      </c>
      <c r="L218" s="258"/>
      <c r="M218" s="259" t="s">
        <v>1</v>
      </c>
      <c r="N218" s="260" t="s">
        <v>41</v>
      </c>
      <c r="O218" s="72"/>
      <c r="P218" s="203">
        <f t="shared" si="21"/>
        <v>0</v>
      </c>
      <c r="Q218" s="203">
        <v>4.0000000000000003E-5</v>
      </c>
      <c r="R218" s="203">
        <f t="shared" si="22"/>
        <v>3.3200000000000005E-3</v>
      </c>
      <c r="S218" s="203">
        <v>0</v>
      </c>
      <c r="T218" s="204">
        <f t="shared" si="2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334</v>
      </c>
      <c r="AT218" s="205" t="s">
        <v>386</v>
      </c>
      <c r="AU218" s="205" t="s">
        <v>85</v>
      </c>
      <c r="AY218" s="18" t="s">
        <v>275</v>
      </c>
      <c r="BE218" s="206">
        <f t="shared" si="24"/>
        <v>0</v>
      </c>
      <c r="BF218" s="206">
        <f t="shared" si="25"/>
        <v>0</v>
      </c>
      <c r="BG218" s="206">
        <f t="shared" si="26"/>
        <v>0</v>
      </c>
      <c r="BH218" s="206">
        <f t="shared" si="27"/>
        <v>0</v>
      </c>
      <c r="BI218" s="206">
        <f t="shared" si="28"/>
        <v>0</v>
      </c>
      <c r="BJ218" s="18" t="s">
        <v>83</v>
      </c>
      <c r="BK218" s="206">
        <f t="shared" si="29"/>
        <v>0</v>
      </c>
      <c r="BL218" s="18" t="s">
        <v>282</v>
      </c>
      <c r="BM218" s="205" t="s">
        <v>4187</v>
      </c>
    </row>
    <row r="219" spans="1:65" s="2" customFormat="1" ht="24.15" customHeight="1">
      <c r="A219" s="35"/>
      <c r="B219" s="36"/>
      <c r="C219" s="194" t="s">
        <v>876</v>
      </c>
      <c r="D219" s="194" t="s">
        <v>277</v>
      </c>
      <c r="E219" s="195" t="s">
        <v>4188</v>
      </c>
      <c r="F219" s="196" t="s">
        <v>4189</v>
      </c>
      <c r="G219" s="197" t="s">
        <v>610</v>
      </c>
      <c r="H219" s="198">
        <v>48</v>
      </c>
      <c r="I219" s="199"/>
      <c r="J219" s="200">
        <f t="shared" si="20"/>
        <v>0</v>
      </c>
      <c r="K219" s="196" t="s">
        <v>281</v>
      </c>
      <c r="L219" s="40"/>
      <c r="M219" s="201" t="s">
        <v>1</v>
      </c>
      <c r="N219" s="202" t="s">
        <v>41</v>
      </c>
      <c r="O219" s="72"/>
      <c r="P219" s="203">
        <f t="shared" si="21"/>
        <v>0</v>
      </c>
      <c r="Q219" s="203">
        <v>0</v>
      </c>
      <c r="R219" s="203">
        <f t="shared" si="22"/>
        <v>0</v>
      </c>
      <c r="S219" s="203">
        <v>0</v>
      </c>
      <c r="T219" s="204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380</v>
      </c>
      <c r="AT219" s="205" t="s">
        <v>277</v>
      </c>
      <c r="AU219" s="205" t="s">
        <v>85</v>
      </c>
      <c r="AY219" s="18" t="s">
        <v>275</v>
      </c>
      <c r="BE219" s="206">
        <f t="shared" si="24"/>
        <v>0</v>
      </c>
      <c r="BF219" s="206">
        <f t="shared" si="25"/>
        <v>0</v>
      </c>
      <c r="BG219" s="206">
        <f t="shared" si="26"/>
        <v>0</v>
      </c>
      <c r="BH219" s="206">
        <f t="shared" si="27"/>
        <v>0</v>
      </c>
      <c r="BI219" s="206">
        <f t="shared" si="28"/>
        <v>0</v>
      </c>
      <c r="BJ219" s="18" t="s">
        <v>83</v>
      </c>
      <c r="BK219" s="206">
        <f t="shared" si="29"/>
        <v>0</v>
      </c>
      <c r="BL219" s="18" t="s">
        <v>380</v>
      </c>
      <c r="BM219" s="205" t="s">
        <v>4190</v>
      </c>
    </row>
    <row r="220" spans="1:65" s="2" customFormat="1" ht="24.15" customHeight="1">
      <c r="A220" s="35"/>
      <c r="B220" s="36"/>
      <c r="C220" s="251" t="s">
        <v>880</v>
      </c>
      <c r="D220" s="251" t="s">
        <v>386</v>
      </c>
      <c r="E220" s="252" t="s">
        <v>4191</v>
      </c>
      <c r="F220" s="253" t="s">
        <v>4192</v>
      </c>
      <c r="G220" s="254" t="s">
        <v>610</v>
      </c>
      <c r="H220" s="255">
        <v>48</v>
      </c>
      <c r="I220" s="256"/>
      <c r="J220" s="257">
        <f t="shared" si="20"/>
        <v>0</v>
      </c>
      <c r="K220" s="253" t="s">
        <v>281</v>
      </c>
      <c r="L220" s="258"/>
      <c r="M220" s="259" t="s">
        <v>1</v>
      </c>
      <c r="N220" s="260" t="s">
        <v>41</v>
      </c>
      <c r="O220" s="72"/>
      <c r="P220" s="203">
        <f t="shared" si="21"/>
        <v>0</v>
      </c>
      <c r="Q220" s="203">
        <v>4.0000000000000003E-5</v>
      </c>
      <c r="R220" s="203">
        <f t="shared" si="22"/>
        <v>1.9200000000000003E-3</v>
      </c>
      <c r="S220" s="203">
        <v>0</v>
      </c>
      <c r="T220" s="204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517</v>
      </c>
      <c r="AT220" s="205" t="s">
        <v>386</v>
      </c>
      <c r="AU220" s="205" t="s">
        <v>85</v>
      </c>
      <c r="AY220" s="18" t="s">
        <v>275</v>
      </c>
      <c r="BE220" s="206">
        <f t="shared" si="24"/>
        <v>0</v>
      </c>
      <c r="BF220" s="206">
        <f t="shared" si="25"/>
        <v>0</v>
      </c>
      <c r="BG220" s="206">
        <f t="shared" si="26"/>
        <v>0</v>
      </c>
      <c r="BH220" s="206">
        <f t="shared" si="27"/>
        <v>0</v>
      </c>
      <c r="BI220" s="206">
        <f t="shared" si="28"/>
        <v>0</v>
      </c>
      <c r="BJ220" s="18" t="s">
        <v>83</v>
      </c>
      <c r="BK220" s="206">
        <f t="shared" si="29"/>
        <v>0</v>
      </c>
      <c r="BL220" s="18" t="s">
        <v>380</v>
      </c>
      <c r="BM220" s="205" t="s">
        <v>4193</v>
      </c>
    </row>
    <row r="221" spans="1:65" s="2" customFormat="1" ht="24.15" customHeight="1">
      <c r="A221" s="35"/>
      <c r="B221" s="36"/>
      <c r="C221" s="194" t="s">
        <v>886</v>
      </c>
      <c r="D221" s="194" t="s">
        <v>277</v>
      </c>
      <c r="E221" s="195" t="s">
        <v>4194</v>
      </c>
      <c r="F221" s="196" t="s">
        <v>4195</v>
      </c>
      <c r="G221" s="197" t="s">
        <v>610</v>
      </c>
      <c r="H221" s="198">
        <v>94</v>
      </c>
      <c r="I221" s="199"/>
      <c r="J221" s="200">
        <f t="shared" si="20"/>
        <v>0</v>
      </c>
      <c r="K221" s="196" t="s">
        <v>281</v>
      </c>
      <c r="L221" s="40"/>
      <c r="M221" s="201" t="s">
        <v>1</v>
      </c>
      <c r="N221" s="202" t="s">
        <v>41</v>
      </c>
      <c r="O221" s="72"/>
      <c r="P221" s="203">
        <f t="shared" si="21"/>
        <v>0</v>
      </c>
      <c r="Q221" s="203">
        <v>0</v>
      </c>
      <c r="R221" s="203">
        <f t="shared" si="22"/>
        <v>0</v>
      </c>
      <c r="S221" s="203">
        <v>0</v>
      </c>
      <c r="T221" s="204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380</v>
      </c>
      <c r="AT221" s="205" t="s">
        <v>277</v>
      </c>
      <c r="AU221" s="205" t="s">
        <v>85</v>
      </c>
      <c r="AY221" s="18" t="s">
        <v>275</v>
      </c>
      <c r="BE221" s="206">
        <f t="shared" si="24"/>
        <v>0</v>
      </c>
      <c r="BF221" s="206">
        <f t="shared" si="25"/>
        <v>0</v>
      </c>
      <c r="BG221" s="206">
        <f t="shared" si="26"/>
        <v>0</v>
      </c>
      <c r="BH221" s="206">
        <f t="shared" si="27"/>
        <v>0</v>
      </c>
      <c r="BI221" s="206">
        <f t="shared" si="28"/>
        <v>0</v>
      </c>
      <c r="BJ221" s="18" t="s">
        <v>83</v>
      </c>
      <c r="BK221" s="206">
        <f t="shared" si="29"/>
        <v>0</v>
      </c>
      <c r="BL221" s="18" t="s">
        <v>380</v>
      </c>
      <c r="BM221" s="205" t="s">
        <v>4196</v>
      </c>
    </row>
    <row r="222" spans="1:65" s="2" customFormat="1" ht="24.15" customHeight="1">
      <c r="A222" s="35"/>
      <c r="B222" s="36"/>
      <c r="C222" s="251" t="s">
        <v>890</v>
      </c>
      <c r="D222" s="251" t="s">
        <v>386</v>
      </c>
      <c r="E222" s="252" t="s">
        <v>4197</v>
      </c>
      <c r="F222" s="253" t="s">
        <v>4198</v>
      </c>
      <c r="G222" s="254" t="s">
        <v>610</v>
      </c>
      <c r="H222" s="255">
        <v>94</v>
      </c>
      <c r="I222" s="256"/>
      <c r="J222" s="257">
        <f t="shared" si="20"/>
        <v>0</v>
      </c>
      <c r="K222" s="253" t="s">
        <v>281</v>
      </c>
      <c r="L222" s="258"/>
      <c r="M222" s="259" t="s">
        <v>1</v>
      </c>
      <c r="N222" s="260" t="s">
        <v>41</v>
      </c>
      <c r="O222" s="72"/>
      <c r="P222" s="203">
        <f t="shared" si="21"/>
        <v>0</v>
      </c>
      <c r="Q222" s="203">
        <v>1E-4</v>
      </c>
      <c r="R222" s="203">
        <f t="shared" si="22"/>
        <v>9.4000000000000004E-3</v>
      </c>
      <c r="S222" s="203">
        <v>0</v>
      </c>
      <c r="T222" s="204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517</v>
      </c>
      <c r="AT222" s="205" t="s">
        <v>386</v>
      </c>
      <c r="AU222" s="205" t="s">
        <v>85</v>
      </c>
      <c r="AY222" s="18" t="s">
        <v>275</v>
      </c>
      <c r="BE222" s="206">
        <f t="shared" si="24"/>
        <v>0</v>
      </c>
      <c r="BF222" s="206">
        <f t="shared" si="25"/>
        <v>0</v>
      </c>
      <c r="BG222" s="206">
        <f t="shared" si="26"/>
        <v>0</v>
      </c>
      <c r="BH222" s="206">
        <f t="shared" si="27"/>
        <v>0</v>
      </c>
      <c r="BI222" s="206">
        <f t="shared" si="28"/>
        <v>0</v>
      </c>
      <c r="BJ222" s="18" t="s">
        <v>83</v>
      </c>
      <c r="BK222" s="206">
        <f t="shared" si="29"/>
        <v>0</v>
      </c>
      <c r="BL222" s="18" t="s">
        <v>380</v>
      </c>
      <c r="BM222" s="205" t="s">
        <v>4199</v>
      </c>
    </row>
    <row r="223" spans="1:65" s="2" customFormat="1" ht="24.15" customHeight="1">
      <c r="A223" s="35"/>
      <c r="B223" s="36"/>
      <c r="C223" s="194" t="s">
        <v>894</v>
      </c>
      <c r="D223" s="194" t="s">
        <v>277</v>
      </c>
      <c r="E223" s="195" t="s">
        <v>4200</v>
      </c>
      <c r="F223" s="196" t="s">
        <v>4201</v>
      </c>
      <c r="G223" s="197" t="s">
        <v>610</v>
      </c>
      <c r="H223" s="198">
        <v>44</v>
      </c>
      <c r="I223" s="199"/>
      <c r="J223" s="200">
        <f t="shared" si="20"/>
        <v>0</v>
      </c>
      <c r="K223" s="196" t="s">
        <v>281</v>
      </c>
      <c r="L223" s="40"/>
      <c r="M223" s="201" t="s">
        <v>1</v>
      </c>
      <c r="N223" s="202" t="s">
        <v>41</v>
      </c>
      <c r="O223" s="72"/>
      <c r="P223" s="203">
        <f t="shared" si="21"/>
        <v>0</v>
      </c>
      <c r="Q223" s="203">
        <v>0</v>
      </c>
      <c r="R223" s="203">
        <f t="shared" si="22"/>
        <v>0</v>
      </c>
      <c r="S223" s="203">
        <v>0</v>
      </c>
      <c r="T223" s="204">
        <f t="shared" si="2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380</v>
      </c>
      <c r="AT223" s="205" t="s">
        <v>277</v>
      </c>
      <c r="AU223" s="205" t="s">
        <v>85</v>
      </c>
      <c r="AY223" s="18" t="s">
        <v>275</v>
      </c>
      <c r="BE223" s="206">
        <f t="shared" si="24"/>
        <v>0</v>
      </c>
      <c r="BF223" s="206">
        <f t="shared" si="25"/>
        <v>0</v>
      </c>
      <c r="BG223" s="206">
        <f t="shared" si="26"/>
        <v>0</v>
      </c>
      <c r="BH223" s="206">
        <f t="shared" si="27"/>
        <v>0</v>
      </c>
      <c r="BI223" s="206">
        <f t="shared" si="28"/>
        <v>0</v>
      </c>
      <c r="BJ223" s="18" t="s">
        <v>83</v>
      </c>
      <c r="BK223" s="206">
        <f t="shared" si="29"/>
        <v>0</v>
      </c>
      <c r="BL223" s="18" t="s">
        <v>380</v>
      </c>
      <c r="BM223" s="205" t="s">
        <v>4202</v>
      </c>
    </row>
    <row r="224" spans="1:65" s="2" customFormat="1" ht="24.15" customHeight="1">
      <c r="A224" s="35"/>
      <c r="B224" s="36"/>
      <c r="C224" s="251" t="s">
        <v>907</v>
      </c>
      <c r="D224" s="251" t="s">
        <v>386</v>
      </c>
      <c r="E224" s="252" t="s">
        <v>4203</v>
      </c>
      <c r="F224" s="253" t="s">
        <v>4204</v>
      </c>
      <c r="G224" s="254" t="s">
        <v>610</v>
      </c>
      <c r="H224" s="255">
        <v>44</v>
      </c>
      <c r="I224" s="256"/>
      <c r="J224" s="257">
        <f t="shared" ref="J224:J255" si="30">ROUND(I224*H224,2)</f>
        <v>0</v>
      </c>
      <c r="K224" s="253" t="s">
        <v>1</v>
      </c>
      <c r="L224" s="258"/>
      <c r="M224" s="259" t="s">
        <v>1</v>
      </c>
      <c r="N224" s="260" t="s">
        <v>41</v>
      </c>
      <c r="O224" s="72"/>
      <c r="P224" s="203">
        <f t="shared" ref="P224:P255" si="31">O224*H224</f>
        <v>0</v>
      </c>
      <c r="Q224" s="203">
        <v>0</v>
      </c>
      <c r="R224" s="203">
        <f t="shared" ref="R224:R255" si="32">Q224*H224</f>
        <v>0</v>
      </c>
      <c r="S224" s="203">
        <v>0</v>
      </c>
      <c r="T224" s="204">
        <f t="shared" ref="T224:T255" si="33"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517</v>
      </c>
      <c r="AT224" s="205" t="s">
        <v>386</v>
      </c>
      <c r="AU224" s="205" t="s">
        <v>85</v>
      </c>
      <c r="AY224" s="18" t="s">
        <v>275</v>
      </c>
      <c r="BE224" s="206">
        <f t="shared" ref="BE224:BE255" si="34">IF(N224="základní",J224,0)</f>
        <v>0</v>
      </c>
      <c r="BF224" s="206">
        <f t="shared" ref="BF224:BF255" si="35">IF(N224="snížená",J224,0)</f>
        <v>0</v>
      </c>
      <c r="BG224" s="206">
        <f t="shared" ref="BG224:BG255" si="36">IF(N224="zákl. přenesená",J224,0)</f>
        <v>0</v>
      </c>
      <c r="BH224" s="206">
        <f t="shared" ref="BH224:BH255" si="37">IF(N224="sníž. přenesená",J224,0)</f>
        <v>0</v>
      </c>
      <c r="BI224" s="206">
        <f t="shared" ref="BI224:BI255" si="38">IF(N224="nulová",J224,0)</f>
        <v>0</v>
      </c>
      <c r="BJ224" s="18" t="s">
        <v>83</v>
      </c>
      <c r="BK224" s="206">
        <f t="shared" ref="BK224:BK255" si="39">ROUND(I224*H224,2)</f>
        <v>0</v>
      </c>
      <c r="BL224" s="18" t="s">
        <v>380</v>
      </c>
      <c r="BM224" s="205" t="s">
        <v>4205</v>
      </c>
    </row>
    <row r="225" spans="1:65" s="2" customFormat="1" ht="24.15" customHeight="1">
      <c r="A225" s="35"/>
      <c r="B225" s="36"/>
      <c r="C225" s="194" t="s">
        <v>915</v>
      </c>
      <c r="D225" s="194" t="s">
        <v>277</v>
      </c>
      <c r="E225" s="195" t="s">
        <v>4206</v>
      </c>
      <c r="F225" s="196" t="s">
        <v>4207</v>
      </c>
      <c r="G225" s="197" t="s">
        <v>610</v>
      </c>
      <c r="H225" s="198">
        <v>18</v>
      </c>
      <c r="I225" s="199"/>
      <c r="J225" s="200">
        <f t="shared" si="30"/>
        <v>0</v>
      </c>
      <c r="K225" s="196" t="s">
        <v>281</v>
      </c>
      <c r="L225" s="40"/>
      <c r="M225" s="201" t="s">
        <v>1</v>
      </c>
      <c r="N225" s="202" t="s">
        <v>41</v>
      </c>
      <c r="O225" s="72"/>
      <c r="P225" s="203">
        <f t="shared" si="31"/>
        <v>0</v>
      </c>
      <c r="Q225" s="203">
        <v>0</v>
      </c>
      <c r="R225" s="203">
        <f t="shared" si="32"/>
        <v>0</v>
      </c>
      <c r="S225" s="203">
        <v>0</v>
      </c>
      <c r="T225" s="204">
        <f t="shared" si="3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380</v>
      </c>
      <c r="AT225" s="205" t="s">
        <v>277</v>
      </c>
      <c r="AU225" s="205" t="s">
        <v>85</v>
      </c>
      <c r="AY225" s="18" t="s">
        <v>275</v>
      </c>
      <c r="BE225" s="206">
        <f t="shared" si="34"/>
        <v>0</v>
      </c>
      <c r="BF225" s="206">
        <f t="shared" si="35"/>
        <v>0</v>
      </c>
      <c r="BG225" s="206">
        <f t="shared" si="36"/>
        <v>0</v>
      </c>
      <c r="BH225" s="206">
        <f t="shared" si="37"/>
        <v>0</v>
      </c>
      <c r="BI225" s="206">
        <f t="shared" si="38"/>
        <v>0</v>
      </c>
      <c r="BJ225" s="18" t="s">
        <v>83</v>
      </c>
      <c r="BK225" s="206">
        <f t="shared" si="39"/>
        <v>0</v>
      </c>
      <c r="BL225" s="18" t="s">
        <v>380</v>
      </c>
      <c r="BM225" s="205" t="s">
        <v>4208</v>
      </c>
    </row>
    <row r="226" spans="1:65" s="2" customFormat="1" ht="37.75" customHeight="1">
      <c r="A226" s="35"/>
      <c r="B226" s="36"/>
      <c r="C226" s="251" t="s">
        <v>919</v>
      </c>
      <c r="D226" s="251" t="s">
        <v>386</v>
      </c>
      <c r="E226" s="252" t="s">
        <v>4209</v>
      </c>
      <c r="F226" s="253" t="s">
        <v>4210</v>
      </c>
      <c r="G226" s="254" t="s">
        <v>610</v>
      </c>
      <c r="H226" s="255">
        <v>18</v>
      </c>
      <c r="I226" s="256"/>
      <c r="J226" s="257">
        <f t="shared" si="30"/>
        <v>0</v>
      </c>
      <c r="K226" s="253" t="s">
        <v>1</v>
      </c>
      <c r="L226" s="258"/>
      <c r="M226" s="259" t="s">
        <v>1</v>
      </c>
      <c r="N226" s="260" t="s">
        <v>41</v>
      </c>
      <c r="O226" s="72"/>
      <c r="P226" s="203">
        <f t="shared" si="31"/>
        <v>0</v>
      </c>
      <c r="Q226" s="203">
        <v>1E-4</v>
      </c>
      <c r="R226" s="203">
        <f t="shared" si="32"/>
        <v>1.8000000000000002E-3</v>
      </c>
      <c r="S226" s="203">
        <v>0</v>
      </c>
      <c r="T226" s="204">
        <f t="shared" si="3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517</v>
      </c>
      <c r="AT226" s="205" t="s">
        <v>386</v>
      </c>
      <c r="AU226" s="205" t="s">
        <v>85</v>
      </c>
      <c r="AY226" s="18" t="s">
        <v>275</v>
      </c>
      <c r="BE226" s="206">
        <f t="shared" si="34"/>
        <v>0</v>
      </c>
      <c r="BF226" s="206">
        <f t="shared" si="35"/>
        <v>0</v>
      </c>
      <c r="BG226" s="206">
        <f t="shared" si="36"/>
        <v>0</v>
      </c>
      <c r="BH226" s="206">
        <f t="shared" si="37"/>
        <v>0</v>
      </c>
      <c r="BI226" s="206">
        <f t="shared" si="38"/>
        <v>0</v>
      </c>
      <c r="BJ226" s="18" t="s">
        <v>83</v>
      </c>
      <c r="BK226" s="206">
        <f t="shared" si="39"/>
        <v>0</v>
      </c>
      <c r="BL226" s="18" t="s">
        <v>380</v>
      </c>
      <c r="BM226" s="205" t="s">
        <v>4211</v>
      </c>
    </row>
    <row r="227" spans="1:65" s="2" customFormat="1" ht="24.15" customHeight="1">
      <c r="A227" s="35"/>
      <c r="B227" s="36"/>
      <c r="C227" s="194" t="s">
        <v>927</v>
      </c>
      <c r="D227" s="194" t="s">
        <v>277</v>
      </c>
      <c r="E227" s="195" t="s">
        <v>4212</v>
      </c>
      <c r="F227" s="196" t="s">
        <v>4213</v>
      </c>
      <c r="G227" s="197" t="s">
        <v>610</v>
      </c>
      <c r="H227" s="198">
        <v>3</v>
      </c>
      <c r="I227" s="199"/>
      <c r="J227" s="200">
        <f t="shared" si="30"/>
        <v>0</v>
      </c>
      <c r="K227" s="196" t="s">
        <v>281</v>
      </c>
      <c r="L227" s="40"/>
      <c r="M227" s="201" t="s">
        <v>1</v>
      </c>
      <c r="N227" s="202" t="s">
        <v>41</v>
      </c>
      <c r="O227" s="72"/>
      <c r="P227" s="203">
        <f t="shared" si="31"/>
        <v>0</v>
      </c>
      <c r="Q227" s="203">
        <v>0</v>
      </c>
      <c r="R227" s="203">
        <f t="shared" si="32"/>
        <v>0</v>
      </c>
      <c r="S227" s="203">
        <v>0</v>
      </c>
      <c r="T227" s="204">
        <f t="shared" si="3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380</v>
      </c>
      <c r="AT227" s="205" t="s">
        <v>277</v>
      </c>
      <c r="AU227" s="205" t="s">
        <v>85</v>
      </c>
      <c r="AY227" s="18" t="s">
        <v>275</v>
      </c>
      <c r="BE227" s="206">
        <f t="shared" si="34"/>
        <v>0</v>
      </c>
      <c r="BF227" s="206">
        <f t="shared" si="35"/>
        <v>0</v>
      </c>
      <c r="BG227" s="206">
        <f t="shared" si="36"/>
        <v>0</v>
      </c>
      <c r="BH227" s="206">
        <f t="shared" si="37"/>
        <v>0</v>
      </c>
      <c r="BI227" s="206">
        <f t="shared" si="38"/>
        <v>0</v>
      </c>
      <c r="BJ227" s="18" t="s">
        <v>83</v>
      </c>
      <c r="BK227" s="206">
        <f t="shared" si="39"/>
        <v>0</v>
      </c>
      <c r="BL227" s="18" t="s">
        <v>380</v>
      </c>
      <c r="BM227" s="205" t="s">
        <v>4214</v>
      </c>
    </row>
    <row r="228" spans="1:65" s="2" customFormat="1" ht="21.75" customHeight="1">
      <c r="A228" s="35"/>
      <c r="B228" s="36"/>
      <c r="C228" s="251" t="s">
        <v>938</v>
      </c>
      <c r="D228" s="251" t="s">
        <v>386</v>
      </c>
      <c r="E228" s="252" t="s">
        <v>4215</v>
      </c>
      <c r="F228" s="253" t="s">
        <v>4216</v>
      </c>
      <c r="G228" s="254" t="s">
        <v>610</v>
      </c>
      <c r="H228" s="255">
        <v>3</v>
      </c>
      <c r="I228" s="256"/>
      <c r="J228" s="257">
        <f t="shared" si="30"/>
        <v>0</v>
      </c>
      <c r="K228" s="253" t="s">
        <v>1</v>
      </c>
      <c r="L228" s="258"/>
      <c r="M228" s="259" t="s">
        <v>1</v>
      </c>
      <c r="N228" s="260" t="s">
        <v>41</v>
      </c>
      <c r="O228" s="72"/>
      <c r="P228" s="203">
        <f t="shared" si="31"/>
        <v>0</v>
      </c>
      <c r="Q228" s="203">
        <v>0</v>
      </c>
      <c r="R228" s="203">
        <f t="shared" si="32"/>
        <v>0</v>
      </c>
      <c r="S228" s="203">
        <v>0</v>
      </c>
      <c r="T228" s="204">
        <f t="shared" si="3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517</v>
      </c>
      <c r="AT228" s="205" t="s">
        <v>386</v>
      </c>
      <c r="AU228" s="205" t="s">
        <v>85</v>
      </c>
      <c r="AY228" s="18" t="s">
        <v>275</v>
      </c>
      <c r="BE228" s="206">
        <f t="shared" si="34"/>
        <v>0</v>
      </c>
      <c r="BF228" s="206">
        <f t="shared" si="35"/>
        <v>0</v>
      </c>
      <c r="BG228" s="206">
        <f t="shared" si="36"/>
        <v>0</v>
      </c>
      <c r="BH228" s="206">
        <f t="shared" si="37"/>
        <v>0</v>
      </c>
      <c r="BI228" s="206">
        <f t="shared" si="38"/>
        <v>0</v>
      </c>
      <c r="BJ228" s="18" t="s">
        <v>83</v>
      </c>
      <c r="BK228" s="206">
        <f t="shared" si="39"/>
        <v>0</v>
      </c>
      <c r="BL228" s="18" t="s">
        <v>380</v>
      </c>
      <c r="BM228" s="205" t="s">
        <v>4217</v>
      </c>
    </row>
    <row r="229" spans="1:65" s="2" customFormat="1" ht="24.15" customHeight="1">
      <c r="A229" s="35"/>
      <c r="B229" s="36"/>
      <c r="C229" s="194" t="s">
        <v>952</v>
      </c>
      <c r="D229" s="194" t="s">
        <v>277</v>
      </c>
      <c r="E229" s="195" t="s">
        <v>4218</v>
      </c>
      <c r="F229" s="196" t="s">
        <v>4219</v>
      </c>
      <c r="G229" s="197" t="s">
        <v>610</v>
      </c>
      <c r="H229" s="198">
        <v>37</v>
      </c>
      <c r="I229" s="199"/>
      <c r="J229" s="200">
        <f t="shared" si="30"/>
        <v>0</v>
      </c>
      <c r="K229" s="196" t="s">
        <v>281</v>
      </c>
      <c r="L229" s="40"/>
      <c r="M229" s="201" t="s">
        <v>1</v>
      </c>
      <c r="N229" s="202" t="s">
        <v>41</v>
      </c>
      <c r="O229" s="72"/>
      <c r="P229" s="203">
        <f t="shared" si="31"/>
        <v>0</v>
      </c>
      <c r="Q229" s="203">
        <v>0</v>
      </c>
      <c r="R229" s="203">
        <f t="shared" si="32"/>
        <v>0</v>
      </c>
      <c r="S229" s="203">
        <v>0</v>
      </c>
      <c r="T229" s="204">
        <f t="shared" si="3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380</v>
      </c>
      <c r="AT229" s="205" t="s">
        <v>277</v>
      </c>
      <c r="AU229" s="205" t="s">
        <v>85</v>
      </c>
      <c r="AY229" s="18" t="s">
        <v>275</v>
      </c>
      <c r="BE229" s="206">
        <f t="shared" si="34"/>
        <v>0</v>
      </c>
      <c r="BF229" s="206">
        <f t="shared" si="35"/>
        <v>0</v>
      </c>
      <c r="BG229" s="206">
        <f t="shared" si="36"/>
        <v>0</v>
      </c>
      <c r="BH229" s="206">
        <f t="shared" si="37"/>
        <v>0</v>
      </c>
      <c r="BI229" s="206">
        <f t="shared" si="38"/>
        <v>0</v>
      </c>
      <c r="BJ229" s="18" t="s">
        <v>83</v>
      </c>
      <c r="BK229" s="206">
        <f t="shared" si="39"/>
        <v>0</v>
      </c>
      <c r="BL229" s="18" t="s">
        <v>380</v>
      </c>
      <c r="BM229" s="205" t="s">
        <v>4220</v>
      </c>
    </row>
    <row r="230" spans="1:65" s="2" customFormat="1" ht="24.15" customHeight="1">
      <c r="A230" s="35"/>
      <c r="B230" s="36"/>
      <c r="C230" s="251" t="s">
        <v>958</v>
      </c>
      <c r="D230" s="251" t="s">
        <v>386</v>
      </c>
      <c r="E230" s="252" t="s">
        <v>4221</v>
      </c>
      <c r="F230" s="253" t="s">
        <v>4222</v>
      </c>
      <c r="G230" s="254" t="s">
        <v>610</v>
      </c>
      <c r="H230" s="255">
        <v>37</v>
      </c>
      <c r="I230" s="256"/>
      <c r="J230" s="257">
        <f t="shared" si="30"/>
        <v>0</v>
      </c>
      <c r="K230" s="253" t="s">
        <v>1</v>
      </c>
      <c r="L230" s="258"/>
      <c r="M230" s="259" t="s">
        <v>1</v>
      </c>
      <c r="N230" s="260" t="s">
        <v>41</v>
      </c>
      <c r="O230" s="72"/>
      <c r="P230" s="203">
        <f t="shared" si="31"/>
        <v>0</v>
      </c>
      <c r="Q230" s="203">
        <v>0</v>
      </c>
      <c r="R230" s="203">
        <f t="shared" si="32"/>
        <v>0</v>
      </c>
      <c r="S230" s="203">
        <v>0</v>
      </c>
      <c r="T230" s="204">
        <f t="shared" si="3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517</v>
      </c>
      <c r="AT230" s="205" t="s">
        <v>386</v>
      </c>
      <c r="AU230" s="205" t="s">
        <v>85</v>
      </c>
      <c r="AY230" s="18" t="s">
        <v>275</v>
      </c>
      <c r="BE230" s="206">
        <f t="shared" si="34"/>
        <v>0</v>
      </c>
      <c r="BF230" s="206">
        <f t="shared" si="35"/>
        <v>0</v>
      </c>
      <c r="BG230" s="206">
        <f t="shared" si="36"/>
        <v>0</v>
      </c>
      <c r="BH230" s="206">
        <f t="shared" si="37"/>
        <v>0</v>
      </c>
      <c r="BI230" s="206">
        <f t="shared" si="38"/>
        <v>0</v>
      </c>
      <c r="BJ230" s="18" t="s">
        <v>83</v>
      </c>
      <c r="BK230" s="206">
        <f t="shared" si="39"/>
        <v>0</v>
      </c>
      <c r="BL230" s="18" t="s">
        <v>380</v>
      </c>
      <c r="BM230" s="205" t="s">
        <v>4223</v>
      </c>
    </row>
    <row r="231" spans="1:65" s="2" customFormat="1" ht="24.15" customHeight="1">
      <c r="A231" s="35"/>
      <c r="B231" s="36"/>
      <c r="C231" s="194" t="s">
        <v>964</v>
      </c>
      <c r="D231" s="194" t="s">
        <v>277</v>
      </c>
      <c r="E231" s="195" t="s">
        <v>4224</v>
      </c>
      <c r="F231" s="196" t="s">
        <v>4225</v>
      </c>
      <c r="G231" s="197" t="s">
        <v>610</v>
      </c>
      <c r="H231" s="198">
        <v>1</v>
      </c>
      <c r="I231" s="199"/>
      <c r="J231" s="200">
        <f t="shared" si="30"/>
        <v>0</v>
      </c>
      <c r="K231" s="196" t="s">
        <v>281</v>
      </c>
      <c r="L231" s="40"/>
      <c r="M231" s="201" t="s">
        <v>1</v>
      </c>
      <c r="N231" s="202" t="s">
        <v>41</v>
      </c>
      <c r="O231" s="72"/>
      <c r="P231" s="203">
        <f t="shared" si="31"/>
        <v>0</v>
      </c>
      <c r="Q231" s="203">
        <v>0</v>
      </c>
      <c r="R231" s="203">
        <f t="shared" si="32"/>
        <v>0</v>
      </c>
      <c r="S231" s="203">
        <v>0</v>
      </c>
      <c r="T231" s="204">
        <f t="shared" si="3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380</v>
      </c>
      <c r="AT231" s="205" t="s">
        <v>277</v>
      </c>
      <c r="AU231" s="205" t="s">
        <v>85</v>
      </c>
      <c r="AY231" s="18" t="s">
        <v>275</v>
      </c>
      <c r="BE231" s="206">
        <f t="shared" si="34"/>
        <v>0</v>
      </c>
      <c r="BF231" s="206">
        <f t="shared" si="35"/>
        <v>0</v>
      </c>
      <c r="BG231" s="206">
        <f t="shared" si="36"/>
        <v>0</v>
      </c>
      <c r="BH231" s="206">
        <f t="shared" si="37"/>
        <v>0</v>
      </c>
      <c r="BI231" s="206">
        <f t="shared" si="38"/>
        <v>0</v>
      </c>
      <c r="BJ231" s="18" t="s">
        <v>83</v>
      </c>
      <c r="BK231" s="206">
        <f t="shared" si="39"/>
        <v>0</v>
      </c>
      <c r="BL231" s="18" t="s">
        <v>380</v>
      </c>
      <c r="BM231" s="205" t="s">
        <v>4226</v>
      </c>
    </row>
    <row r="232" spans="1:65" s="2" customFormat="1" ht="16.5" customHeight="1">
      <c r="A232" s="35"/>
      <c r="B232" s="36"/>
      <c r="C232" s="251" t="s">
        <v>969</v>
      </c>
      <c r="D232" s="251" t="s">
        <v>386</v>
      </c>
      <c r="E232" s="252" t="s">
        <v>4227</v>
      </c>
      <c r="F232" s="253" t="s">
        <v>4228</v>
      </c>
      <c r="G232" s="254" t="s">
        <v>610</v>
      </c>
      <c r="H232" s="255">
        <v>1</v>
      </c>
      <c r="I232" s="256"/>
      <c r="J232" s="257">
        <f t="shared" si="30"/>
        <v>0</v>
      </c>
      <c r="K232" s="253" t="s">
        <v>1</v>
      </c>
      <c r="L232" s="258"/>
      <c r="M232" s="259" t="s">
        <v>1</v>
      </c>
      <c r="N232" s="260" t="s">
        <v>41</v>
      </c>
      <c r="O232" s="72"/>
      <c r="P232" s="203">
        <f t="shared" si="31"/>
        <v>0</v>
      </c>
      <c r="Q232" s="203">
        <v>0</v>
      </c>
      <c r="R232" s="203">
        <f t="shared" si="32"/>
        <v>0</v>
      </c>
      <c r="S232" s="203">
        <v>0</v>
      </c>
      <c r="T232" s="204">
        <f t="shared" si="3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517</v>
      </c>
      <c r="AT232" s="205" t="s">
        <v>386</v>
      </c>
      <c r="AU232" s="205" t="s">
        <v>85</v>
      </c>
      <c r="AY232" s="18" t="s">
        <v>275</v>
      </c>
      <c r="BE232" s="206">
        <f t="shared" si="34"/>
        <v>0</v>
      </c>
      <c r="BF232" s="206">
        <f t="shared" si="35"/>
        <v>0</v>
      </c>
      <c r="BG232" s="206">
        <f t="shared" si="36"/>
        <v>0</v>
      </c>
      <c r="BH232" s="206">
        <f t="shared" si="37"/>
        <v>0</v>
      </c>
      <c r="BI232" s="206">
        <f t="shared" si="38"/>
        <v>0</v>
      </c>
      <c r="BJ232" s="18" t="s">
        <v>83</v>
      </c>
      <c r="BK232" s="206">
        <f t="shared" si="39"/>
        <v>0</v>
      </c>
      <c r="BL232" s="18" t="s">
        <v>380</v>
      </c>
      <c r="BM232" s="205" t="s">
        <v>4229</v>
      </c>
    </row>
    <row r="233" spans="1:65" s="2" customFormat="1" ht="24.15" customHeight="1">
      <c r="A233" s="35"/>
      <c r="B233" s="36"/>
      <c r="C233" s="194" t="s">
        <v>975</v>
      </c>
      <c r="D233" s="194" t="s">
        <v>277</v>
      </c>
      <c r="E233" s="195" t="s">
        <v>4230</v>
      </c>
      <c r="F233" s="196" t="s">
        <v>4231</v>
      </c>
      <c r="G233" s="197" t="s">
        <v>610</v>
      </c>
      <c r="H233" s="198">
        <v>1</v>
      </c>
      <c r="I233" s="199"/>
      <c r="J233" s="200">
        <f t="shared" si="30"/>
        <v>0</v>
      </c>
      <c r="K233" s="196" t="s">
        <v>281</v>
      </c>
      <c r="L233" s="40"/>
      <c r="M233" s="201" t="s">
        <v>1</v>
      </c>
      <c r="N233" s="202" t="s">
        <v>41</v>
      </c>
      <c r="O233" s="72"/>
      <c r="P233" s="203">
        <f t="shared" si="31"/>
        <v>0</v>
      </c>
      <c r="Q233" s="203">
        <v>0</v>
      </c>
      <c r="R233" s="203">
        <f t="shared" si="32"/>
        <v>0</v>
      </c>
      <c r="S233" s="203">
        <v>0</v>
      </c>
      <c r="T233" s="204">
        <f t="shared" si="3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380</v>
      </c>
      <c r="AT233" s="205" t="s">
        <v>277</v>
      </c>
      <c r="AU233" s="205" t="s">
        <v>85</v>
      </c>
      <c r="AY233" s="18" t="s">
        <v>275</v>
      </c>
      <c r="BE233" s="206">
        <f t="shared" si="34"/>
        <v>0</v>
      </c>
      <c r="BF233" s="206">
        <f t="shared" si="35"/>
        <v>0</v>
      </c>
      <c r="BG233" s="206">
        <f t="shared" si="36"/>
        <v>0</v>
      </c>
      <c r="BH233" s="206">
        <f t="shared" si="37"/>
        <v>0</v>
      </c>
      <c r="BI233" s="206">
        <f t="shared" si="38"/>
        <v>0</v>
      </c>
      <c r="BJ233" s="18" t="s">
        <v>83</v>
      </c>
      <c r="BK233" s="206">
        <f t="shared" si="39"/>
        <v>0</v>
      </c>
      <c r="BL233" s="18" t="s">
        <v>380</v>
      </c>
      <c r="BM233" s="205" t="s">
        <v>4232</v>
      </c>
    </row>
    <row r="234" spans="1:65" s="2" customFormat="1" ht="16.5" customHeight="1">
      <c r="A234" s="35"/>
      <c r="B234" s="36"/>
      <c r="C234" s="251" t="s">
        <v>982</v>
      </c>
      <c r="D234" s="251" t="s">
        <v>386</v>
      </c>
      <c r="E234" s="252" t="s">
        <v>4233</v>
      </c>
      <c r="F234" s="253" t="s">
        <v>4234</v>
      </c>
      <c r="G234" s="254" t="s">
        <v>610</v>
      </c>
      <c r="H234" s="255">
        <v>1</v>
      </c>
      <c r="I234" s="256"/>
      <c r="J234" s="257">
        <f t="shared" si="30"/>
        <v>0</v>
      </c>
      <c r="K234" s="253" t="s">
        <v>1</v>
      </c>
      <c r="L234" s="258"/>
      <c r="M234" s="259" t="s">
        <v>1</v>
      </c>
      <c r="N234" s="260" t="s">
        <v>41</v>
      </c>
      <c r="O234" s="72"/>
      <c r="P234" s="203">
        <f t="shared" si="31"/>
        <v>0</v>
      </c>
      <c r="Q234" s="203">
        <v>0</v>
      </c>
      <c r="R234" s="203">
        <f t="shared" si="32"/>
        <v>0</v>
      </c>
      <c r="S234" s="203">
        <v>0</v>
      </c>
      <c r="T234" s="204">
        <f t="shared" si="3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517</v>
      </c>
      <c r="AT234" s="205" t="s">
        <v>386</v>
      </c>
      <c r="AU234" s="205" t="s">
        <v>85</v>
      </c>
      <c r="AY234" s="18" t="s">
        <v>275</v>
      </c>
      <c r="BE234" s="206">
        <f t="shared" si="34"/>
        <v>0</v>
      </c>
      <c r="BF234" s="206">
        <f t="shared" si="35"/>
        <v>0</v>
      </c>
      <c r="BG234" s="206">
        <f t="shared" si="36"/>
        <v>0</v>
      </c>
      <c r="BH234" s="206">
        <f t="shared" si="37"/>
        <v>0</v>
      </c>
      <c r="BI234" s="206">
        <f t="shared" si="38"/>
        <v>0</v>
      </c>
      <c r="BJ234" s="18" t="s">
        <v>83</v>
      </c>
      <c r="BK234" s="206">
        <f t="shared" si="39"/>
        <v>0</v>
      </c>
      <c r="BL234" s="18" t="s">
        <v>380</v>
      </c>
      <c r="BM234" s="205" t="s">
        <v>4235</v>
      </c>
    </row>
    <row r="235" spans="1:65" s="2" customFormat="1" ht="24.15" customHeight="1">
      <c r="A235" s="35"/>
      <c r="B235" s="36"/>
      <c r="C235" s="194" t="s">
        <v>989</v>
      </c>
      <c r="D235" s="194" t="s">
        <v>277</v>
      </c>
      <c r="E235" s="195" t="s">
        <v>4236</v>
      </c>
      <c r="F235" s="196" t="s">
        <v>4237</v>
      </c>
      <c r="G235" s="197" t="s">
        <v>610</v>
      </c>
      <c r="H235" s="198">
        <v>2</v>
      </c>
      <c r="I235" s="199"/>
      <c r="J235" s="200">
        <f t="shared" si="30"/>
        <v>0</v>
      </c>
      <c r="K235" s="196" t="s">
        <v>281</v>
      </c>
      <c r="L235" s="40"/>
      <c r="M235" s="201" t="s">
        <v>1</v>
      </c>
      <c r="N235" s="202" t="s">
        <v>41</v>
      </c>
      <c r="O235" s="72"/>
      <c r="P235" s="203">
        <f t="shared" si="31"/>
        <v>0</v>
      </c>
      <c r="Q235" s="203">
        <v>0</v>
      </c>
      <c r="R235" s="203">
        <f t="shared" si="32"/>
        <v>0</v>
      </c>
      <c r="S235" s="203">
        <v>0</v>
      </c>
      <c r="T235" s="204">
        <f t="shared" si="3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380</v>
      </c>
      <c r="AT235" s="205" t="s">
        <v>277</v>
      </c>
      <c r="AU235" s="205" t="s">
        <v>85</v>
      </c>
      <c r="AY235" s="18" t="s">
        <v>275</v>
      </c>
      <c r="BE235" s="206">
        <f t="shared" si="34"/>
        <v>0</v>
      </c>
      <c r="BF235" s="206">
        <f t="shared" si="35"/>
        <v>0</v>
      </c>
      <c r="BG235" s="206">
        <f t="shared" si="36"/>
        <v>0</v>
      </c>
      <c r="BH235" s="206">
        <f t="shared" si="37"/>
        <v>0</v>
      </c>
      <c r="BI235" s="206">
        <f t="shared" si="38"/>
        <v>0</v>
      </c>
      <c r="BJ235" s="18" t="s">
        <v>83</v>
      </c>
      <c r="BK235" s="206">
        <f t="shared" si="39"/>
        <v>0</v>
      </c>
      <c r="BL235" s="18" t="s">
        <v>380</v>
      </c>
      <c r="BM235" s="205" t="s">
        <v>4238</v>
      </c>
    </row>
    <row r="236" spans="1:65" s="2" customFormat="1" ht="16.5" customHeight="1">
      <c r="A236" s="35"/>
      <c r="B236" s="36"/>
      <c r="C236" s="251" t="s">
        <v>993</v>
      </c>
      <c r="D236" s="251" t="s">
        <v>386</v>
      </c>
      <c r="E236" s="252" t="s">
        <v>4239</v>
      </c>
      <c r="F236" s="253" t="s">
        <v>4240</v>
      </c>
      <c r="G236" s="254" t="s">
        <v>610</v>
      </c>
      <c r="H236" s="255">
        <v>2</v>
      </c>
      <c r="I236" s="256"/>
      <c r="J236" s="257">
        <f t="shared" si="30"/>
        <v>0</v>
      </c>
      <c r="K236" s="253" t="s">
        <v>1</v>
      </c>
      <c r="L236" s="258"/>
      <c r="M236" s="259" t="s">
        <v>1</v>
      </c>
      <c r="N236" s="260" t="s">
        <v>41</v>
      </c>
      <c r="O236" s="72"/>
      <c r="P236" s="203">
        <f t="shared" si="31"/>
        <v>0</v>
      </c>
      <c r="Q236" s="203">
        <v>0</v>
      </c>
      <c r="R236" s="203">
        <f t="shared" si="32"/>
        <v>0</v>
      </c>
      <c r="S236" s="203">
        <v>0</v>
      </c>
      <c r="T236" s="204">
        <f t="shared" si="3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517</v>
      </c>
      <c r="AT236" s="205" t="s">
        <v>386</v>
      </c>
      <c r="AU236" s="205" t="s">
        <v>85</v>
      </c>
      <c r="AY236" s="18" t="s">
        <v>275</v>
      </c>
      <c r="BE236" s="206">
        <f t="shared" si="34"/>
        <v>0</v>
      </c>
      <c r="BF236" s="206">
        <f t="shared" si="35"/>
        <v>0</v>
      </c>
      <c r="BG236" s="206">
        <f t="shared" si="36"/>
        <v>0</v>
      </c>
      <c r="BH236" s="206">
        <f t="shared" si="37"/>
        <v>0</v>
      </c>
      <c r="BI236" s="206">
        <f t="shared" si="38"/>
        <v>0</v>
      </c>
      <c r="BJ236" s="18" t="s">
        <v>83</v>
      </c>
      <c r="BK236" s="206">
        <f t="shared" si="39"/>
        <v>0</v>
      </c>
      <c r="BL236" s="18" t="s">
        <v>380</v>
      </c>
      <c r="BM236" s="205" t="s">
        <v>4241</v>
      </c>
    </row>
    <row r="237" spans="1:65" s="2" customFormat="1" ht="24.15" customHeight="1">
      <c r="A237" s="35"/>
      <c r="B237" s="36"/>
      <c r="C237" s="194" t="s">
        <v>1000</v>
      </c>
      <c r="D237" s="194" t="s">
        <v>277</v>
      </c>
      <c r="E237" s="195" t="s">
        <v>4242</v>
      </c>
      <c r="F237" s="196" t="s">
        <v>4243</v>
      </c>
      <c r="G237" s="197" t="s">
        <v>610</v>
      </c>
      <c r="H237" s="198">
        <v>1</v>
      </c>
      <c r="I237" s="199"/>
      <c r="J237" s="200">
        <f t="shared" si="30"/>
        <v>0</v>
      </c>
      <c r="K237" s="196" t="s">
        <v>281</v>
      </c>
      <c r="L237" s="40"/>
      <c r="M237" s="201" t="s">
        <v>1</v>
      </c>
      <c r="N237" s="202" t="s">
        <v>41</v>
      </c>
      <c r="O237" s="72"/>
      <c r="P237" s="203">
        <f t="shared" si="31"/>
        <v>0</v>
      </c>
      <c r="Q237" s="203">
        <v>0</v>
      </c>
      <c r="R237" s="203">
        <f t="shared" si="32"/>
        <v>0</v>
      </c>
      <c r="S237" s="203">
        <v>0</v>
      </c>
      <c r="T237" s="204">
        <f t="shared" si="3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380</v>
      </c>
      <c r="AT237" s="205" t="s">
        <v>277</v>
      </c>
      <c r="AU237" s="205" t="s">
        <v>85</v>
      </c>
      <c r="AY237" s="18" t="s">
        <v>275</v>
      </c>
      <c r="BE237" s="206">
        <f t="shared" si="34"/>
        <v>0</v>
      </c>
      <c r="BF237" s="206">
        <f t="shared" si="35"/>
        <v>0</v>
      </c>
      <c r="BG237" s="206">
        <f t="shared" si="36"/>
        <v>0</v>
      </c>
      <c r="BH237" s="206">
        <f t="shared" si="37"/>
        <v>0</v>
      </c>
      <c r="BI237" s="206">
        <f t="shared" si="38"/>
        <v>0</v>
      </c>
      <c r="BJ237" s="18" t="s">
        <v>83</v>
      </c>
      <c r="BK237" s="206">
        <f t="shared" si="39"/>
        <v>0</v>
      </c>
      <c r="BL237" s="18" t="s">
        <v>380</v>
      </c>
      <c r="BM237" s="205" t="s">
        <v>4244</v>
      </c>
    </row>
    <row r="238" spans="1:65" s="2" customFormat="1" ht="16.5" customHeight="1">
      <c r="A238" s="35"/>
      <c r="B238" s="36"/>
      <c r="C238" s="251" t="s">
        <v>1006</v>
      </c>
      <c r="D238" s="251" t="s">
        <v>386</v>
      </c>
      <c r="E238" s="252" t="s">
        <v>4245</v>
      </c>
      <c r="F238" s="253" t="s">
        <v>4246</v>
      </c>
      <c r="G238" s="254" t="s">
        <v>610</v>
      </c>
      <c r="H238" s="255">
        <v>1</v>
      </c>
      <c r="I238" s="256"/>
      <c r="J238" s="257">
        <f t="shared" si="30"/>
        <v>0</v>
      </c>
      <c r="K238" s="253" t="s">
        <v>1</v>
      </c>
      <c r="L238" s="258"/>
      <c r="M238" s="259" t="s">
        <v>1</v>
      </c>
      <c r="N238" s="260" t="s">
        <v>41</v>
      </c>
      <c r="O238" s="72"/>
      <c r="P238" s="203">
        <f t="shared" si="31"/>
        <v>0</v>
      </c>
      <c r="Q238" s="203">
        <v>0</v>
      </c>
      <c r="R238" s="203">
        <f t="shared" si="32"/>
        <v>0</v>
      </c>
      <c r="S238" s="203">
        <v>0</v>
      </c>
      <c r="T238" s="204">
        <f t="shared" si="3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517</v>
      </c>
      <c r="AT238" s="205" t="s">
        <v>386</v>
      </c>
      <c r="AU238" s="205" t="s">
        <v>85</v>
      </c>
      <c r="AY238" s="18" t="s">
        <v>275</v>
      </c>
      <c r="BE238" s="206">
        <f t="shared" si="34"/>
        <v>0</v>
      </c>
      <c r="BF238" s="206">
        <f t="shared" si="35"/>
        <v>0</v>
      </c>
      <c r="BG238" s="206">
        <f t="shared" si="36"/>
        <v>0</v>
      </c>
      <c r="BH238" s="206">
        <f t="shared" si="37"/>
        <v>0</v>
      </c>
      <c r="BI238" s="206">
        <f t="shared" si="38"/>
        <v>0</v>
      </c>
      <c r="BJ238" s="18" t="s">
        <v>83</v>
      </c>
      <c r="BK238" s="206">
        <f t="shared" si="39"/>
        <v>0</v>
      </c>
      <c r="BL238" s="18" t="s">
        <v>380</v>
      </c>
      <c r="BM238" s="205" t="s">
        <v>4247</v>
      </c>
    </row>
    <row r="239" spans="1:65" s="2" customFormat="1" ht="33" customHeight="1">
      <c r="A239" s="35"/>
      <c r="B239" s="36"/>
      <c r="C239" s="194" t="s">
        <v>1010</v>
      </c>
      <c r="D239" s="194" t="s">
        <v>277</v>
      </c>
      <c r="E239" s="195" t="s">
        <v>4248</v>
      </c>
      <c r="F239" s="196" t="s">
        <v>4249</v>
      </c>
      <c r="G239" s="197" t="s">
        <v>610</v>
      </c>
      <c r="H239" s="198">
        <v>449</v>
      </c>
      <c r="I239" s="199"/>
      <c r="J239" s="200">
        <f t="shared" si="30"/>
        <v>0</v>
      </c>
      <c r="K239" s="196" t="s">
        <v>281</v>
      </c>
      <c r="L239" s="40"/>
      <c r="M239" s="201" t="s">
        <v>1</v>
      </c>
      <c r="N239" s="202" t="s">
        <v>41</v>
      </c>
      <c r="O239" s="72"/>
      <c r="P239" s="203">
        <f t="shared" si="31"/>
        <v>0</v>
      </c>
      <c r="Q239" s="203">
        <v>0</v>
      </c>
      <c r="R239" s="203">
        <f t="shared" si="32"/>
        <v>0</v>
      </c>
      <c r="S239" s="203">
        <v>0</v>
      </c>
      <c r="T239" s="204">
        <f t="shared" si="3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380</v>
      </c>
      <c r="AT239" s="205" t="s">
        <v>277</v>
      </c>
      <c r="AU239" s="205" t="s">
        <v>85</v>
      </c>
      <c r="AY239" s="18" t="s">
        <v>275</v>
      </c>
      <c r="BE239" s="206">
        <f t="shared" si="34"/>
        <v>0</v>
      </c>
      <c r="BF239" s="206">
        <f t="shared" si="35"/>
        <v>0</v>
      </c>
      <c r="BG239" s="206">
        <f t="shared" si="36"/>
        <v>0</v>
      </c>
      <c r="BH239" s="206">
        <f t="shared" si="37"/>
        <v>0</v>
      </c>
      <c r="BI239" s="206">
        <f t="shared" si="38"/>
        <v>0</v>
      </c>
      <c r="BJ239" s="18" t="s">
        <v>83</v>
      </c>
      <c r="BK239" s="206">
        <f t="shared" si="39"/>
        <v>0</v>
      </c>
      <c r="BL239" s="18" t="s">
        <v>380</v>
      </c>
      <c r="BM239" s="205" t="s">
        <v>4250</v>
      </c>
    </row>
    <row r="240" spans="1:65" s="2" customFormat="1" ht="24.15" customHeight="1">
      <c r="A240" s="35"/>
      <c r="B240" s="36"/>
      <c r="C240" s="251" t="s">
        <v>1014</v>
      </c>
      <c r="D240" s="251" t="s">
        <v>386</v>
      </c>
      <c r="E240" s="252" t="s">
        <v>4251</v>
      </c>
      <c r="F240" s="253" t="s">
        <v>4252</v>
      </c>
      <c r="G240" s="254" t="s">
        <v>610</v>
      </c>
      <c r="H240" s="255">
        <v>4</v>
      </c>
      <c r="I240" s="256"/>
      <c r="J240" s="257">
        <f t="shared" si="30"/>
        <v>0</v>
      </c>
      <c r="K240" s="253" t="s">
        <v>1</v>
      </c>
      <c r="L240" s="258"/>
      <c r="M240" s="259" t="s">
        <v>1</v>
      </c>
      <c r="N240" s="260" t="s">
        <v>41</v>
      </c>
      <c r="O240" s="72"/>
      <c r="P240" s="203">
        <f t="shared" si="31"/>
        <v>0</v>
      </c>
      <c r="Q240" s="203">
        <v>0</v>
      </c>
      <c r="R240" s="203">
        <f t="shared" si="32"/>
        <v>0</v>
      </c>
      <c r="S240" s="203">
        <v>0</v>
      </c>
      <c r="T240" s="204">
        <f t="shared" si="3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517</v>
      </c>
      <c r="AT240" s="205" t="s">
        <v>386</v>
      </c>
      <c r="AU240" s="205" t="s">
        <v>85</v>
      </c>
      <c r="AY240" s="18" t="s">
        <v>275</v>
      </c>
      <c r="BE240" s="206">
        <f t="shared" si="34"/>
        <v>0</v>
      </c>
      <c r="BF240" s="206">
        <f t="shared" si="35"/>
        <v>0</v>
      </c>
      <c r="BG240" s="206">
        <f t="shared" si="36"/>
        <v>0</v>
      </c>
      <c r="BH240" s="206">
        <f t="shared" si="37"/>
        <v>0</v>
      </c>
      <c r="BI240" s="206">
        <f t="shared" si="38"/>
        <v>0</v>
      </c>
      <c r="BJ240" s="18" t="s">
        <v>83</v>
      </c>
      <c r="BK240" s="206">
        <f t="shared" si="39"/>
        <v>0</v>
      </c>
      <c r="BL240" s="18" t="s">
        <v>380</v>
      </c>
      <c r="BM240" s="205" t="s">
        <v>4253</v>
      </c>
    </row>
    <row r="241" spans="1:65" s="2" customFormat="1" ht="16.5" customHeight="1">
      <c r="A241" s="35"/>
      <c r="B241" s="36"/>
      <c r="C241" s="251" t="s">
        <v>1018</v>
      </c>
      <c r="D241" s="251" t="s">
        <v>386</v>
      </c>
      <c r="E241" s="252" t="s">
        <v>4254</v>
      </c>
      <c r="F241" s="253" t="s">
        <v>4255</v>
      </c>
      <c r="G241" s="254" t="s">
        <v>610</v>
      </c>
      <c r="H241" s="255">
        <v>2</v>
      </c>
      <c r="I241" s="256"/>
      <c r="J241" s="257">
        <f t="shared" si="30"/>
        <v>0</v>
      </c>
      <c r="K241" s="253" t="s">
        <v>1</v>
      </c>
      <c r="L241" s="258"/>
      <c r="M241" s="259" t="s">
        <v>1</v>
      </c>
      <c r="N241" s="260" t="s">
        <v>41</v>
      </c>
      <c r="O241" s="72"/>
      <c r="P241" s="203">
        <f t="shared" si="31"/>
        <v>0</v>
      </c>
      <c r="Q241" s="203">
        <v>0</v>
      </c>
      <c r="R241" s="203">
        <f t="shared" si="32"/>
        <v>0</v>
      </c>
      <c r="S241" s="203">
        <v>0</v>
      </c>
      <c r="T241" s="204">
        <f t="shared" si="3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517</v>
      </c>
      <c r="AT241" s="205" t="s">
        <v>386</v>
      </c>
      <c r="AU241" s="205" t="s">
        <v>85</v>
      </c>
      <c r="AY241" s="18" t="s">
        <v>275</v>
      </c>
      <c r="BE241" s="206">
        <f t="shared" si="34"/>
        <v>0</v>
      </c>
      <c r="BF241" s="206">
        <f t="shared" si="35"/>
        <v>0</v>
      </c>
      <c r="BG241" s="206">
        <f t="shared" si="36"/>
        <v>0</v>
      </c>
      <c r="BH241" s="206">
        <f t="shared" si="37"/>
        <v>0</v>
      </c>
      <c r="BI241" s="206">
        <f t="shared" si="38"/>
        <v>0</v>
      </c>
      <c r="BJ241" s="18" t="s">
        <v>83</v>
      </c>
      <c r="BK241" s="206">
        <f t="shared" si="39"/>
        <v>0</v>
      </c>
      <c r="BL241" s="18" t="s">
        <v>380</v>
      </c>
      <c r="BM241" s="205" t="s">
        <v>4256</v>
      </c>
    </row>
    <row r="242" spans="1:65" s="2" customFormat="1" ht="24.15" customHeight="1">
      <c r="A242" s="35"/>
      <c r="B242" s="36"/>
      <c r="C242" s="251" t="s">
        <v>1024</v>
      </c>
      <c r="D242" s="251" t="s">
        <v>386</v>
      </c>
      <c r="E242" s="252" t="s">
        <v>4257</v>
      </c>
      <c r="F242" s="253" t="s">
        <v>4258</v>
      </c>
      <c r="G242" s="254" t="s">
        <v>610</v>
      </c>
      <c r="H242" s="255">
        <v>443</v>
      </c>
      <c r="I242" s="256"/>
      <c r="J242" s="257">
        <f t="shared" si="30"/>
        <v>0</v>
      </c>
      <c r="K242" s="253" t="s">
        <v>281</v>
      </c>
      <c r="L242" s="258"/>
      <c r="M242" s="259" t="s">
        <v>1</v>
      </c>
      <c r="N242" s="260" t="s">
        <v>41</v>
      </c>
      <c r="O242" s="72"/>
      <c r="P242" s="203">
        <f t="shared" si="31"/>
        <v>0</v>
      </c>
      <c r="Q242" s="203">
        <v>6.9999999999999994E-5</v>
      </c>
      <c r="R242" s="203">
        <f t="shared" si="32"/>
        <v>3.1009999999999996E-2</v>
      </c>
      <c r="S242" s="203">
        <v>0</v>
      </c>
      <c r="T242" s="204">
        <f t="shared" si="3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517</v>
      </c>
      <c r="AT242" s="205" t="s">
        <v>386</v>
      </c>
      <c r="AU242" s="205" t="s">
        <v>85</v>
      </c>
      <c r="AY242" s="18" t="s">
        <v>275</v>
      </c>
      <c r="BE242" s="206">
        <f t="shared" si="34"/>
        <v>0</v>
      </c>
      <c r="BF242" s="206">
        <f t="shared" si="35"/>
        <v>0</v>
      </c>
      <c r="BG242" s="206">
        <f t="shared" si="36"/>
        <v>0</v>
      </c>
      <c r="BH242" s="206">
        <f t="shared" si="37"/>
        <v>0</v>
      </c>
      <c r="BI242" s="206">
        <f t="shared" si="38"/>
        <v>0</v>
      </c>
      <c r="BJ242" s="18" t="s">
        <v>83</v>
      </c>
      <c r="BK242" s="206">
        <f t="shared" si="39"/>
        <v>0</v>
      </c>
      <c r="BL242" s="18" t="s">
        <v>380</v>
      </c>
      <c r="BM242" s="205" t="s">
        <v>4259</v>
      </c>
    </row>
    <row r="243" spans="1:65" s="2" customFormat="1" ht="33" customHeight="1">
      <c r="A243" s="35"/>
      <c r="B243" s="36"/>
      <c r="C243" s="194" t="s">
        <v>1046</v>
      </c>
      <c r="D243" s="194" t="s">
        <v>277</v>
      </c>
      <c r="E243" s="195" t="s">
        <v>4260</v>
      </c>
      <c r="F243" s="196" t="s">
        <v>4261</v>
      </c>
      <c r="G243" s="197" t="s">
        <v>610</v>
      </c>
      <c r="H243" s="198">
        <v>1</v>
      </c>
      <c r="I243" s="199"/>
      <c r="J243" s="200">
        <f t="shared" si="30"/>
        <v>0</v>
      </c>
      <c r="K243" s="196" t="s">
        <v>281</v>
      </c>
      <c r="L243" s="40"/>
      <c r="M243" s="201" t="s">
        <v>1</v>
      </c>
      <c r="N243" s="202" t="s">
        <v>41</v>
      </c>
      <c r="O243" s="72"/>
      <c r="P243" s="203">
        <f t="shared" si="31"/>
        <v>0</v>
      </c>
      <c r="Q243" s="203">
        <v>0</v>
      </c>
      <c r="R243" s="203">
        <f t="shared" si="32"/>
        <v>0</v>
      </c>
      <c r="S243" s="203">
        <v>0</v>
      </c>
      <c r="T243" s="204">
        <f t="shared" si="3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380</v>
      </c>
      <c r="AT243" s="205" t="s">
        <v>277</v>
      </c>
      <c r="AU243" s="205" t="s">
        <v>85</v>
      </c>
      <c r="AY243" s="18" t="s">
        <v>275</v>
      </c>
      <c r="BE243" s="206">
        <f t="shared" si="34"/>
        <v>0</v>
      </c>
      <c r="BF243" s="206">
        <f t="shared" si="35"/>
        <v>0</v>
      </c>
      <c r="BG243" s="206">
        <f t="shared" si="36"/>
        <v>0</v>
      </c>
      <c r="BH243" s="206">
        <f t="shared" si="37"/>
        <v>0</v>
      </c>
      <c r="BI243" s="206">
        <f t="shared" si="38"/>
        <v>0</v>
      </c>
      <c r="BJ243" s="18" t="s">
        <v>83</v>
      </c>
      <c r="BK243" s="206">
        <f t="shared" si="39"/>
        <v>0</v>
      </c>
      <c r="BL243" s="18" t="s">
        <v>380</v>
      </c>
      <c r="BM243" s="205" t="s">
        <v>4262</v>
      </c>
    </row>
    <row r="244" spans="1:65" s="2" customFormat="1" ht="24.15" customHeight="1">
      <c r="A244" s="35"/>
      <c r="B244" s="36"/>
      <c r="C244" s="251" t="s">
        <v>1069</v>
      </c>
      <c r="D244" s="251" t="s">
        <v>386</v>
      </c>
      <c r="E244" s="252" t="s">
        <v>4263</v>
      </c>
      <c r="F244" s="253" t="s">
        <v>4264</v>
      </c>
      <c r="G244" s="254" t="s">
        <v>610</v>
      </c>
      <c r="H244" s="255">
        <v>1</v>
      </c>
      <c r="I244" s="256"/>
      <c r="J244" s="257">
        <f t="shared" si="30"/>
        <v>0</v>
      </c>
      <c r="K244" s="253" t="s">
        <v>281</v>
      </c>
      <c r="L244" s="258"/>
      <c r="M244" s="259" t="s">
        <v>1</v>
      </c>
      <c r="N244" s="260" t="s">
        <v>41</v>
      </c>
      <c r="O244" s="72"/>
      <c r="P244" s="203">
        <f t="shared" si="31"/>
        <v>0</v>
      </c>
      <c r="Q244" s="203">
        <v>3.5E-4</v>
      </c>
      <c r="R244" s="203">
        <f t="shared" si="32"/>
        <v>3.5E-4</v>
      </c>
      <c r="S244" s="203">
        <v>0</v>
      </c>
      <c r="T244" s="204">
        <f t="shared" si="3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517</v>
      </c>
      <c r="AT244" s="205" t="s">
        <v>386</v>
      </c>
      <c r="AU244" s="205" t="s">
        <v>85</v>
      </c>
      <c r="AY244" s="18" t="s">
        <v>275</v>
      </c>
      <c r="BE244" s="206">
        <f t="shared" si="34"/>
        <v>0</v>
      </c>
      <c r="BF244" s="206">
        <f t="shared" si="35"/>
        <v>0</v>
      </c>
      <c r="BG244" s="206">
        <f t="shared" si="36"/>
        <v>0</v>
      </c>
      <c r="BH244" s="206">
        <f t="shared" si="37"/>
        <v>0</v>
      </c>
      <c r="BI244" s="206">
        <f t="shared" si="38"/>
        <v>0</v>
      </c>
      <c r="BJ244" s="18" t="s">
        <v>83</v>
      </c>
      <c r="BK244" s="206">
        <f t="shared" si="39"/>
        <v>0</v>
      </c>
      <c r="BL244" s="18" t="s">
        <v>380</v>
      </c>
      <c r="BM244" s="205" t="s">
        <v>4265</v>
      </c>
    </row>
    <row r="245" spans="1:65" s="2" customFormat="1" ht="33" customHeight="1">
      <c r="A245" s="35"/>
      <c r="B245" s="36"/>
      <c r="C245" s="194" t="s">
        <v>1073</v>
      </c>
      <c r="D245" s="194" t="s">
        <v>277</v>
      </c>
      <c r="E245" s="195" t="s">
        <v>4266</v>
      </c>
      <c r="F245" s="196" t="s">
        <v>4267</v>
      </c>
      <c r="G245" s="197" t="s">
        <v>610</v>
      </c>
      <c r="H245" s="198">
        <v>1</v>
      </c>
      <c r="I245" s="199"/>
      <c r="J245" s="200">
        <f t="shared" si="30"/>
        <v>0</v>
      </c>
      <c r="K245" s="196" t="s">
        <v>281</v>
      </c>
      <c r="L245" s="40"/>
      <c r="M245" s="201" t="s">
        <v>1</v>
      </c>
      <c r="N245" s="202" t="s">
        <v>41</v>
      </c>
      <c r="O245" s="72"/>
      <c r="P245" s="203">
        <f t="shared" si="31"/>
        <v>0</v>
      </c>
      <c r="Q245" s="203">
        <v>0</v>
      </c>
      <c r="R245" s="203">
        <f t="shared" si="32"/>
        <v>0</v>
      </c>
      <c r="S245" s="203">
        <v>0</v>
      </c>
      <c r="T245" s="204">
        <f t="shared" si="3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380</v>
      </c>
      <c r="AT245" s="205" t="s">
        <v>277</v>
      </c>
      <c r="AU245" s="205" t="s">
        <v>85</v>
      </c>
      <c r="AY245" s="18" t="s">
        <v>275</v>
      </c>
      <c r="BE245" s="206">
        <f t="shared" si="34"/>
        <v>0</v>
      </c>
      <c r="BF245" s="206">
        <f t="shared" si="35"/>
        <v>0</v>
      </c>
      <c r="BG245" s="206">
        <f t="shared" si="36"/>
        <v>0</v>
      </c>
      <c r="BH245" s="206">
        <f t="shared" si="37"/>
        <v>0</v>
      </c>
      <c r="BI245" s="206">
        <f t="shared" si="38"/>
        <v>0</v>
      </c>
      <c r="BJ245" s="18" t="s">
        <v>83</v>
      </c>
      <c r="BK245" s="206">
        <f t="shared" si="39"/>
        <v>0</v>
      </c>
      <c r="BL245" s="18" t="s">
        <v>380</v>
      </c>
      <c r="BM245" s="205" t="s">
        <v>4268</v>
      </c>
    </row>
    <row r="246" spans="1:65" s="2" customFormat="1" ht="24.15" customHeight="1">
      <c r="A246" s="35"/>
      <c r="B246" s="36"/>
      <c r="C246" s="251" t="s">
        <v>1093</v>
      </c>
      <c r="D246" s="251" t="s">
        <v>386</v>
      </c>
      <c r="E246" s="252" t="s">
        <v>4269</v>
      </c>
      <c r="F246" s="253" t="s">
        <v>4270</v>
      </c>
      <c r="G246" s="254" t="s">
        <v>610</v>
      </c>
      <c r="H246" s="255">
        <v>1</v>
      </c>
      <c r="I246" s="256"/>
      <c r="J246" s="257">
        <f t="shared" si="30"/>
        <v>0</v>
      </c>
      <c r="K246" s="253" t="s">
        <v>1</v>
      </c>
      <c r="L246" s="258"/>
      <c r="M246" s="259" t="s">
        <v>1</v>
      </c>
      <c r="N246" s="260" t="s">
        <v>41</v>
      </c>
      <c r="O246" s="72"/>
      <c r="P246" s="203">
        <f t="shared" si="31"/>
        <v>0</v>
      </c>
      <c r="Q246" s="203">
        <v>0</v>
      </c>
      <c r="R246" s="203">
        <f t="shared" si="32"/>
        <v>0</v>
      </c>
      <c r="S246" s="203">
        <v>0</v>
      </c>
      <c r="T246" s="204">
        <f t="shared" si="3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517</v>
      </c>
      <c r="AT246" s="205" t="s">
        <v>386</v>
      </c>
      <c r="AU246" s="205" t="s">
        <v>85</v>
      </c>
      <c r="AY246" s="18" t="s">
        <v>275</v>
      </c>
      <c r="BE246" s="206">
        <f t="shared" si="34"/>
        <v>0</v>
      </c>
      <c r="BF246" s="206">
        <f t="shared" si="35"/>
        <v>0</v>
      </c>
      <c r="BG246" s="206">
        <f t="shared" si="36"/>
        <v>0</v>
      </c>
      <c r="BH246" s="206">
        <f t="shared" si="37"/>
        <v>0</v>
      </c>
      <c r="BI246" s="206">
        <f t="shared" si="38"/>
        <v>0</v>
      </c>
      <c r="BJ246" s="18" t="s">
        <v>83</v>
      </c>
      <c r="BK246" s="206">
        <f t="shared" si="39"/>
        <v>0</v>
      </c>
      <c r="BL246" s="18" t="s">
        <v>380</v>
      </c>
      <c r="BM246" s="205" t="s">
        <v>4271</v>
      </c>
    </row>
    <row r="247" spans="1:65" s="2" customFormat="1" ht="24.15" customHeight="1">
      <c r="A247" s="35"/>
      <c r="B247" s="36"/>
      <c r="C247" s="194" t="s">
        <v>1097</v>
      </c>
      <c r="D247" s="194" t="s">
        <v>277</v>
      </c>
      <c r="E247" s="195" t="s">
        <v>4272</v>
      </c>
      <c r="F247" s="196" t="s">
        <v>4273</v>
      </c>
      <c r="G247" s="197" t="s">
        <v>610</v>
      </c>
      <c r="H247" s="198">
        <v>48</v>
      </c>
      <c r="I247" s="199"/>
      <c r="J247" s="200">
        <f t="shared" si="30"/>
        <v>0</v>
      </c>
      <c r="K247" s="196" t="s">
        <v>281</v>
      </c>
      <c r="L247" s="40"/>
      <c r="M247" s="201" t="s">
        <v>1</v>
      </c>
      <c r="N247" s="202" t="s">
        <v>41</v>
      </c>
      <c r="O247" s="72"/>
      <c r="P247" s="203">
        <f t="shared" si="31"/>
        <v>0</v>
      </c>
      <c r="Q247" s="203">
        <v>0</v>
      </c>
      <c r="R247" s="203">
        <f t="shared" si="32"/>
        <v>0</v>
      </c>
      <c r="S247" s="203">
        <v>0</v>
      </c>
      <c r="T247" s="204">
        <f t="shared" si="3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380</v>
      </c>
      <c r="AT247" s="205" t="s">
        <v>277</v>
      </c>
      <c r="AU247" s="205" t="s">
        <v>85</v>
      </c>
      <c r="AY247" s="18" t="s">
        <v>275</v>
      </c>
      <c r="BE247" s="206">
        <f t="shared" si="34"/>
        <v>0</v>
      </c>
      <c r="BF247" s="206">
        <f t="shared" si="35"/>
        <v>0</v>
      </c>
      <c r="BG247" s="206">
        <f t="shared" si="36"/>
        <v>0</v>
      </c>
      <c r="BH247" s="206">
        <f t="shared" si="37"/>
        <v>0</v>
      </c>
      <c r="BI247" s="206">
        <f t="shared" si="38"/>
        <v>0</v>
      </c>
      <c r="BJ247" s="18" t="s">
        <v>83</v>
      </c>
      <c r="BK247" s="206">
        <f t="shared" si="39"/>
        <v>0</v>
      </c>
      <c r="BL247" s="18" t="s">
        <v>380</v>
      </c>
      <c r="BM247" s="205" t="s">
        <v>4274</v>
      </c>
    </row>
    <row r="248" spans="1:65" s="2" customFormat="1" ht="24.15" customHeight="1">
      <c r="A248" s="35"/>
      <c r="B248" s="36"/>
      <c r="C248" s="251" t="s">
        <v>1117</v>
      </c>
      <c r="D248" s="251" t="s">
        <v>386</v>
      </c>
      <c r="E248" s="252" t="s">
        <v>4275</v>
      </c>
      <c r="F248" s="253" t="s">
        <v>4276</v>
      </c>
      <c r="G248" s="254" t="s">
        <v>610</v>
      </c>
      <c r="H248" s="255">
        <v>48</v>
      </c>
      <c r="I248" s="256"/>
      <c r="J248" s="257">
        <f t="shared" si="30"/>
        <v>0</v>
      </c>
      <c r="K248" s="253" t="s">
        <v>1</v>
      </c>
      <c r="L248" s="258"/>
      <c r="M248" s="259" t="s">
        <v>1</v>
      </c>
      <c r="N248" s="260" t="s">
        <v>41</v>
      </c>
      <c r="O248" s="72"/>
      <c r="P248" s="203">
        <f t="shared" si="31"/>
        <v>0</v>
      </c>
      <c r="Q248" s="203">
        <v>0</v>
      </c>
      <c r="R248" s="203">
        <f t="shared" si="32"/>
        <v>0</v>
      </c>
      <c r="S248" s="203">
        <v>0</v>
      </c>
      <c r="T248" s="204">
        <f t="shared" si="3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517</v>
      </c>
      <c r="AT248" s="205" t="s">
        <v>386</v>
      </c>
      <c r="AU248" s="205" t="s">
        <v>85</v>
      </c>
      <c r="AY248" s="18" t="s">
        <v>275</v>
      </c>
      <c r="BE248" s="206">
        <f t="shared" si="34"/>
        <v>0</v>
      </c>
      <c r="BF248" s="206">
        <f t="shared" si="35"/>
        <v>0</v>
      </c>
      <c r="BG248" s="206">
        <f t="shared" si="36"/>
        <v>0</v>
      </c>
      <c r="BH248" s="206">
        <f t="shared" si="37"/>
        <v>0</v>
      </c>
      <c r="BI248" s="206">
        <f t="shared" si="38"/>
        <v>0</v>
      </c>
      <c r="BJ248" s="18" t="s">
        <v>83</v>
      </c>
      <c r="BK248" s="206">
        <f t="shared" si="39"/>
        <v>0</v>
      </c>
      <c r="BL248" s="18" t="s">
        <v>380</v>
      </c>
      <c r="BM248" s="205" t="s">
        <v>4277</v>
      </c>
    </row>
    <row r="249" spans="1:65" s="2" customFormat="1" ht="24.15" customHeight="1">
      <c r="A249" s="35"/>
      <c r="B249" s="36"/>
      <c r="C249" s="251" t="s">
        <v>1132</v>
      </c>
      <c r="D249" s="251" t="s">
        <v>386</v>
      </c>
      <c r="E249" s="252" t="s">
        <v>4278</v>
      </c>
      <c r="F249" s="253" t="s">
        <v>4279</v>
      </c>
      <c r="G249" s="254" t="s">
        <v>610</v>
      </c>
      <c r="H249" s="255">
        <v>390</v>
      </c>
      <c r="I249" s="256"/>
      <c r="J249" s="257">
        <f t="shared" si="30"/>
        <v>0</v>
      </c>
      <c r="K249" s="253" t="s">
        <v>1</v>
      </c>
      <c r="L249" s="258"/>
      <c r="M249" s="259" t="s">
        <v>1</v>
      </c>
      <c r="N249" s="260" t="s">
        <v>41</v>
      </c>
      <c r="O249" s="72"/>
      <c r="P249" s="203">
        <f t="shared" si="31"/>
        <v>0</v>
      </c>
      <c r="Q249" s="203">
        <v>0</v>
      </c>
      <c r="R249" s="203">
        <f t="shared" si="32"/>
        <v>0</v>
      </c>
      <c r="S249" s="203">
        <v>0</v>
      </c>
      <c r="T249" s="204">
        <f t="shared" si="3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334</v>
      </c>
      <c r="AT249" s="205" t="s">
        <v>386</v>
      </c>
      <c r="AU249" s="205" t="s">
        <v>85</v>
      </c>
      <c r="AY249" s="18" t="s">
        <v>275</v>
      </c>
      <c r="BE249" s="206">
        <f t="shared" si="34"/>
        <v>0</v>
      </c>
      <c r="BF249" s="206">
        <f t="shared" si="35"/>
        <v>0</v>
      </c>
      <c r="BG249" s="206">
        <f t="shared" si="36"/>
        <v>0</v>
      </c>
      <c r="BH249" s="206">
        <f t="shared" si="37"/>
        <v>0</v>
      </c>
      <c r="BI249" s="206">
        <f t="shared" si="38"/>
        <v>0</v>
      </c>
      <c r="BJ249" s="18" t="s">
        <v>83</v>
      </c>
      <c r="BK249" s="206">
        <f t="shared" si="39"/>
        <v>0</v>
      </c>
      <c r="BL249" s="18" t="s">
        <v>282</v>
      </c>
      <c r="BM249" s="205" t="s">
        <v>4280</v>
      </c>
    </row>
    <row r="250" spans="1:65" s="2" customFormat="1" ht="24.15" customHeight="1">
      <c r="A250" s="35"/>
      <c r="B250" s="36"/>
      <c r="C250" s="251" t="s">
        <v>1162</v>
      </c>
      <c r="D250" s="251" t="s">
        <v>386</v>
      </c>
      <c r="E250" s="252" t="s">
        <v>4281</v>
      </c>
      <c r="F250" s="253" t="s">
        <v>4282</v>
      </c>
      <c r="G250" s="254" t="s">
        <v>610</v>
      </c>
      <c r="H250" s="255">
        <v>111</v>
      </c>
      <c r="I250" s="256"/>
      <c r="J250" s="257">
        <f t="shared" si="30"/>
        <v>0</v>
      </c>
      <c r="K250" s="253" t="s">
        <v>1</v>
      </c>
      <c r="L250" s="258"/>
      <c r="M250" s="259" t="s">
        <v>1</v>
      </c>
      <c r="N250" s="260" t="s">
        <v>41</v>
      </c>
      <c r="O250" s="72"/>
      <c r="P250" s="203">
        <f t="shared" si="31"/>
        <v>0</v>
      </c>
      <c r="Q250" s="203">
        <v>0</v>
      </c>
      <c r="R250" s="203">
        <f t="shared" si="32"/>
        <v>0</v>
      </c>
      <c r="S250" s="203">
        <v>0</v>
      </c>
      <c r="T250" s="204">
        <f t="shared" si="3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334</v>
      </c>
      <c r="AT250" s="205" t="s">
        <v>386</v>
      </c>
      <c r="AU250" s="205" t="s">
        <v>85</v>
      </c>
      <c r="AY250" s="18" t="s">
        <v>275</v>
      </c>
      <c r="BE250" s="206">
        <f t="shared" si="34"/>
        <v>0</v>
      </c>
      <c r="BF250" s="206">
        <f t="shared" si="35"/>
        <v>0</v>
      </c>
      <c r="BG250" s="206">
        <f t="shared" si="36"/>
        <v>0</v>
      </c>
      <c r="BH250" s="206">
        <f t="shared" si="37"/>
        <v>0</v>
      </c>
      <c r="BI250" s="206">
        <f t="shared" si="38"/>
        <v>0</v>
      </c>
      <c r="BJ250" s="18" t="s">
        <v>83</v>
      </c>
      <c r="BK250" s="206">
        <f t="shared" si="39"/>
        <v>0</v>
      </c>
      <c r="BL250" s="18" t="s">
        <v>282</v>
      </c>
      <c r="BM250" s="205" t="s">
        <v>4283</v>
      </c>
    </row>
    <row r="251" spans="1:65" s="2" customFormat="1" ht="24.15" customHeight="1">
      <c r="A251" s="35"/>
      <c r="B251" s="36"/>
      <c r="C251" s="251" t="s">
        <v>1181</v>
      </c>
      <c r="D251" s="251" t="s">
        <v>386</v>
      </c>
      <c r="E251" s="252" t="s">
        <v>4284</v>
      </c>
      <c r="F251" s="253" t="s">
        <v>4285</v>
      </c>
      <c r="G251" s="254" t="s">
        <v>610</v>
      </c>
      <c r="H251" s="255">
        <v>20</v>
      </c>
      <c r="I251" s="256"/>
      <c r="J251" s="257">
        <f t="shared" si="30"/>
        <v>0</v>
      </c>
      <c r="K251" s="253" t="s">
        <v>1</v>
      </c>
      <c r="L251" s="258"/>
      <c r="M251" s="259" t="s">
        <v>1</v>
      </c>
      <c r="N251" s="260" t="s">
        <v>41</v>
      </c>
      <c r="O251" s="72"/>
      <c r="P251" s="203">
        <f t="shared" si="31"/>
        <v>0</v>
      </c>
      <c r="Q251" s="203">
        <v>0</v>
      </c>
      <c r="R251" s="203">
        <f t="shared" si="32"/>
        <v>0</v>
      </c>
      <c r="S251" s="203">
        <v>0</v>
      </c>
      <c r="T251" s="204">
        <f t="shared" si="3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334</v>
      </c>
      <c r="AT251" s="205" t="s">
        <v>386</v>
      </c>
      <c r="AU251" s="205" t="s">
        <v>85</v>
      </c>
      <c r="AY251" s="18" t="s">
        <v>275</v>
      </c>
      <c r="BE251" s="206">
        <f t="shared" si="34"/>
        <v>0</v>
      </c>
      <c r="BF251" s="206">
        <f t="shared" si="35"/>
        <v>0</v>
      </c>
      <c r="BG251" s="206">
        <f t="shared" si="36"/>
        <v>0</v>
      </c>
      <c r="BH251" s="206">
        <f t="shared" si="37"/>
        <v>0</v>
      </c>
      <c r="BI251" s="206">
        <f t="shared" si="38"/>
        <v>0</v>
      </c>
      <c r="BJ251" s="18" t="s">
        <v>83</v>
      </c>
      <c r="BK251" s="206">
        <f t="shared" si="39"/>
        <v>0</v>
      </c>
      <c r="BL251" s="18" t="s">
        <v>282</v>
      </c>
      <c r="BM251" s="205" t="s">
        <v>4286</v>
      </c>
    </row>
    <row r="252" spans="1:65" s="2" customFormat="1" ht="24.15" customHeight="1">
      <c r="A252" s="35"/>
      <c r="B252" s="36"/>
      <c r="C252" s="251" t="s">
        <v>1185</v>
      </c>
      <c r="D252" s="251" t="s">
        <v>386</v>
      </c>
      <c r="E252" s="252" t="s">
        <v>4287</v>
      </c>
      <c r="F252" s="253" t="s">
        <v>4288</v>
      </c>
      <c r="G252" s="254" t="s">
        <v>610</v>
      </c>
      <c r="H252" s="255">
        <v>31</v>
      </c>
      <c r="I252" s="256"/>
      <c r="J252" s="257">
        <f t="shared" si="30"/>
        <v>0</v>
      </c>
      <c r="K252" s="253" t="s">
        <v>1</v>
      </c>
      <c r="L252" s="258"/>
      <c r="M252" s="259" t="s">
        <v>1</v>
      </c>
      <c r="N252" s="260" t="s">
        <v>41</v>
      </c>
      <c r="O252" s="72"/>
      <c r="P252" s="203">
        <f t="shared" si="31"/>
        <v>0</v>
      </c>
      <c r="Q252" s="203">
        <v>0</v>
      </c>
      <c r="R252" s="203">
        <f t="shared" si="32"/>
        <v>0</v>
      </c>
      <c r="S252" s="203">
        <v>0</v>
      </c>
      <c r="T252" s="204">
        <f t="shared" si="3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334</v>
      </c>
      <c r="AT252" s="205" t="s">
        <v>386</v>
      </c>
      <c r="AU252" s="205" t="s">
        <v>85</v>
      </c>
      <c r="AY252" s="18" t="s">
        <v>275</v>
      </c>
      <c r="BE252" s="206">
        <f t="shared" si="34"/>
        <v>0</v>
      </c>
      <c r="BF252" s="206">
        <f t="shared" si="35"/>
        <v>0</v>
      </c>
      <c r="BG252" s="206">
        <f t="shared" si="36"/>
        <v>0</v>
      </c>
      <c r="BH252" s="206">
        <f t="shared" si="37"/>
        <v>0</v>
      </c>
      <c r="BI252" s="206">
        <f t="shared" si="38"/>
        <v>0</v>
      </c>
      <c r="BJ252" s="18" t="s">
        <v>83</v>
      </c>
      <c r="BK252" s="206">
        <f t="shared" si="39"/>
        <v>0</v>
      </c>
      <c r="BL252" s="18" t="s">
        <v>282</v>
      </c>
      <c r="BM252" s="205" t="s">
        <v>4289</v>
      </c>
    </row>
    <row r="253" spans="1:65" s="2" customFormat="1" ht="24.15" customHeight="1">
      <c r="A253" s="35"/>
      <c r="B253" s="36"/>
      <c r="C253" s="251" t="s">
        <v>1193</v>
      </c>
      <c r="D253" s="251" t="s">
        <v>386</v>
      </c>
      <c r="E253" s="252" t="s">
        <v>4290</v>
      </c>
      <c r="F253" s="253" t="s">
        <v>4291</v>
      </c>
      <c r="G253" s="254" t="s">
        <v>610</v>
      </c>
      <c r="H253" s="255">
        <v>7</v>
      </c>
      <c r="I253" s="256"/>
      <c r="J253" s="257">
        <f t="shared" si="30"/>
        <v>0</v>
      </c>
      <c r="K253" s="253" t="s">
        <v>1</v>
      </c>
      <c r="L253" s="258"/>
      <c r="M253" s="259" t="s">
        <v>1</v>
      </c>
      <c r="N253" s="260" t="s">
        <v>41</v>
      </c>
      <c r="O253" s="72"/>
      <c r="P253" s="203">
        <f t="shared" si="31"/>
        <v>0</v>
      </c>
      <c r="Q253" s="203">
        <v>0</v>
      </c>
      <c r="R253" s="203">
        <f t="shared" si="32"/>
        <v>0</v>
      </c>
      <c r="S253" s="203">
        <v>0</v>
      </c>
      <c r="T253" s="204">
        <f t="shared" si="3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334</v>
      </c>
      <c r="AT253" s="205" t="s">
        <v>386</v>
      </c>
      <c r="AU253" s="205" t="s">
        <v>85</v>
      </c>
      <c r="AY253" s="18" t="s">
        <v>275</v>
      </c>
      <c r="BE253" s="206">
        <f t="shared" si="34"/>
        <v>0</v>
      </c>
      <c r="BF253" s="206">
        <f t="shared" si="35"/>
        <v>0</v>
      </c>
      <c r="BG253" s="206">
        <f t="shared" si="36"/>
        <v>0</v>
      </c>
      <c r="BH253" s="206">
        <f t="shared" si="37"/>
        <v>0</v>
      </c>
      <c r="BI253" s="206">
        <f t="shared" si="38"/>
        <v>0</v>
      </c>
      <c r="BJ253" s="18" t="s">
        <v>83</v>
      </c>
      <c r="BK253" s="206">
        <f t="shared" si="39"/>
        <v>0</v>
      </c>
      <c r="BL253" s="18" t="s">
        <v>282</v>
      </c>
      <c r="BM253" s="205" t="s">
        <v>4292</v>
      </c>
    </row>
    <row r="254" spans="1:65" s="2" customFormat="1" ht="24.15" customHeight="1">
      <c r="A254" s="35"/>
      <c r="B254" s="36"/>
      <c r="C254" s="194" t="s">
        <v>1201</v>
      </c>
      <c r="D254" s="194" t="s">
        <v>277</v>
      </c>
      <c r="E254" s="195" t="s">
        <v>4293</v>
      </c>
      <c r="F254" s="196" t="s">
        <v>4294</v>
      </c>
      <c r="G254" s="197" t="s">
        <v>610</v>
      </c>
      <c r="H254" s="198">
        <v>10</v>
      </c>
      <c r="I254" s="199"/>
      <c r="J254" s="200">
        <f t="shared" si="30"/>
        <v>0</v>
      </c>
      <c r="K254" s="196" t="s">
        <v>281</v>
      </c>
      <c r="L254" s="40"/>
      <c r="M254" s="201" t="s">
        <v>1</v>
      </c>
      <c r="N254" s="202" t="s">
        <v>41</v>
      </c>
      <c r="O254" s="72"/>
      <c r="P254" s="203">
        <f t="shared" si="31"/>
        <v>0</v>
      </c>
      <c r="Q254" s="203">
        <v>0</v>
      </c>
      <c r="R254" s="203">
        <f t="shared" si="32"/>
        <v>0</v>
      </c>
      <c r="S254" s="203">
        <v>0</v>
      </c>
      <c r="T254" s="204">
        <f t="shared" si="3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282</v>
      </c>
      <c r="AT254" s="205" t="s">
        <v>277</v>
      </c>
      <c r="AU254" s="205" t="s">
        <v>85</v>
      </c>
      <c r="AY254" s="18" t="s">
        <v>275</v>
      </c>
      <c r="BE254" s="206">
        <f t="shared" si="34"/>
        <v>0</v>
      </c>
      <c r="BF254" s="206">
        <f t="shared" si="35"/>
        <v>0</v>
      </c>
      <c r="BG254" s="206">
        <f t="shared" si="36"/>
        <v>0</v>
      </c>
      <c r="BH254" s="206">
        <f t="shared" si="37"/>
        <v>0</v>
      </c>
      <c r="BI254" s="206">
        <f t="shared" si="38"/>
        <v>0</v>
      </c>
      <c r="BJ254" s="18" t="s">
        <v>83</v>
      </c>
      <c r="BK254" s="206">
        <f t="shared" si="39"/>
        <v>0</v>
      </c>
      <c r="BL254" s="18" t="s">
        <v>282</v>
      </c>
      <c r="BM254" s="205" t="s">
        <v>4295</v>
      </c>
    </row>
    <row r="255" spans="1:65" s="2" customFormat="1" ht="16.5" customHeight="1">
      <c r="A255" s="35"/>
      <c r="B255" s="36"/>
      <c r="C255" s="251" t="s">
        <v>1206</v>
      </c>
      <c r="D255" s="251" t="s">
        <v>386</v>
      </c>
      <c r="E255" s="252" t="s">
        <v>4296</v>
      </c>
      <c r="F255" s="253" t="s">
        <v>4297</v>
      </c>
      <c r="G255" s="254" t="s">
        <v>610</v>
      </c>
      <c r="H255" s="255">
        <v>7</v>
      </c>
      <c r="I255" s="256"/>
      <c r="J255" s="257">
        <f t="shared" si="30"/>
        <v>0</v>
      </c>
      <c r="K255" s="253" t="s">
        <v>1</v>
      </c>
      <c r="L255" s="258"/>
      <c r="M255" s="259" t="s">
        <v>1</v>
      </c>
      <c r="N255" s="260" t="s">
        <v>41</v>
      </c>
      <c r="O255" s="72"/>
      <c r="P255" s="203">
        <f t="shared" si="31"/>
        <v>0</v>
      </c>
      <c r="Q255" s="203">
        <v>0</v>
      </c>
      <c r="R255" s="203">
        <f t="shared" si="32"/>
        <v>0</v>
      </c>
      <c r="S255" s="203">
        <v>0</v>
      </c>
      <c r="T255" s="204">
        <f t="shared" si="3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334</v>
      </c>
      <c r="AT255" s="205" t="s">
        <v>386</v>
      </c>
      <c r="AU255" s="205" t="s">
        <v>85</v>
      </c>
      <c r="AY255" s="18" t="s">
        <v>275</v>
      </c>
      <c r="BE255" s="206">
        <f t="shared" si="34"/>
        <v>0</v>
      </c>
      <c r="BF255" s="206">
        <f t="shared" si="35"/>
        <v>0</v>
      </c>
      <c r="BG255" s="206">
        <f t="shared" si="36"/>
        <v>0</v>
      </c>
      <c r="BH255" s="206">
        <f t="shared" si="37"/>
        <v>0</v>
      </c>
      <c r="BI255" s="206">
        <f t="shared" si="38"/>
        <v>0</v>
      </c>
      <c r="BJ255" s="18" t="s">
        <v>83</v>
      </c>
      <c r="BK255" s="206">
        <f t="shared" si="39"/>
        <v>0</v>
      </c>
      <c r="BL255" s="18" t="s">
        <v>282</v>
      </c>
      <c r="BM255" s="205" t="s">
        <v>4298</v>
      </c>
    </row>
    <row r="256" spans="1:65" s="2" customFormat="1" ht="21.75" customHeight="1">
      <c r="A256" s="35"/>
      <c r="B256" s="36"/>
      <c r="C256" s="251" t="s">
        <v>1213</v>
      </c>
      <c r="D256" s="251" t="s">
        <v>386</v>
      </c>
      <c r="E256" s="252" t="s">
        <v>4299</v>
      </c>
      <c r="F256" s="253" t="s">
        <v>4300</v>
      </c>
      <c r="G256" s="254" t="s">
        <v>610</v>
      </c>
      <c r="H256" s="255">
        <v>3</v>
      </c>
      <c r="I256" s="256"/>
      <c r="J256" s="257">
        <f t="shared" ref="J256:J287" si="40">ROUND(I256*H256,2)</f>
        <v>0</v>
      </c>
      <c r="K256" s="253" t="s">
        <v>1</v>
      </c>
      <c r="L256" s="258"/>
      <c r="M256" s="259" t="s">
        <v>1</v>
      </c>
      <c r="N256" s="260" t="s">
        <v>41</v>
      </c>
      <c r="O256" s="72"/>
      <c r="P256" s="203">
        <f t="shared" ref="P256:P287" si="41">O256*H256</f>
        <v>0</v>
      </c>
      <c r="Q256" s="203">
        <v>0</v>
      </c>
      <c r="R256" s="203">
        <f t="shared" ref="R256:R287" si="42">Q256*H256</f>
        <v>0</v>
      </c>
      <c r="S256" s="203">
        <v>0</v>
      </c>
      <c r="T256" s="204">
        <f t="shared" ref="T256:T287" si="43"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334</v>
      </c>
      <c r="AT256" s="205" t="s">
        <v>386</v>
      </c>
      <c r="AU256" s="205" t="s">
        <v>85</v>
      </c>
      <c r="AY256" s="18" t="s">
        <v>275</v>
      </c>
      <c r="BE256" s="206">
        <f t="shared" ref="BE256:BE279" si="44">IF(N256="základní",J256,0)</f>
        <v>0</v>
      </c>
      <c r="BF256" s="206">
        <f t="shared" ref="BF256:BF279" si="45">IF(N256="snížená",J256,0)</f>
        <v>0</v>
      </c>
      <c r="BG256" s="206">
        <f t="shared" ref="BG256:BG279" si="46">IF(N256="zákl. přenesená",J256,0)</f>
        <v>0</v>
      </c>
      <c r="BH256" s="206">
        <f t="shared" ref="BH256:BH279" si="47">IF(N256="sníž. přenesená",J256,0)</f>
        <v>0</v>
      </c>
      <c r="BI256" s="206">
        <f t="shared" ref="BI256:BI279" si="48">IF(N256="nulová",J256,0)</f>
        <v>0</v>
      </c>
      <c r="BJ256" s="18" t="s">
        <v>83</v>
      </c>
      <c r="BK256" s="206">
        <f t="shared" ref="BK256:BK279" si="49">ROUND(I256*H256,2)</f>
        <v>0</v>
      </c>
      <c r="BL256" s="18" t="s">
        <v>282</v>
      </c>
      <c r="BM256" s="205" t="s">
        <v>4301</v>
      </c>
    </row>
    <row r="257" spans="1:65" s="2" customFormat="1" ht="24.15" customHeight="1">
      <c r="A257" s="35"/>
      <c r="B257" s="36"/>
      <c r="C257" s="194" t="s">
        <v>1217</v>
      </c>
      <c r="D257" s="194" t="s">
        <v>277</v>
      </c>
      <c r="E257" s="195" t="s">
        <v>4302</v>
      </c>
      <c r="F257" s="196" t="s">
        <v>4303</v>
      </c>
      <c r="G257" s="197" t="s">
        <v>610</v>
      </c>
      <c r="H257" s="198">
        <v>23</v>
      </c>
      <c r="I257" s="199"/>
      <c r="J257" s="200">
        <f t="shared" si="40"/>
        <v>0</v>
      </c>
      <c r="K257" s="196" t="s">
        <v>281</v>
      </c>
      <c r="L257" s="40"/>
      <c r="M257" s="201" t="s">
        <v>1</v>
      </c>
      <c r="N257" s="202" t="s">
        <v>41</v>
      </c>
      <c r="O257" s="72"/>
      <c r="P257" s="203">
        <f t="shared" si="41"/>
        <v>0</v>
      </c>
      <c r="Q257" s="203">
        <v>0</v>
      </c>
      <c r="R257" s="203">
        <f t="shared" si="42"/>
        <v>0</v>
      </c>
      <c r="S257" s="203">
        <v>0</v>
      </c>
      <c r="T257" s="204">
        <f t="shared" si="4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380</v>
      </c>
      <c r="AT257" s="205" t="s">
        <v>277</v>
      </c>
      <c r="AU257" s="205" t="s">
        <v>85</v>
      </c>
      <c r="AY257" s="18" t="s">
        <v>275</v>
      </c>
      <c r="BE257" s="206">
        <f t="shared" si="44"/>
        <v>0</v>
      </c>
      <c r="BF257" s="206">
        <f t="shared" si="45"/>
        <v>0</v>
      </c>
      <c r="BG257" s="206">
        <f t="shared" si="46"/>
        <v>0</v>
      </c>
      <c r="BH257" s="206">
        <f t="shared" si="47"/>
        <v>0</v>
      </c>
      <c r="BI257" s="206">
        <f t="shared" si="48"/>
        <v>0</v>
      </c>
      <c r="BJ257" s="18" t="s">
        <v>83</v>
      </c>
      <c r="BK257" s="206">
        <f t="shared" si="49"/>
        <v>0</v>
      </c>
      <c r="BL257" s="18" t="s">
        <v>380</v>
      </c>
      <c r="BM257" s="205" t="s">
        <v>4304</v>
      </c>
    </row>
    <row r="258" spans="1:65" s="2" customFormat="1" ht="37.75" customHeight="1">
      <c r="A258" s="35"/>
      <c r="B258" s="36"/>
      <c r="C258" s="251" t="s">
        <v>1223</v>
      </c>
      <c r="D258" s="251" t="s">
        <v>386</v>
      </c>
      <c r="E258" s="252" t="s">
        <v>4305</v>
      </c>
      <c r="F258" s="253" t="s">
        <v>4306</v>
      </c>
      <c r="G258" s="254" t="s">
        <v>610</v>
      </c>
      <c r="H258" s="255">
        <v>23</v>
      </c>
      <c r="I258" s="256"/>
      <c r="J258" s="257">
        <f t="shared" si="40"/>
        <v>0</v>
      </c>
      <c r="K258" s="253" t="s">
        <v>1</v>
      </c>
      <c r="L258" s="258"/>
      <c r="M258" s="259" t="s">
        <v>1</v>
      </c>
      <c r="N258" s="260" t="s">
        <v>41</v>
      </c>
      <c r="O258" s="72"/>
      <c r="P258" s="203">
        <f t="shared" si="41"/>
        <v>0</v>
      </c>
      <c r="Q258" s="203">
        <v>0</v>
      </c>
      <c r="R258" s="203">
        <f t="shared" si="42"/>
        <v>0</v>
      </c>
      <c r="S258" s="203">
        <v>0</v>
      </c>
      <c r="T258" s="204">
        <f t="shared" si="4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517</v>
      </c>
      <c r="AT258" s="205" t="s">
        <v>386</v>
      </c>
      <c r="AU258" s="205" t="s">
        <v>85</v>
      </c>
      <c r="AY258" s="18" t="s">
        <v>275</v>
      </c>
      <c r="BE258" s="206">
        <f t="shared" si="44"/>
        <v>0</v>
      </c>
      <c r="BF258" s="206">
        <f t="shared" si="45"/>
        <v>0</v>
      </c>
      <c r="BG258" s="206">
        <f t="shared" si="46"/>
        <v>0</v>
      </c>
      <c r="BH258" s="206">
        <f t="shared" si="47"/>
        <v>0</v>
      </c>
      <c r="BI258" s="206">
        <f t="shared" si="48"/>
        <v>0</v>
      </c>
      <c r="BJ258" s="18" t="s">
        <v>83</v>
      </c>
      <c r="BK258" s="206">
        <f t="shared" si="49"/>
        <v>0</v>
      </c>
      <c r="BL258" s="18" t="s">
        <v>380</v>
      </c>
      <c r="BM258" s="205" t="s">
        <v>4307</v>
      </c>
    </row>
    <row r="259" spans="1:65" s="2" customFormat="1" ht="24.15" customHeight="1">
      <c r="A259" s="35"/>
      <c r="B259" s="36"/>
      <c r="C259" s="194" t="s">
        <v>1228</v>
      </c>
      <c r="D259" s="194" t="s">
        <v>277</v>
      </c>
      <c r="E259" s="195" t="s">
        <v>4308</v>
      </c>
      <c r="F259" s="196" t="s">
        <v>4309</v>
      </c>
      <c r="G259" s="197" t="s">
        <v>610</v>
      </c>
      <c r="H259" s="198">
        <v>38</v>
      </c>
      <c r="I259" s="199"/>
      <c r="J259" s="200">
        <f t="shared" si="40"/>
        <v>0</v>
      </c>
      <c r="K259" s="196" t="s">
        <v>281</v>
      </c>
      <c r="L259" s="40"/>
      <c r="M259" s="201" t="s">
        <v>1</v>
      </c>
      <c r="N259" s="202" t="s">
        <v>41</v>
      </c>
      <c r="O259" s="72"/>
      <c r="P259" s="203">
        <f t="shared" si="41"/>
        <v>0</v>
      </c>
      <c r="Q259" s="203">
        <v>0</v>
      </c>
      <c r="R259" s="203">
        <f t="shared" si="42"/>
        <v>0</v>
      </c>
      <c r="S259" s="203">
        <v>0</v>
      </c>
      <c r="T259" s="204">
        <f t="shared" si="4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380</v>
      </c>
      <c r="AT259" s="205" t="s">
        <v>277</v>
      </c>
      <c r="AU259" s="205" t="s">
        <v>85</v>
      </c>
      <c r="AY259" s="18" t="s">
        <v>275</v>
      </c>
      <c r="BE259" s="206">
        <f t="shared" si="44"/>
        <v>0</v>
      </c>
      <c r="BF259" s="206">
        <f t="shared" si="45"/>
        <v>0</v>
      </c>
      <c r="BG259" s="206">
        <f t="shared" si="46"/>
        <v>0</v>
      </c>
      <c r="BH259" s="206">
        <f t="shared" si="47"/>
        <v>0</v>
      </c>
      <c r="BI259" s="206">
        <f t="shared" si="48"/>
        <v>0</v>
      </c>
      <c r="BJ259" s="18" t="s">
        <v>83</v>
      </c>
      <c r="BK259" s="206">
        <f t="shared" si="49"/>
        <v>0</v>
      </c>
      <c r="BL259" s="18" t="s">
        <v>380</v>
      </c>
      <c r="BM259" s="205" t="s">
        <v>4310</v>
      </c>
    </row>
    <row r="260" spans="1:65" s="2" customFormat="1" ht="21.75" customHeight="1">
      <c r="A260" s="35"/>
      <c r="B260" s="36"/>
      <c r="C260" s="251" t="s">
        <v>1233</v>
      </c>
      <c r="D260" s="251" t="s">
        <v>386</v>
      </c>
      <c r="E260" s="252" t="s">
        <v>4311</v>
      </c>
      <c r="F260" s="253" t="s">
        <v>4312</v>
      </c>
      <c r="G260" s="254" t="s">
        <v>610</v>
      </c>
      <c r="H260" s="255">
        <v>4</v>
      </c>
      <c r="I260" s="256"/>
      <c r="J260" s="257">
        <f t="shared" si="40"/>
        <v>0</v>
      </c>
      <c r="K260" s="253" t="s">
        <v>1</v>
      </c>
      <c r="L260" s="258"/>
      <c r="M260" s="259" t="s">
        <v>1</v>
      </c>
      <c r="N260" s="260" t="s">
        <v>41</v>
      </c>
      <c r="O260" s="72"/>
      <c r="P260" s="203">
        <f t="shared" si="41"/>
        <v>0</v>
      </c>
      <c r="Q260" s="203">
        <v>0</v>
      </c>
      <c r="R260" s="203">
        <f t="shared" si="42"/>
        <v>0</v>
      </c>
      <c r="S260" s="203">
        <v>0</v>
      </c>
      <c r="T260" s="204">
        <f t="shared" si="4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517</v>
      </c>
      <c r="AT260" s="205" t="s">
        <v>386</v>
      </c>
      <c r="AU260" s="205" t="s">
        <v>85</v>
      </c>
      <c r="AY260" s="18" t="s">
        <v>275</v>
      </c>
      <c r="BE260" s="206">
        <f t="shared" si="44"/>
        <v>0</v>
      </c>
      <c r="BF260" s="206">
        <f t="shared" si="45"/>
        <v>0</v>
      </c>
      <c r="BG260" s="206">
        <f t="shared" si="46"/>
        <v>0</v>
      </c>
      <c r="BH260" s="206">
        <f t="shared" si="47"/>
        <v>0</v>
      </c>
      <c r="BI260" s="206">
        <f t="shared" si="48"/>
        <v>0</v>
      </c>
      <c r="BJ260" s="18" t="s">
        <v>83</v>
      </c>
      <c r="BK260" s="206">
        <f t="shared" si="49"/>
        <v>0</v>
      </c>
      <c r="BL260" s="18" t="s">
        <v>380</v>
      </c>
      <c r="BM260" s="205" t="s">
        <v>4313</v>
      </c>
    </row>
    <row r="261" spans="1:65" s="2" customFormat="1" ht="21.75" customHeight="1">
      <c r="A261" s="35"/>
      <c r="B261" s="36"/>
      <c r="C261" s="251" t="s">
        <v>1239</v>
      </c>
      <c r="D261" s="251" t="s">
        <v>386</v>
      </c>
      <c r="E261" s="252" t="s">
        <v>4314</v>
      </c>
      <c r="F261" s="253" t="s">
        <v>4315</v>
      </c>
      <c r="G261" s="254" t="s">
        <v>610</v>
      </c>
      <c r="H261" s="255">
        <v>2</v>
      </c>
      <c r="I261" s="256"/>
      <c r="J261" s="257">
        <f t="shared" si="40"/>
        <v>0</v>
      </c>
      <c r="K261" s="253" t="s">
        <v>1</v>
      </c>
      <c r="L261" s="258"/>
      <c r="M261" s="259" t="s">
        <v>1</v>
      </c>
      <c r="N261" s="260" t="s">
        <v>41</v>
      </c>
      <c r="O261" s="72"/>
      <c r="P261" s="203">
        <f t="shared" si="41"/>
        <v>0</v>
      </c>
      <c r="Q261" s="203">
        <v>0</v>
      </c>
      <c r="R261" s="203">
        <f t="shared" si="42"/>
        <v>0</v>
      </c>
      <c r="S261" s="203">
        <v>0</v>
      </c>
      <c r="T261" s="204">
        <f t="shared" si="4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517</v>
      </c>
      <c r="AT261" s="205" t="s">
        <v>386</v>
      </c>
      <c r="AU261" s="205" t="s">
        <v>85</v>
      </c>
      <c r="AY261" s="18" t="s">
        <v>275</v>
      </c>
      <c r="BE261" s="206">
        <f t="shared" si="44"/>
        <v>0</v>
      </c>
      <c r="BF261" s="206">
        <f t="shared" si="45"/>
        <v>0</v>
      </c>
      <c r="BG261" s="206">
        <f t="shared" si="46"/>
        <v>0</v>
      </c>
      <c r="BH261" s="206">
        <f t="shared" si="47"/>
        <v>0</v>
      </c>
      <c r="BI261" s="206">
        <f t="shared" si="48"/>
        <v>0</v>
      </c>
      <c r="BJ261" s="18" t="s">
        <v>83</v>
      </c>
      <c r="BK261" s="206">
        <f t="shared" si="49"/>
        <v>0</v>
      </c>
      <c r="BL261" s="18" t="s">
        <v>380</v>
      </c>
      <c r="BM261" s="205" t="s">
        <v>4316</v>
      </c>
    </row>
    <row r="262" spans="1:65" s="2" customFormat="1" ht="21.75" customHeight="1">
      <c r="A262" s="35"/>
      <c r="B262" s="36"/>
      <c r="C262" s="251" t="s">
        <v>1244</v>
      </c>
      <c r="D262" s="251" t="s">
        <v>386</v>
      </c>
      <c r="E262" s="252" t="s">
        <v>4317</v>
      </c>
      <c r="F262" s="253" t="s">
        <v>4318</v>
      </c>
      <c r="G262" s="254" t="s">
        <v>610</v>
      </c>
      <c r="H262" s="255">
        <v>7</v>
      </c>
      <c r="I262" s="256"/>
      <c r="J262" s="257">
        <f t="shared" si="40"/>
        <v>0</v>
      </c>
      <c r="K262" s="253" t="s">
        <v>1</v>
      </c>
      <c r="L262" s="258"/>
      <c r="M262" s="259" t="s">
        <v>1</v>
      </c>
      <c r="N262" s="260" t="s">
        <v>41</v>
      </c>
      <c r="O262" s="72"/>
      <c r="P262" s="203">
        <f t="shared" si="41"/>
        <v>0</v>
      </c>
      <c r="Q262" s="203">
        <v>0</v>
      </c>
      <c r="R262" s="203">
        <f t="shared" si="42"/>
        <v>0</v>
      </c>
      <c r="S262" s="203">
        <v>0</v>
      </c>
      <c r="T262" s="204">
        <f t="shared" si="4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517</v>
      </c>
      <c r="AT262" s="205" t="s">
        <v>386</v>
      </c>
      <c r="AU262" s="205" t="s">
        <v>85</v>
      </c>
      <c r="AY262" s="18" t="s">
        <v>275</v>
      </c>
      <c r="BE262" s="206">
        <f t="shared" si="44"/>
        <v>0</v>
      </c>
      <c r="BF262" s="206">
        <f t="shared" si="45"/>
        <v>0</v>
      </c>
      <c r="BG262" s="206">
        <f t="shared" si="46"/>
        <v>0</v>
      </c>
      <c r="BH262" s="206">
        <f t="shared" si="47"/>
        <v>0</v>
      </c>
      <c r="BI262" s="206">
        <f t="shared" si="48"/>
        <v>0</v>
      </c>
      <c r="BJ262" s="18" t="s">
        <v>83</v>
      </c>
      <c r="BK262" s="206">
        <f t="shared" si="49"/>
        <v>0</v>
      </c>
      <c r="BL262" s="18" t="s">
        <v>380</v>
      </c>
      <c r="BM262" s="205" t="s">
        <v>4319</v>
      </c>
    </row>
    <row r="263" spans="1:65" s="2" customFormat="1" ht="21.75" customHeight="1">
      <c r="A263" s="35"/>
      <c r="B263" s="36"/>
      <c r="C263" s="251" t="s">
        <v>1249</v>
      </c>
      <c r="D263" s="251" t="s">
        <v>386</v>
      </c>
      <c r="E263" s="252" t="s">
        <v>4320</v>
      </c>
      <c r="F263" s="253" t="s">
        <v>4321</v>
      </c>
      <c r="G263" s="254" t="s">
        <v>610</v>
      </c>
      <c r="H263" s="255">
        <v>9</v>
      </c>
      <c r="I263" s="256"/>
      <c r="J263" s="257">
        <f t="shared" si="40"/>
        <v>0</v>
      </c>
      <c r="K263" s="253" t="s">
        <v>1</v>
      </c>
      <c r="L263" s="258"/>
      <c r="M263" s="259" t="s">
        <v>1</v>
      </c>
      <c r="N263" s="260" t="s">
        <v>41</v>
      </c>
      <c r="O263" s="72"/>
      <c r="P263" s="203">
        <f t="shared" si="41"/>
        <v>0</v>
      </c>
      <c r="Q263" s="203">
        <v>0</v>
      </c>
      <c r="R263" s="203">
        <f t="shared" si="42"/>
        <v>0</v>
      </c>
      <c r="S263" s="203">
        <v>0</v>
      </c>
      <c r="T263" s="204">
        <f t="shared" si="4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517</v>
      </c>
      <c r="AT263" s="205" t="s">
        <v>386</v>
      </c>
      <c r="AU263" s="205" t="s">
        <v>85</v>
      </c>
      <c r="AY263" s="18" t="s">
        <v>275</v>
      </c>
      <c r="BE263" s="206">
        <f t="shared" si="44"/>
        <v>0</v>
      </c>
      <c r="BF263" s="206">
        <f t="shared" si="45"/>
        <v>0</v>
      </c>
      <c r="BG263" s="206">
        <f t="shared" si="46"/>
        <v>0</v>
      </c>
      <c r="BH263" s="206">
        <f t="shared" si="47"/>
        <v>0</v>
      </c>
      <c r="BI263" s="206">
        <f t="shared" si="48"/>
        <v>0</v>
      </c>
      <c r="BJ263" s="18" t="s">
        <v>83</v>
      </c>
      <c r="BK263" s="206">
        <f t="shared" si="49"/>
        <v>0</v>
      </c>
      <c r="BL263" s="18" t="s">
        <v>380</v>
      </c>
      <c r="BM263" s="205" t="s">
        <v>4322</v>
      </c>
    </row>
    <row r="264" spans="1:65" s="2" customFormat="1" ht="21.75" customHeight="1">
      <c r="A264" s="35"/>
      <c r="B264" s="36"/>
      <c r="C264" s="251" t="s">
        <v>1253</v>
      </c>
      <c r="D264" s="251" t="s">
        <v>386</v>
      </c>
      <c r="E264" s="252" t="s">
        <v>4323</v>
      </c>
      <c r="F264" s="253" t="s">
        <v>4324</v>
      </c>
      <c r="G264" s="254" t="s">
        <v>610</v>
      </c>
      <c r="H264" s="255">
        <v>16</v>
      </c>
      <c r="I264" s="256"/>
      <c r="J264" s="257">
        <f t="shared" si="40"/>
        <v>0</v>
      </c>
      <c r="K264" s="253" t="s">
        <v>1</v>
      </c>
      <c r="L264" s="258"/>
      <c r="M264" s="259" t="s">
        <v>1</v>
      </c>
      <c r="N264" s="260" t="s">
        <v>41</v>
      </c>
      <c r="O264" s="72"/>
      <c r="P264" s="203">
        <f t="shared" si="41"/>
        <v>0</v>
      </c>
      <c r="Q264" s="203">
        <v>0</v>
      </c>
      <c r="R264" s="203">
        <f t="shared" si="42"/>
        <v>0</v>
      </c>
      <c r="S264" s="203">
        <v>0</v>
      </c>
      <c r="T264" s="204">
        <f t="shared" si="4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517</v>
      </c>
      <c r="AT264" s="205" t="s">
        <v>386</v>
      </c>
      <c r="AU264" s="205" t="s">
        <v>85</v>
      </c>
      <c r="AY264" s="18" t="s">
        <v>275</v>
      </c>
      <c r="BE264" s="206">
        <f t="shared" si="44"/>
        <v>0</v>
      </c>
      <c r="BF264" s="206">
        <f t="shared" si="45"/>
        <v>0</v>
      </c>
      <c r="BG264" s="206">
        <f t="shared" si="46"/>
        <v>0</v>
      </c>
      <c r="BH264" s="206">
        <f t="shared" si="47"/>
        <v>0</v>
      </c>
      <c r="BI264" s="206">
        <f t="shared" si="48"/>
        <v>0</v>
      </c>
      <c r="BJ264" s="18" t="s">
        <v>83</v>
      </c>
      <c r="BK264" s="206">
        <f t="shared" si="49"/>
        <v>0</v>
      </c>
      <c r="BL264" s="18" t="s">
        <v>380</v>
      </c>
      <c r="BM264" s="205" t="s">
        <v>4325</v>
      </c>
    </row>
    <row r="265" spans="1:65" s="2" customFormat="1" ht="37.75" customHeight="1">
      <c r="A265" s="35"/>
      <c r="B265" s="36"/>
      <c r="C265" s="194" t="s">
        <v>1257</v>
      </c>
      <c r="D265" s="194" t="s">
        <v>277</v>
      </c>
      <c r="E265" s="195" t="s">
        <v>4326</v>
      </c>
      <c r="F265" s="196" t="s">
        <v>4327</v>
      </c>
      <c r="G265" s="197" t="s">
        <v>610</v>
      </c>
      <c r="H265" s="198">
        <v>296</v>
      </c>
      <c r="I265" s="199"/>
      <c r="J265" s="200">
        <f t="shared" si="40"/>
        <v>0</v>
      </c>
      <c r="K265" s="196" t="s">
        <v>281</v>
      </c>
      <c r="L265" s="40"/>
      <c r="M265" s="201" t="s">
        <v>1</v>
      </c>
      <c r="N265" s="202" t="s">
        <v>41</v>
      </c>
      <c r="O265" s="72"/>
      <c r="P265" s="203">
        <f t="shared" si="41"/>
        <v>0</v>
      </c>
      <c r="Q265" s="203">
        <v>0</v>
      </c>
      <c r="R265" s="203">
        <f t="shared" si="42"/>
        <v>0</v>
      </c>
      <c r="S265" s="203">
        <v>0</v>
      </c>
      <c r="T265" s="204">
        <f t="shared" si="4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380</v>
      </c>
      <c r="AT265" s="205" t="s">
        <v>277</v>
      </c>
      <c r="AU265" s="205" t="s">
        <v>85</v>
      </c>
      <c r="AY265" s="18" t="s">
        <v>275</v>
      </c>
      <c r="BE265" s="206">
        <f t="shared" si="44"/>
        <v>0</v>
      </c>
      <c r="BF265" s="206">
        <f t="shared" si="45"/>
        <v>0</v>
      </c>
      <c r="BG265" s="206">
        <f t="shared" si="46"/>
        <v>0</v>
      </c>
      <c r="BH265" s="206">
        <f t="shared" si="47"/>
        <v>0</v>
      </c>
      <c r="BI265" s="206">
        <f t="shared" si="48"/>
        <v>0</v>
      </c>
      <c r="BJ265" s="18" t="s">
        <v>83</v>
      </c>
      <c r="BK265" s="206">
        <f t="shared" si="49"/>
        <v>0</v>
      </c>
      <c r="BL265" s="18" t="s">
        <v>380</v>
      </c>
      <c r="BM265" s="205" t="s">
        <v>4328</v>
      </c>
    </row>
    <row r="266" spans="1:65" s="2" customFormat="1" ht="24.15" customHeight="1">
      <c r="A266" s="35"/>
      <c r="B266" s="36"/>
      <c r="C266" s="251" t="s">
        <v>1261</v>
      </c>
      <c r="D266" s="251" t="s">
        <v>386</v>
      </c>
      <c r="E266" s="252" t="s">
        <v>4329</v>
      </c>
      <c r="F266" s="253" t="s">
        <v>4330</v>
      </c>
      <c r="G266" s="254" t="s">
        <v>610</v>
      </c>
      <c r="H266" s="255">
        <v>7</v>
      </c>
      <c r="I266" s="256"/>
      <c r="J266" s="257">
        <f t="shared" si="40"/>
        <v>0</v>
      </c>
      <c r="K266" s="253" t="s">
        <v>1</v>
      </c>
      <c r="L266" s="258"/>
      <c r="M266" s="259" t="s">
        <v>1</v>
      </c>
      <c r="N266" s="260" t="s">
        <v>41</v>
      </c>
      <c r="O266" s="72"/>
      <c r="P266" s="203">
        <f t="shared" si="41"/>
        <v>0</v>
      </c>
      <c r="Q266" s="203">
        <v>0</v>
      </c>
      <c r="R266" s="203">
        <f t="shared" si="42"/>
        <v>0</v>
      </c>
      <c r="S266" s="203">
        <v>0</v>
      </c>
      <c r="T266" s="204">
        <f t="shared" si="4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517</v>
      </c>
      <c r="AT266" s="205" t="s">
        <v>386</v>
      </c>
      <c r="AU266" s="205" t="s">
        <v>85</v>
      </c>
      <c r="AY266" s="18" t="s">
        <v>275</v>
      </c>
      <c r="BE266" s="206">
        <f t="shared" si="44"/>
        <v>0</v>
      </c>
      <c r="BF266" s="206">
        <f t="shared" si="45"/>
        <v>0</v>
      </c>
      <c r="BG266" s="206">
        <f t="shared" si="46"/>
        <v>0</v>
      </c>
      <c r="BH266" s="206">
        <f t="shared" si="47"/>
        <v>0</v>
      </c>
      <c r="BI266" s="206">
        <f t="shared" si="48"/>
        <v>0</v>
      </c>
      <c r="BJ266" s="18" t="s">
        <v>83</v>
      </c>
      <c r="BK266" s="206">
        <f t="shared" si="49"/>
        <v>0</v>
      </c>
      <c r="BL266" s="18" t="s">
        <v>380</v>
      </c>
      <c r="BM266" s="205" t="s">
        <v>4331</v>
      </c>
    </row>
    <row r="267" spans="1:65" s="2" customFormat="1" ht="49" customHeight="1">
      <c r="A267" s="35"/>
      <c r="B267" s="36"/>
      <c r="C267" s="251" t="s">
        <v>1265</v>
      </c>
      <c r="D267" s="251" t="s">
        <v>386</v>
      </c>
      <c r="E267" s="252" t="s">
        <v>4332</v>
      </c>
      <c r="F267" s="253" t="s">
        <v>4333</v>
      </c>
      <c r="G267" s="254" t="s">
        <v>610</v>
      </c>
      <c r="H267" s="255">
        <v>48</v>
      </c>
      <c r="I267" s="256"/>
      <c r="J267" s="257">
        <f t="shared" si="40"/>
        <v>0</v>
      </c>
      <c r="K267" s="253" t="s">
        <v>1</v>
      </c>
      <c r="L267" s="258"/>
      <c r="M267" s="259" t="s">
        <v>1</v>
      </c>
      <c r="N267" s="260" t="s">
        <v>41</v>
      </c>
      <c r="O267" s="72"/>
      <c r="P267" s="203">
        <f t="shared" si="41"/>
        <v>0</v>
      </c>
      <c r="Q267" s="203">
        <v>0</v>
      </c>
      <c r="R267" s="203">
        <f t="shared" si="42"/>
        <v>0</v>
      </c>
      <c r="S267" s="203">
        <v>0</v>
      </c>
      <c r="T267" s="204">
        <f t="shared" si="4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517</v>
      </c>
      <c r="AT267" s="205" t="s">
        <v>386</v>
      </c>
      <c r="AU267" s="205" t="s">
        <v>85</v>
      </c>
      <c r="AY267" s="18" t="s">
        <v>275</v>
      </c>
      <c r="BE267" s="206">
        <f t="shared" si="44"/>
        <v>0</v>
      </c>
      <c r="BF267" s="206">
        <f t="shared" si="45"/>
        <v>0</v>
      </c>
      <c r="BG267" s="206">
        <f t="shared" si="46"/>
        <v>0</v>
      </c>
      <c r="BH267" s="206">
        <f t="shared" si="47"/>
        <v>0</v>
      </c>
      <c r="BI267" s="206">
        <f t="shared" si="48"/>
        <v>0</v>
      </c>
      <c r="BJ267" s="18" t="s">
        <v>83</v>
      </c>
      <c r="BK267" s="206">
        <f t="shared" si="49"/>
        <v>0</v>
      </c>
      <c r="BL267" s="18" t="s">
        <v>380</v>
      </c>
      <c r="BM267" s="205" t="s">
        <v>4334</v>
      </c>
    </row>
    <row r="268" spans="1:65" s="2" customFormat="1" ht="24.15" customHeight="1">
      <c r="A268" s="35"/>
      <c r="B268" s="36"/>
      <c r="C268" s="251" t="s">
        <v>1269</v>
      </c>
      <c r="D268" s="251" t="s">
        <v>386</v>
      </c>
      <c r="E268" s="252" t="s">
        <v>4335</v>
      </c>
      <c r="F268" s="253" t="s">
        <v>4336</v>
      </c>
      <c r="G268" s="254" t="s">
        <v>610</v>
      </c>
      <c r="H268" s="255">
        <v>119</v>
      </c>
      <c r="I268" s="256"/>
      <c r="J268" s="257">
        <f t="shared" si="40"/>
        <v>0</v>
      </c>
      <c r="K268" s="253" t="s">
        <v>1</v>
      </c>
      <c r="L268" s="258"/>
      <c r="M268" s="259" t="s">
        <v>1</v>
      </c>
      <c r="N268" s="260" t="s">
        <v>41</v>
      </c>
      <c r="O268" s="72"/>
      <c r="P268" s="203">
        <f t="shared" si="41"/>
        <v>0</v>
      </c>
      <c r="Q268" s="203">
        <v>0</v>
      </c>
      <c r="R268" s="203">
        <f t="shared" si="42"/>
        <v>0</v>
      </c>
      <c r="S268" s="203">
        <v>0</v>
      </c>
      <c r="T268" s="204">
        <f t="shared" si="4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517</v>
      </c>
      <c r="AT268" s="205" t="s">
        <v>386</v>
      </c>
      <c r="AU268" s="205" t="s">
        <v>85</v>
      </c>
      <c r="AY268" s="18" t="s">
        <v>275</v>
      </c>
      <c r="BE268" s="206">
        <f t="shared" si="44"/>
        <v>0</v>
      </c>
      <c r="BF268" s="206">
        <f t="shared" si="45"/>
        <v>0</v>
      </c>
      <c r="BG268" s="206">
        <f t="shared" si="46"/>
        <v>0</v>
      </c>
      <c r="BH268" s="206">
        <f t="shared" si="47"/>
        <v>0</v>
      </c>
      <c r="BI268" s="206">
        <f t="shared" si="48"/>
        <v>0</v>
      </c>
      <c r="BJ268" s="18" t="s">
        <v>83</v>
      </c>
      <c r="BK268" s="206">
        <f t="shared" si="49"/>
        <v>0</v>
      </c>
      <c r="BL268" s="18" t="s">
        <v>380</v>
      </c>
      <c r="BM268" s="205" t="s">
        <v>4337</v>
      </c>
    </row>
    <row r="269" spans="1:65" s="2" customFormat="1" ht="24.15" customHeight="1">
      <c r="A269" s="35"/>
      <c r="B269" s="36"/>
      <c r="C269" s="251" t="s">
        <v>1274</v>
      </c>
      <c r="D269" s="251" t="s">
        <v>386</v>
      </c>
      <c r="E269" s="252" t="s">
        <v>4338</v>
      </c>
      <c r="F269" s="253" t="s">
        <v>4339</v>
      </c>
      <c r="G269" s="254" t="s">
        <v>610</v>
      </c>
      <c r="H269" s="255">
        <v>32</v>
      </c>
      <c r="I269" s="256"/>
      <c r="J269" s="257">
        <f t="shared" si="40"/>
        <v>0</v>
      </c>
      <c r="K269" s="253" t="s">
        <v>1</v>
      </c>
      <c r="L269" s="258"/>
      <c r="M269" s="259" t="s">
        <v>1</v>
      </c>
      <c r="N269" s="260" t="s">
        <v>41</v>
      </c>
      <c r="O269" s="72"/>
      <c r="P269" s="203">
        <f t="shared" si="41"/>
        <v>0</v>
      </c>
      <c r="Q269" s="203">
        <v>0</v>
      </c>
      <c r="R269" s="203">
        <f t="shared" si="42"/>
        <v>0</v>
      </c>
      <c r="S269" s="203">
        <v>0</v>
      </c>
      <c r="T269" s="204">
        <f t="shared" si="4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517</v>
      </c>
      <c r="AT269" s="205" t="s">
        <v>386</v>
      </c>
      <c r="AU269" s="205" t="s">
        <v>85</v>
      </c>
      <c r="AY269" s="18" t="s">
        <v>275</v>
      </c>
      <c r="BE269" s="206">
        <f t="shared" si="44"/>
        <v>0</v>
      </c>
      <c r="BF269" s="206">
        <f t="shared" si="45"/>
        <v>0</v>
      </c>
      <c r="BG269" s="206">
        <f t="shared" si="46"/>
        <v>0</v>
      </c>
      <c r="BH269" s="206">
        <f t="shared" si="47"/>
        <v>0</v>
      </c>
      <c r="BI269" s="206">
        <f t="shared" si="48"/>
        <v>0</v>
      </c>
      <c r="BJ269" s="18" t="s">
        <v>83</v>
      </c>
      <c r="BK269" s="206">
        <f t="shared" si="49"/>
        <v>0</v>
      </c>
      <c r="BL269" s="18" t="s">
        <v>380</v>
      </c>
      <c r="BM269" s="205" t="s">
        <v>4340</v>
      </c>
    </row>
    <row r="270" spans="1:65" s="2" customFormat="1" ht="24.15" customHeight="1">
      <c r="A270" s="35"/>
      <c r="B270" s="36"/>
      <c r="C270" s="251" t="s">
        <v>1281</v>
      </c>
      <c r="D270" s="251" t="s">
        <v>386</v>
      </c>
      <c r="E270" s="252" t="s">
        <v>4341</v>
      </c>
      <c r="F270" s="253" t="s">
        <v>4342</v>
      </c>
      <c r="G270" s="254" t="s">
        <v>610</v>
      </c>
      <c r="H270" s="255">
        <v>29</v>
      </c>
      <c r="I270" s="256"/>
      <c r="J270" s="257">
        <f t="shared" si="40"/>
        <v>0</v>
      </c>
      <c r="K270" s="253" t="s">
        <v>1</v>
      </c>
      <c r="L270" s="258"/>
      <c r="M270" s="259" t="s">
        <v>1</v>
      </c>
      <c r="N270" s="260" t="s">
        <v>41</v>
      </c>
      <c r="O270" s="72"/>
      <c r="P270" s="203">
        <f t="shared" si="41"/>
        <v>0</v>
      </c>
      <c r="Q270" s="203">
        <v>0</v>
      </c>
      <c r="R270" s="203">
        <f t="shared" si="42"/>
        <v>0</v>
      </c>
      <c r="S270" s="203">
        <v>0</v>
      </c>
      <c r="T270" s="204">
        <f t="shared" si="4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517</v>
      </c>
      <c r="AT270" s="205" t="s">
        <v>386</v>
      </c>
      <c r="AU270" s="205" t="s">
        <v>85</v>
      </c>
      <c r="AY270" s="18" t="s">
        <v>275</v>
      </c>
      <c r="BE270" s="206">
        <f t="shared" si="44"/>
        <v>0</v>
      </c>
      <c r="BF270" s="206">
        <f t="shared" si="45"/>
        <v>0</v>
      </c>
      <c r="BG270" s="206">
        <f t="shared" si="46"/>
        <v>0</v>
      </c>
      <c r="BH270" s="206">
        <f t="shared" si="47"/>
        <v>0</v>
      </c>
      <c r="BI270" s="206">
        <f t="shared" si="48"/>
        <v>0</v>
      </c>
      <c r="BJ270" s="18" t="s">
        <v>83</v>
      </c>
      <c r="BK270" s="206">
        <f t="shared" si="49"/>
        <v>0</v>
      </c>
      <c r="BL270" s="18" t="s">
        <v>380</v>
      </c>
      <c r="BM270" s="205" t="s">
        <v>4343</v>
      </c>
    </row>
    <row r="271" spans="1:65" s="2" customFormat="1" ht="24.15" customHeight="1">
      <c r="A271" s="35"/>
      <c r="B271" s="36"/>
      <c r="C271" s="251" t="s">
        <v>1285</v>
      </c>
      <c r="D271" s="251" t="s">
        <v>386</v>
      </c>
      <c r="E271" s="252" t="s">
        <v>4344</v>
      </c>
      <c r="F271" s="253" t="s">
        <v>4345</v>
      </c>
      <c r="G271" s="254" t="s">
        <v>610</v>
      </c>
      <c r="H271" s="255">
        <v>20</v>
      </c>
      <c r="I271" s="256"/>
      <c r="J271" s="257">
        <f t="shared" si="40"/>
        <v>0</v>
      </c>
      <c r="K271" s="253" t="s">
        <v>1</v>
      </c>
      <c r="L271" s="258"/>
      <c r="M271" s="259" t="s">
        <v>1</v>
      </c>
      <c r="N271" s="260" t="s">
        <v>41</v>
      </c>
      <c r="O271" s="72"/>
      <c r="P271" s="203">
        <f t="shared" si="41"/>
        <v>0</v>
      </c>
      <c r="Q271" s="203">
        <v>0</v>
      </c>
      <c r="R271" s="203">
        <f t="shared" si="42"/>
        <v>0</v>
      </c>
      <c r="S271" s="203">
        <v>0</v>
      </c>
      <c r="T271" s="204">
        <f t="shared" si="4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517</v>
      </c>
      <c r="AT271" s="205" t="s">
        <v>386</v>
      </c>
      <c r="AU271" s="205" t="s">
        <v>85</v>
      </c>
      <c r="AY271" s="18" t="s">
        <v>275</v>
      </c>
      <c r="BE271" s="206">
        <f t="shared" si="44"/>
        <v>0</v>
      </c>
      <c r="BF271" s="206">
        <f t="shared" si="45"/>
        <v>0</v>
      </c>
      <c r="BG271" s="206">
        <f t="shared" si="46"/>
        <v>0</v>
      </c>
      <c r="BH271" s="206">
        <f t="shared" si="47"/>
        <v>0</v>
      </c>
      <c r="BI271" s="206">
        <f t="shared" si="48"/>
        <v>0</v>
      </c>
      <c r="BJ271" s="18" t="s">
        <v>83</v>
      </c>
      <c r="BK271" s="206">
        <f t="shared" si="49"/>
        <v>0</v>
      </c>
      <c r="BL271" s="18" t="s">
        <v>380</v>
      </c>
      <c r="BM271" s="205" t="s">
        <v>4346</v>
      </c>
    </row>
    <row r="272" spans="1:65" s="2" customFormat="1" ht="24.15" customHeight="1">
      <c r="A272" s="35"/>
      <c r="B272" s="36"/>
      <c r="C272" s="251" t="s">
        <v>1289</v>
      </c>
      <c r="D272" s="251" t="s">
        <v>386</v>
      </c>
      <c r="E272" s="252" t="s">
        <v>4347</v>
      </c>
      <c r="F272" s="253" t="s">
        <v>4348</v>
      </c>
      <c r="G272" s="254" t="s">
        <v>610</v>
      </c>
      <c r="H272" s="255">
        <v>11</v>
      </c>
      <c r="I272" s="256"/>
      <c r="J272" s="257">
        <f t="shared" si="40"/>
        <v>0</v>
      </c>
      <c r="K272" s="253" t="s">
        <v>1</v>
      </c>
      <c r="L272" s="258"/>
      <c r="M272" s="259" t="s">
        <v>1</v>
      </c>
      <c r="N272" s="260" t="s">
        <v>41</v>
      </c>
      <c r="O272" s="72"/>
      <c r="P272" s="203">
        <f t="shared" si="41"/>
        <v>0</v>
      </c>
      <c r="Q272" s="203">
        <v>0</v>
      </c>
      <c r="R272" s="203">
        <f t="shared" si="42"/>
        <v>0</v>
      </c>
      <c r="S272" s="203">
        <v>0</v>
      </c>
      <c r="T272" s="204">
        <f t="shared" si="4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517</v>
      </c>
      <c r="AT272" s="205" t="s">
        <v>386</v>
      </c>
      <c r="AU272" s="205" t="s">
        <v>85</v>
      </c>
      <c r="AY272" s="18" t="s">
        <v>275</v>
      </c>
      <c r="BE272" s="206">
        <f t="shared" si="44"/>
        <v>0</v>
      </c>
      <c r="BF272" s="206">
        <f t="shared" si="45"/>
        <v>0</v>
      </c>
      <c r="BG272" s="206">
        <f t="shared" si="46"/>
        <v>0</v>
      </c>
      <c r="BH272" s="206">
        <f t="shared" si="47"/>
        <v>0</v>
      </c>
      <c r="BI272" s="206">
        <f t="shared" si="48"/>
        <v>0</v>
      </c>
      <c r="BJ272" s="18" t="s">
        <v>83</v>
      </c>
      <c r="BK272" s="206">
        <f t="shared" si="49"/>
        <v>0</v>
      </c>
      <c r="BL272" s="18" t="s">
        <v>380</v>
      </c>
      <c r="BM272" s="205" t="s">
        <v>4349</v>
      </c>
    </row>
    <row r="273" spans="1:65" s="2" customFormat="1" ht="24.15" customHeight="1">
      <c r="A273" s="35"/>
      <c r="B273" s="36"/>
      <c r="C273" s="251" t="s">
        <v>1293</v>
      </c>
      <c r="D273" s="251" t="s">
        <v>386</v>
      </c>
      <c r="E273" s="252" t="s">
        <v>4350</v>
      </c>
      <c r="F273" s="253" t="s">
        <v>4351</v>
      </c>
      <c r="G273" s="254" t="s">
        <v>610</v>
      </c>
      <c r="H273" s="255">
        <v>45</v>
      </c>
      <c r="I273" s="256"/>
      <c r="J273" s="257">
        <f t="shared" si="40"/>
        <v>0</v>
      </c>
      <c r="K273" s="253" t="s">
        <v>1</v>
      </c>
      <c r="L273" s="258"/>
      <c r="M273" s="259" t="s">
        <v>1</v>
      </c>
      <c r="N273" s="260" t="s">
        <v>41</v>
      </c>
      <c r="O273" s="72"/>
      <c r="P273" s="203">
        <f t="shared" si="41"/>
        <v>0</v>
      </c>
      <c r="Q273" s="203">
        <v>0</v>
      </c>
      <c r="R273" s="203">
        <f t="shared" si="42"/>
        <v>0</v>
      </c>
      <c r="S273" s="203">
        <v>0</v>
      </c>
      <c r="T273" s="204">
        <f t="shared" si="4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517</v>
      </c>
      <c r="AT273" s="205" t="s">
        <v>386</v>
      </c>
      <c r="AU273" s="205" t="s">
        <v>85</v>
      </c>
      <c r="AY273" s="18" t="s">
        <v>275</v>
      </c>
      <c r="BE273" s="206">
        <f t="shared" si="44"/>
        <v>0</v>
      </c>
      <c r="BF273" s="206">
        <f t="shared" si="45"/>
        <v>0</v>
      </c>
      <c r="BG273" s="206">
        <f t="shared" si="46"/>
        <v>0</v>
      </c>
      <c r="BH273" s="206">
        <f t="shared" si="47"/>
        <v>0</v>
      </c>
      <c r="BI273" s="206">
        <f t="shared" si="48"/>
        <v>0</v>
      </c>
      <c r="BJ273" s="18" t="s">
        <v>83</v>
      </c>
      <c r="BK273" s="206">
        <f t="shared" si="49"/>
        <v>0</v>
      </c>
      <c r="BL273" s="18" t="s">
        <v>380</v>
      </c>
      <c r="BM273" s="205" t="s">
        <v>4352</v>
      </c>
    </row>
    <row r="274" spans="1:65" s="2" customFormat="1" ht="24.15" customHeight="1">
      <c r="A274" s="35"/>
      <c r="B274" s="36"/>
      <c r="C274" s="251" t="s">
        <v>1297</v>
      </c>
      <c r="D274" s="251" t="s">
        <v>386</v>
      </c>
      <c r="E274" s="252" t="s">
        <v>4353</v>
      </c>
      <c r="F274" s="253" t="s">
        <v>4354</v>
      </c>
      <c r="G274" s="254" t="s">
        <v>610</v>
      </c>
      <c r="H274" s="255">
        <v>4</v>
      </c>
      <c r="I274" s="256"/>
      <c r="J274" s="257">
        <f t="shared" si="40"/>
        <v>0</v>
      </c>
      <c r="K274" s="253" t="s">
        <v>1</v>
      </c>
      <c r="L274" s="258"/>
      <c r="M274" s="259" t="s">
        <v>1</v>
      </c>
      <c r="N274" s="260" t="s">
        <v>41</v>
      </c>
      <c r="O274" s="72"/>
      <c r="P274" s="203">
        <f t="shared" si="41"/>
        <v>0</v>
      </c>
      <c r="Q274" s="203">
        <v>0</v>
      </c>
      <c r="R274" s="203">
        <f t="shared" si="42"/>
        <v>0</v>
      </c>
      <c r="S274" s="203">
        <v>0</v>
      </c>
      <c r="T274" s="204">
        <f t="shared" si="4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517</v>
      </c>
      <c r="AT274" s="205" t="s">
        <v>386</v>
      </c>
      <c r="AU274" s="205" t="s">
        <v>85</v>
      </c>
      <c r="AY274" s="18" t="s">
        <v>275</v>
      </c>
      <c r="BE274" s="206">
        <f t="shared" si="44"/>
        <v>0</v>
      </c>
      <c r="BF274" s="206">
        <f t="shared" si="45"/>
        <v>0</v>
      </c>
      <c r="BG274" s="206">
        <f t="shared" si="46"/>
        <v>0</v>
      </c>
      <c r="BH274" s="206">
        <f t="shared" si="47"/>
        <v>0</v>
      </c>
      <c r="BI274" s="206">
        <f t="shared" si="48"/>
        <v>0</v>
      </c>
      <c r="BJ274" s="18" t="s">
        <v>83</v>
      </c>
      <c r="BK274" s="206">
        <f t="shared" si="49"/>
        <v>0</v>
      </c>
      <c r="BL274" s="18" t="s">
        <v>380</v>
      </c>
      <c r="BM274" s="205" t="s">
        <v>4355</v>
      </c>
    </row>
    <row r="275" spans="1:65" s="2" customFormat="1" ht="24.15" customHeight="1">
      <c r="A275" s="35"/>
      <c r="B275" s="36"/>
      <c r="C275" s="251" t="s">
        <v>1302</v>
      </c>
      <c r="D275" s="251" t="s">
        <v>386</v>
      </c>
      <c r="E275" s="252" t="s">
        <v>4356</v>
      </c>
      <c r="F275" s="253" t="s">
        <v>4357</v>
      </c>
      <c r="G275" s="254" t="s">
        <v>610</v>
      </c>
      <c r="H275" s="255">
        <v>11</v>
      </c>
      <c r="I275" s="256"/>
      <c r="J275" s="257">
        <f t="shared" si="40"/>
        <v>0</v>
      </c>
      <c r="K275" s="253" t="s">
        <v>1</v>
      </c>
      <c r="L275" s="258"/>
      <c r="M275" s="259" t="s">
        <v>1</v>
      </c>
      <c r="N275" s="260" t="s">
        <v>41</v>
      </c>
      <c r="O275" s="72"/>
      <c r="P275" s="203">
        <f t="shared" si="41"/>
        <v>0</v>
      </c>
      <c r="Q275" s="203">
        <v>0</v>
      </c>
      <c r="R275" s="203">
        <f t="shared" si="42"/>
        <v>0</v>
      </c>
      <c r="S275" s="203">
        <v>0</v>
      </c>
      <c r="T275" s="204">
        <f t="shared" si="4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517</v>
      </c>
      <c r="AT275" s="205" t="s">
        <v>386</v>
      </c>
      <c r="AU275" s="205" t="s">
        <v>85</v>
      </c>
      <c r="AY275" s="18" t="s">
        <v>275</v>
      </c>
      <c r="BE275" s="206">
        <f t="shared" si="44"/>
        <v>0</v>
      </c>
      <c r="BF275" s="206">
        <f t="shared" si="45"/>
        <v>0</v>
      </c>
      <c r="BG275" s="206">
        <f t="shared" si="46"/>
        <v>0</v>
      </c>
      <c r="BH275" s="206">
        <f t="shared" si="47"/>
        <v>0</v>
      </c>
      <c r="BI275" s="206">
        <f t="shared" si="48"/>
        <v>0</v>
      </c>
      <c r="BJ275" s="18" t="s">
        <v>83</v>
      </c>
      <c r="BK275" s="206">
        <f t="shared" si="49"/>
        <v>0</v>
      </c>
      <c r="BL275" s="18" t="s">
        <v>380</v>
      </c>
      <c r="BM275" s="205" t="s">
        <v>4358</v>
      </c>
    </row>
    <row r="276" spans="1:65" s="2" customFormat="1" ht="24.15" customHeight="1">
      <c r="A276" s="35"/>
      <c r="B276" s="36"/>
      <c r="C276" s="194" t="s">
        <v>1306</v>
      </c>
      <c r="D276" s="194" t="s">
        <v>277</v>
      </c>
      <c r="E276" s="195" t="s">
        <v>4359</v>
      </c>
      <c r="F276" s="196" t="s">
        <v>4360</v>
      </c>
      <c r="G276" s="197" t="s">
        <v>399</v>
      </c>
      <c r="H276" s="198">
        <v>62</v>
      </c>
      <c r="I276" s="199"/>
      <c r="J276" s="200">
        <f t="shared" si="40"/>
        <v>0</v>
      </c>
      <c r="K276" s="196" t="s">
        <v>281</v>
      </c>
      <c r="L276" s="40"/>
      <c r="M276" s="201" t="s">
        <v>1</v>
      </c>
      <c r="N276" s="202" t="s">
        <v>41</v>
      </c>
      <c r="O276" s="72"/>
      <c r="P276" s="203">
        <f t="shared" si="41"/>
        <v>0</v>
      </c>
      <c r="Q276" s="203">
        <v>0</v>
      </c>
      <c r="R276" s="203">
        <f t="shared" si="42"/>
        <v>0</v>
      </c>
      <c r="S276" s="203">
        <v>0</v>
      </c>
      <c r="T276" s="204">
        <f t="shared" si="4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380</v>
      </c>
      <c r="AT276" s="205" t="s">
        <v>277</v>
      </c>
      <c r="AU276" s="205" t="s">
        <v>85</v>
      </c>
      <c r="AY276" s="18" t="s">
        <v>275</v>
      </c>
      <c r="BE276" s="206">
        <f t="shared" si="44"/>
        <v>0</v>
      </c>
      <c r="BF276" s="206">
        <f t="shared" si="45"/>
        <v>0</v>
      </c>
      <c r="BG276" s="206">
        <f t="shared" si="46"/>
        <v>0</v>
      </c>
      <c r="BH276" s="206">
        <f t="shared" si="47"/>
        <v>0</v>
      </c>
      <c r="BI276" s="206">
        <f t="shared" si="48"/>
        <v>0</v>
      </c>
      <c r="BJ276" s="18" t="s">
        <v>83</v>
      </c>
      <c r="BK276" s="206">
        <f t="shared" si="49"/>
        <v>0</v>
      </c>
      <c r="BL276" s="18" t="s">
        <v>380</v>
      </c>
      <c r="BM276" s="205" t="s">
        <v>4361</v>
      </c>
    </row>
    <row r="277" spans="1:65" s="2" customFormat="1" ht="37.75" customHeight="1">
      <c r="A277" s="35"/>
      <c r="B277" s="36"/>
      <c r="C277" s="251" t="s">
        <v>1310</v>
      </c>
      <c r="D277" s="251" t="s">
        <v>386</v>
      </c>
      <c r="E277" s="252" t="s">
        <v>4362</v>
      </c>
      <c r="F277" s="253" t="s">
        <v>4363</v>
      </c>
      <c r="G277" s="254" t="s">
        <v>610</v>
      </c>
      <c r="H277" s="255">
        <v>62</v>
      </c>
      <c r="I277" s="256"/>
      <c r="J277" s="257">
        <f t="shared" si="40"/>
        <v>0</v>
      </c>
      <c r="K277" s="253" t="s">
        <v>1</v>
      </c>
      <c r="L277" s="258"/>
      <c r="M277" s="259" t="s">
        <v>1</v>
      </c>
      <c r="N277" s="260" t="s">
        <v>41</v>
      </c>
      <c r="O277" s="72"/>
      <c r="P277" s="203">
        <f t="shared" si="41"/>
        <v>0</v>
      </c>
      <c r="Q277" s="203">
        <v>0</v>
      </c>
      <c r="R277" s="203">
        <f t="shared" si="42"/>
        <v>0</v>
      </c>
      <c r="S277" s="203">
        <v>0</v>
      </c>
      <c r="T277" s="204">
        <f t="shared" si="4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517</v>
      </c>
      <c r="AT277" s="205" t="s">
        <v>386</v>
      </c>
      <c r="AU277" s="205" t="s">
        <v>85</v>
      </c>
      <c r="AY277" s="18" t="s">
        <v>275</v>
      </c>
      <c r="BE277" s="206">
        <f t="shared" si="44"/>
        <v>0</v>
      </c>
      <c r="BF277" s="206">
        <f t="shared" si="45"/>
        <v>0</v>
      </c>
      <c r="BG277" s="206">
        <f t="shared" si="46"/>
        <v>0</v>
      </c>
      <c r="BH277" s="206">
        <f t="shared" si="47"/>
        <v>0</v>
      </c>
      <c r="BI277" s="206">
        <f t="shared" si="48"/>
        <v>0</v>
      </c>
      <c r="BJ277" s="18" t="s">
        <v>83</v>
      </c>
      <c r="BK277" s="206">
        <f t="shared" si="49"/>
        <v>0</v>
      </c>
      <c r="BL277" s="18" t="s">
        <v>380</v>
      </c>
      <c r="BM277" s="205" t="s">
        <v>4364</v>
      </c>
    </row>
    <row r="278" spans="1:65" s="2" customFormat="1" ht="24.15" customHeight="1">
      <c r="A278" s="35"/>
      <c r="B278" s="36"/>
      <c r="C278" s="194" t="s">
        <v>1315</v>
      </c>
      <c r="D278" s="194" t="s">
        <v>277</v>
      </c>
      <c r="E278" s="195" t="s">
        <v>4365</v>
      </c>
      <c r="F278" s="196" t="s">
        <v>4366</v>
      </c>
      <c r="G278" s="197" t="s">
        <v>610</v>
      </c>
      <c r="H278" s="198">
        <v>1</v>
      </c>
      <c r="I278" s="199"/>
      <c r="J278" s="200">
        <f t="shared" si="40"/>
        <v>0</v>
      </c>
      <c r="K278" s="196" t="s">
        <v>281</v>
      </c>
      <c r="L278" s="40"/>
      <c r="M278" s="201" t="s">
        <v>1</v>
      </c>
      <c r="N278" s="202" t="s">
        <v>41</v>
      </c>
      <c r="O278" s="72"/>
      <c r="P278" s="203">
        <f t="shared" si="41"/>
        <v>0</v>
      </c>
      <c r="Q278" s="203">
        <v>0</v>
      </c>
      <c r="R278" s="203">
        <f t="shared" si="42"/>
        <v>0</v>
      </c>
      <c r="S278" s="203">
        <v>0</v>
      </c>
      <c r="T278" s="204">
        <f t="shared" si="4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282</v>
      </c>
      <c r="AT278" s="205" t="s">
        <v>277</v>
      </c>
      <c r="AU278" s="205" t="s">
        <v>85</v>
      </c>
      <c r="AY278" s="18" t="s">
        <v>275</v>
      </c>
      <c r="BE278" s="206">
        <f t="shared" si="44"/>
        <v>0</v>
      </c>
      <c r="BF278" s="206">
        <f t="shared" si="45"/>
        <v>0</v>
      </c>
      <c r="BG278" s="206">
        <f t="shared" si="46"/>
        <v>0</v>
      </c>
      <c r="BH278" s="206">
        <f t="shared" si="47"/>
        <v>0</v>
      </c>
      <c r="BI278" s="206">
        <f t="shared" si="48"/>
        <v>0</v>
      </c>
      <c r="BJ278" s="18" t="s">
        <v>83</v>
      </c>
      <c r="BK278" s="206">
        <f t="shared" si="49"/>
        <v>0</v>
      </c>
      <c r="BL278" s="18" t="s">
        <v>282</v>
      </c>
      <c r="BM278" s="205" t="s">
        <v>4367</v>
      </c>
    </row>
    <row r="279" spans="1:65" s="2" customFormat="1" ht="24.15" customHeight="1">
      <c r="A279" s="35"/>
      <c r="B279" s="36"/>
      <c r="C279" s="194" t="s">
        <v>1319</v>
      </c>
      <c r="D279" s="194" t="s">
        <v>277</v>
      </c>
      <c r="E279" s="195" t="s">
        <v>4368</v>
      </c>
      <c r="F279" s="196" t="s">
        <v>4369</v>
      </c>
      <c r="G279" s="197" t="s">
        <v>610</v>
      </c>
      <c r="H279" s="198">
        <v>2</v>
      </c>
      <c r="I279" s="199"/>
      <c r="J279" s="200">
        <f t="shared" si="40"/>
        <v>0</v>
      </c>
      <c r="K279" s="196" t="s">
        <v>281</v>
      </c>
      <c r="L279" s="40"/>
      <c r="M279" s="201" t="s">
        <v>1</v>
      </c>
      <c r="N279" s="202" t="s">
        <v>41</v>
      </c>
      <c r="O279" s="72"/>
      <c r="P279" s="203">
        <f t="shared" si="41"/>
        <v>0</v>
      </c>
      <c r="Q279" s="203">
        <v>0</v>
      </c>
      <c r="R279" s="203">
        <f t="shared" si="42"/>
        <v>0</v>
      </c>
      <c r="S279" s="203">
        <v>0</v>
      </c>
      <c r="T279" s="204">
        <f t="shared" si="4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380</v>
      </c>
      <c r="AT279" s="205" t="s">
        <v>277</v>
      </c>
      <c r="AU279" s="205" t="s">
        <v>85</v>
      </c>
      <c r="AY279" s="18" t="s">
        <v>275</v>
      </c>
      <c r="BE279" s="206">
        <f t="shared" si="44"/>
        <v>0</v>
      </c>
      <c r="BF279" s="206">
        <f t="shared" si="45"/>
        <v>0</v>
      </c>
      <c r="BG279" s="206">
        <f t="shared" si="46"/>
        <v>0</v>
      </c>
      <c r="BH279" s="206">
        <f t="shared" si="47"/>
        <v>0</v>
      </c>
      <c r="BI279" s="206">
        <f t="shared" si="48"/>
        <v>0</v>
      </c>
      <c r="BJ279" s="18" t="s">
        <v>83</v>
      </c>
      <c r="BK279" s="206">
        <f t="shared" si="49"/>
        <v>0</v>
      </c>
      <c r="BL279" s="18" t="s">
        <v>380</v>
      </c>
      <c r="BM279" s="205" t="s">
        <v>4370</v>
      </c>
    </row>
    <row r="280" spans="1:65" s="12" customFormat="1" ht="22.75" customHeight="1">
      <c r="B280" s="178"/>
      <c r="C280" s="179"/>
      <c r="D280" s="180" t="s">
        <v>75</v>
      </c>
      <c r="E280" s="192" t="s">
        <v>4371</v>
      </c>
      <c r="F280" s="192" t="s">
        <v>4372</v>
      </c>
      <c r="G280" s="179"/>
      <c r="H280" s="179"/>
      <c r="I280" s="182"/>
      <c r="J280" s="193">
        <f>BK280</f>
        <v>0</v>
      </c>
      <c r="K280" s="179"/>
      <c r="L280" s="184"/>
      <c r="M280" s="185"/>
      <c r="N280" s="186"/>
      <c r="O280" s="186"/>
      <c r="P280" s="187">
        <f>SUM(P281:P282)</f>
        <v>0</v>
      </c>
      <c r="Q280" s="186"/>
      <c r="R280" s="187">
        <f>SUM(R281:R282)</f>
        <v>0</v>
      </c>
      <c r="S280" s="186"/>
      <c r="T280" s="188">
        <f>SUM(T281:T282)</f>
        <v>0</v>
      </c>
      <c r="AR280" s="189" t="s">
        <v>85</v>
      </c>
      <c r="AT280" s="190" t="s">
        <v>75</v>
      </c>
      <c r="AU280" s="190" t="s">
        <v>83</v>
      </c>
      <c r="AY280" s="189" t="s">
        <v>275</v>
      </c>
      <c r="BK280" s="191">
        <f>SUM(BK281:BK282)</f>
        <v>0</v>
      </c>
    </row>
    <row r="281" spans="1:65" s="2" customFormat="1" ht="16.5" customHeight="1">
      <c r="A281" s="35"/>
      <c r="B281" s="36"/>
      <c r="C281" s="194" t="s">
        <v>1333</v>
      </c>
      <c r="D281" s="194" t="s">
        <v>277</v>
      </c>
      <c r="E281" s="195" t="s">
        <v>4373</v>
      </c>
      <c r="F281" s="196" t="s">
        <v>4374</v>
      </c>
      <c r="G281" s="197" t="s">
        <v>610</v>
      </c>
      <c r="H281" s="198">
        <v>55</v>
      </c>
      <c r="I281" s="199"/>
      <c r="J281" s="200">
        <f>ROUND(I281*H281,2)</f>
        <v>0</v>
      </c>
      <c r="K281" s="196" t="s">
        <v>281</v>
      </c>
      <c r="L281" s="40"/>
      <c r="M281" s="201" t="s">
        <v>1</v>
      </c>
      <c r="N281" s="202" t="s">
        <v>41</v>
      </c>
      <c r="O281" s="72"/>
      <c r="P281" s="203">
        <f>O281*H281</f>
        <v>0</v>
      </c>
      <c r="Q281" s="203">
        <v>0</v>
      </c>
      <c r="R281" s="203">
        <f>Q281*H281</f>
        <v>0</v>
      </c>
      <c r="S281" s="203">
        <v>0</v>
      </c>
      <c r="T281" s="20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380</v>
      </c>
      <c r="AT281" s="205" t="s">
        <v>277</v>
      </c>
      <c r="AU281" s="205" t="s">
        <v>85</v>
      </c>
      <c r="AY281" s="18" t="s">
        <v>275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83</v>
      </c>
      <c r="BK281" s="206">
        <f>ROUND(I281*H281,2)</f>
        <v>0</v>
      </c>
      <c r="BL281" s="18" t="s">
        <v>380</v>
      </c>
      <c r="BM281" s="205" t="s">
        <v>4375</v>
      </c>
    </row>
    <row r="282" spans="1:65" s="2" customFormat="1" ht="16.5" customHeight="1">
      <c r="A282" s="35"/>
      <c r="B282" s="36"/>
      <c r="C282" s="251" t="s">
        <v>1337</v>
      </c>
      <c r="D282" s="251" t="s">
        <v>386</v>
      </c>
      <c r="E282" s="252" t="s">
        <v>4376</v>
      </c>
      <c r="F282" s="253" t="s">
        <v>4377</v>
      </c>
      <c r="G282" s="254" t="s">
        <v>610</v>
      </c>
      <c r="H282" s="255">
        <v>55</v>
      </c>
      <c r="I282" s="256"/>
      <c r="J282" s="257">
        <f>ROUND(I282*H282,2)</f>
        <v>0</v>
      </c>
      <c r="K282" s="253" t="s">
        <v>1</v>
      </c>
      <c r="L282" s="258"/>
      <c r="M282" s="259" t="s">
        <v>1</v>
      </c>
      <c r="N282" s="260" t="s">
        <v>41</v>
      </c>
      <c r="O282" s="72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517</v>
      </c>
      <c r="AT282" s="205" t="s">
        <v>386</v>
      </c>
      <c r="AU282" s="205" t="s">
        <v>85</v>
      </c>
      <c r="AY282" s="18" t="s">
        <v>275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380</v>
      </c>
      <c r="BM282" s="205" t="s">
        <v>4378</v>
      </c>
    </row>
    <row r="283" spans="1:65" s="12" customFormat="1" ht="25.9" customHeight="1">
      <c r="B283" s="178"/>
      <c r="C283" s="179"/>
      <c r="D283" s="180" t="s">
        <v>75</v>
      </c>
      <c r="E283" s="181" t="s">
        <v>386</v>
      </c>
      <c r="F283" s="181" t="s">
        <v>2927</v>
      </c>
      <c r="G283" s="179"/>
      <c r="H283" s="179"/>
      <c r="I283" s="182"/>
      <c r="J283" s="183">
        <f>BK283</f>
        <v>0</v>
      </c>
      <c r="K283" s="179"/>
      <c r="L283" s="184"/>
      <c r="M283" s="185"/>
      <c r="N283" s="186"/>
      <c r="O283" s="186"/>
      <c r="P283" s="187">
        <f>P284+P287</f>
        <v>0</v>
      </c>
      <c r="Q283" s="186"/>
      <c r="R283" s="187">
        <f>R284+R287</f>
        <v>1.0419799999999999</v>
      </c>
      <c r="S283" s="186"/>
      <c r="T283" s="188">
        <f>T284+T287</f>
        <v>0</v>
      </c>
      <c r="AR283" s="189" t="s">
        <v>106</v>
      </c>
      <c r="AT283" s="190" t="s">
        <v>75</v>
      </c>
      <c r="AU283" s="190" t="s">
        <v>76</v>
      </c>
      <c r="AY283" s="189" t="s">
        <v>275</v>
      </c>
      <c r="BK283" s="191">
        <f>BK284+BK287</f>
        <v>0</v>
      </c>
    </row>
    <row r="284" spans="1:65" s="12" customFormat="1" ht="22.75" customHeight="1">
      <c r="B284" s="178"/>
      <c r="C284" s="179"/>
      <c r="D284" s="180" t="s">
        <v>75</v>
      </c>
      <c r="E284" s="192" t="s">
        <v>4379</v>
      </c>
      <c r="F284" s="192" t="s">
        <v>4380</v>
      </c>
      <c r="G284" s="179"/>
      <c r="H284" s="179"/>
      <c r="I284" s="182"/>
      <c r="J284" s="193">
        <f>BK284</f>
        <v>0</v>
      </c>
      <c r="K284" s="179"/>
      <c r="L284" s="184"/>
      <c r="M284" s="185"/>
      <c r="N284" s="186"/>
      <c r="O284" s="186"/>
      <c r="P284" s="187">
        <f>SUM(P285:P286)</f>
        <v>0</v>
      </c>
      <c r="Q284" s="186"/>
      <c r="R284" s="187">
        <f>SUM(R285:R286)</f>
        <v>0</v>
      </c>
      <c r="S284" s="186"/>
      <c r="T284" s="188">
        <f>SUM(T285:T286)</f>
        <v>0</v>
      </c>
      <c r="AR284" s="189" t="s">
        <v>106</v>
      </c>
      <c r="AT284" s="190" t="s">
        <v>75</v>
      </c>
      <c r="AU284" s="190" t="s">
        <v>83</v>
      </c>
      <c r="AY284" s="189" t="s">
        <v>275</v>
      </c>
      <c r="BK284" s="191">
        <f>SUM(BK285:BK286)</f>
        <v>0</v>
      </c>
    </row>
    <row r="285" spans="1:65" s="2" customFormat="1" ht="16.5" customHeight="1">
      <c r="A285" s="35"/>
      <c r="B285" s="36"/>
      <c r="C285" s="194" t="s">
        <v>1343</v>
      </c>
      <c r="D285" s="194" t="s">
        <v>277</v>
      </c>
      <c r="E285" s="195" t="s">
        <v>4381</v>
      </c>
      <c r="F285" s="196" t="s">
        <v>4382</v>
      </c>
      <c r="G285" s="197" t="s">
        <v>610</v>
      </c>
      <c r="H285" s="198">
        <v>440</v>
      </c>
      <c r="I285" s="199"/>
      <c r="J285" s="200">
        <f>ROUND(I285*H285,2)</f>
        <v>0</v>
      </c>
      <c r="K285" s="196" t="s">
        <v>4383</v>
      </c>
      <c r="L285" s="40"/>
      <c r="M285" s="201" t="s">
        <v>1</v>
      </c>
      <c r="N285" s="202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783</v>
      </c>
      <c r="AT285" s="205" t="s">
        <v>277</v>
      </c>
      <c r="AU285" s="205" t="s">
        <v>85</v>
      </c>
      <c r="AY285" s="18" t="s">
        <v>275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783</v>
      </c>
      <c r="BM285" s="205" t="s">
        <v>4384</v>
      </c>
    </row>
    <row r="286" spans="1:65" s="2" customFormat="1" ht="21.75" customHeight="1">
      <c r="A286" s="35"/>
      <c r="B286" s="36"/>
      <c r="C286" s="251" t="s">
        <v>1348</v>
      </c>
      <c r="D286" s="251" t="s">
        <v>386</v>
      </c>
      <c r="E286" s="252" t="s">
        <v>4385</v>
      </c>
      <c r="F286" s="253" t="s">
        <v>4386</v>
      </c>
      <c r="G286" s="254" t="s">
        <v>610</v>
      </c>
      <c r="H286" s="255">
        <v>440</v>
      </c>
      <c r="I286" s="256"/>
      <c r="J286" s="257">
        <f>ROUND(I286*H286,2)</f>
        <v>0</v>
      </c>
      <c r="K286" s="253" t="s">
        <v>1</v>
      </c>
      <c r="L286" s="258"/>
      <c r="M286" s="259" t="s">
        <v>1</v>
      </c>
      <c r="N286" s="260" t="s">
        <v>41</v>
      </c>
      <c r="O286" s="72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1285</v>
      </c>
      <c r="AT286" s="205" t="s">
        <v>386</v>
      </c>
      <c r="AU286" s="205" t="s">
        <v>85</v>
      </c>
      <c r="AY286" s="18" t="s">
        <v>275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8" t="s">
        <v>83</v>
      </c>
      <c r="BK286" s="206">
        <f>ROUND(I286*H286,2)</f>
        <v>0</v>
      </c>
      <c r="BL286" s="18" t="s">
        <v>1285</v>
      </c>
      <c r="BM286" s="205" t="s">
        <v>4387</v>
      </c>
    </row>
    <row r="287" spans="1:65" s="12" customFormat="1" ht="22.75" customHeight="1">
      <c r="B287" s="178"/>
      <c r="C287" s="179"/>
      <c r="D287" s="180" t="s">
        <v>75</v>
      </c>
      <c r="E287" s="192" t="s">
        <v>4388</v>
      </c>
      <c r="F287" s="192" t="s">
        <v>4389</v>
      </c>
      <c r="G287" s="179"/>
      <c r="H287" s="179"/>
      <c r="I287" s="182"/>
      <c r="J287" s="193">
        <f>BK287</f>
        <v>0</v>
      </c>
      <c r="K287" s="179"/>
      <c r="L287" s="184"/>
      <c r="M287" s="185"/>
      <c r="N287" s="186"/>
      <c r="O287" s="186"/>
      <c r="P287" s="187">
        <f>SUM(P288:P292)</f>
        <v>0</v>
      </c>
      <c r="Q287" s="186"/>
      <c r="R287" s="187">
        <f>SUM(R288:R292)</f>
        <v>1.0419799999999999</v>
      </c>
      <c r="S287" s="186"/>
      <c r="T287" s="188">
        <f>SUM(T288:T292)</f>
        <v>0</v>
      </c>
      <c r="AR287" s="189" t="s">
        <v>106</v>
      </c>
      <c r="AT287" s="190" t="s">
        <v>75</v>
      </c>
      <c r="AU287" s="190" t="s">
        <v>83</v>
      </c>
      <c r="AY287" s="189" t="s">
        <v>275</v>
      </c>
      <c r="BK287" s="191">
        <f>SUM(BK288:BK292)</f>
        <v>0</v>
      </c>
    </row>
    <row r="288" spans="1:65" s="2" customFormat="1" ht="24.15" customHeight="1">
      <c r="A288" s="35"/>
      <c r="B288" s="36"/>
      <c r="C288" s="194" t="s">
        <v>1352</v>
      </c>
      <c r="D288" s="194" t="s">
        <v>277</v>
      </c>
      <c r="E288" s="195" t="s">
        <v>4390</v>
      </c>
      <c r="F288" s="196" t="s">
        <v>4391</v>
      </c>
      <c r="G288" s="197" t="s">
        <v>399</v>
      </c>
      <c r="H288" s="198">
        <v>1416</v>
      </c>
      <c r="I288" s="199"/>
      <c r="J288" s="200">
        <f>ROUND(I288*H288,2)</f>
        <v>0</v>
      </c>
      <c r="K288" s="196" t="s">
        <v>4383</v>
      </c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1.4999999999999999E-4</v>
      </c>
      <c r="R288" s="203">
        <f>Q288*H288</f>
        <v>0.21239999999999998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783</v>
      </c>
      <c r="AT288" s="205" t="s">
        <v>277</v>
      </c>
      <c r="AU288" s="205" t="s">
        <v>85</v>
      </c>
      <c r="AY288" s="18" t="s">
        <v>275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783</v>
      </c>
      <c r="BM288" s="205" t="s">
        <v>4392</v>
      </c>
    </row>
    <row r="289" spans="1:65" s="2" customFormat="1" ht="16.5" customHeight="1">
      <c r="A289" s="35"/>
      <c r="B289" s="36"/>
      <c r="C289" s="251" t="s">
        <v>1357</v>
      </c>
      <c r="D289" s="251" t="s">
        <v>386</v>
      </c>
      <c r="E289" s="252" t="s">
        <v>4393</v>
      </c>
      <c r="F289" s="253" t="s">
        <v>4394</v>
      </c>
      <c r="G289" s="254" t="s">
        <v>342</v>
      </c>
      <c r="H289" s="255">
        <v>0.627</v>
      </c>
      <c r="I289" s="256"/>
      <c r="J289" s="257">
        <f>ROUND(I289*H289,2)</f>
        <v>0</v>
      </c>
      <c r="K289" s="253" t="s">
        <v>281</v>
      </c>
      <c r="L289" s="258"/>
      <c r="M289" s="259" t="s">
        <v>1</v>
      </c>
      <c r="N289" s="260" t="s">
        <v>41</v>
      </c>
      <c r="O289" s="72"/>
      <c r="P289" s="203">
        <f>O289*H289</f>
        <v>0</v>
      </c>
      <c r="Q289" s="203">
        <v>1</v>
      </c>
      <c r="R289" s="203">
        <f>Q289*H289</f>
        <v>0.627</v>
      </c>
      <c r="S289" s="203">
        <v>0</v>
      </c>
      <c r="T289" s="20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1935</v>
      </c>
      <c r="AT289" s="205" t="s">
        <v>386</v>
      </c>
      <c r="AU289" s="205" t="s">
        <v>85</v>
      </c>
      <c r="AY289" s="18" t="s">
        <v>275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8" t="s">
        <v>83</v>
      </c>
      <c r="BK289" s="206">
        <f>ROUND(I289*H289,2)</f>
        <v>0</v>
      </c>
      <c r="BL289" s="18" t="s">
        <v>783</v>
      </c>
      <c r="BM289" s="205" t="s">
        <v>4395</v>
      </c>
    </row>
    <row r="290" spans="1:65" s="2" customFormat="1" ht="16.5" customHeight="1">
      <c r="A290" s="35"/>
      <c r="B290" s="36"/>
      <c r="C290" s="251" t="s">
        <v>1361</v>
      </c>
      <c r="D290" s="251" t="s">
        <v>386</v>
      </c>
      <c r="E290" s="252" t="s">
        <v>4396</v>
      </c>
      <c r="F290" s="253" t="s">
        <v>4397</v>
      </c>
      <c r="G290" s="254" t="s">
        <v>342</v>
      </c>
      <c r="H290" s="255">
        <v>0.2</v>
      </c>
      <c r="I290" s="256"/>
      <c r="J290" s="257">
        <f>ROUND(I290*H290,2)</f>
        <v>0</v>
      </c>
      <c r="K290" s="253" t="s">
        <v>281</v>
      </c>
      <c r="L290" s="258"/>
      <c r="M290" s="259" t="s">
        <v>1</v>
      </c>
      <c r="N290" s="260" t="s">
        <v>41</v>
      </c>
      <c r="O290" s="72"/>
      <c r="P290" s="203">
        <f>O290*H290</f>
        <v>0</v>
      </c>
      <c r="Q290" s="203">
        <v>1</v>
      </c>
      <c r="R290" s="203">
        <f>Q290*H290</f>
        <v>0.2</v>
      </c>
      <c r="S290" s="203">
        <v>0</v>
      </c>
      <c r="T290" s="20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1935</v>
      </c>
      <c r="AT290" s="205" t="s">
        <v>386</v>
      </c>
      <c r="AU290" s="205" t="s">
        <v>85</v>
      </c>
      <c r="AY290" s="18" t="s">
        <v>275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8" t="s">
        <v>83</v>
      </c>
      <c r="BK290" s="206">
        <f>ROUND(I290*H290,2)</f>
        <v>0</v>
      </c>
      <c r="BL290" s="18" t="s">
        <v>783</v>
      </c>
      <c r="BM290" s="205" t="s">
        <v>4398</v>
      </c>
    </row>
    <row r="291" spans="1:65" s="2" customFormat="1" ht="24.15" customHeight="1">
      <c r="A291" s="35"/>
      <c r="B291" s="36"/>
      <c r="C291" s="194" t="s">
        <v>1365</v>
      </c>
      <c r="D291" s="194" t="s">
        <v>277</v>
      </c>
      <c r="E291" s="195" t="s">
        <v>4399</v>
      </c>
      <c r="F291" s="196" t="s">
        <v>4400</v>
      </c>
      <c r="G291" s="197" t="s">
        <v>399</v>
      </c>
      <c r="H291" s="198">
        <v>4</v>
      </c>
      <c r="I291" s="199"/>
      <c r="J291" s="200">
        <f>ROUND(I291*H291,2)</f>
        <v>0</v>
      </c>
      <c r="K291" s="196" t="s">
        <v>4383</v>
      </c>
      <c r="L291" s="40"/>
      <c r="M291" s="201" t="s">
        <v>1</v>
      </c>
      <c r="N291" s="202" t="s">
        <v>41</v>
      </c>
      <c r="O291" s="72"/>
      <c r="P291" s="203">
        <f>O291*H291</f>
        <v>0</v>
      </c>
      <c r="Q291" s="203">
        <v>2.5999999999999998E-4</v>
      </c>
      <c r="R291" s="203">
        <f>Q291*H291</f>
        <v>1.0399999999999999E-3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783</v>
      </c>
      <c r="AT291" s="205" t="s">
        <v>277</v>
      </c>
      <c r="AU291" s="205" t="s">
        <v>85</v>
      </c>
      <c r="AY291" s="18" t="s">
        <v>275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783</v>
      </c>
      <c r="BM291" s="205" t="s">
        <v>4401</v>
      </c>
    </row>
    <row r="292" spans="1:65" s="2" customFormat="1" ht="24.15" customHeight="1">
      <c r="A292" s="35"/>
      <c r="B292" s="36"/>
      <c r="C292" s="194" t="s">
        <v>1370</v>
      </c>
      <c r="D292" s="194" t="s">
        <v>277</v>
      </c>
      <c r="E292" s="195" t="s">
        <v>4402</v>
      </c>
      <c r="F292" s="196" t="s">
        <v>4403</v>
      </c>
      <c r="G292" s="197" t="s">
        <v>399</v>
      </c>
      <c r="H292" s="198">
        <v>2</v>
      </c>
      <c r="I292" s="199"/>
      <c r="J292" s="200">
        <f>ROUND(I292*H292,2)</f>
        <v>0</v>
      </c>
      <c r="K292" s="196" t="s">
        <v>4383</v>
      </c>
      <c r="L292" s="40"/>
      <c r="M292" s="201" t="s">
        <v>1</v>
      </c>
      <c r="N292" s="202" t="s">
        <v>41</v>
      </c>
      <c r="O292" s="72"/>
      <c r="P292" s="203">
        <f>O292*H292</f>
        <v>0</v>
      </c>
      <c r="Q292" s="203">
        <v>7.6999999999999996E-4</v>
      </c>
      <c r="R292" s="203">
        <f>Q292*H292</f>
        <v>1.5399999999999999E-3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783</v>
      </c>
      <c r="AT292" s="205" t="s">
        <v>277</v>
      </c>
      <c r="AU292" s="205" t="s">
        <v>85</v>
      </c>
      <c r="AY292" s="18" t="s">
        <v>275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783</v>
      </c>
      <c r="BM292" s="205" t="s">
        <v>4404</v>
      </c>
    </row>
    <row r="293" spans="1:65" s="12" customFormat="1" ht="25.9" customHeight="1">
      <c r="B293" s="178"/>
      <c r="C293" s="179"/>
      <c r="D293" s="180" t="s">
        <v>75</v>
      </c>
      <c r="E293" s="181" t="s">
        <v>4405</v>
      </c>
      <c r="F293" s="181" t="s">
        <v>4406</v>
      </c>
      <c r="G293" s="179"/>
      <c r="H293" s="179"/>
      <c r="I293" s="182"/>
      <c r="J293" s="183">
        <f>BK293</f>
        <v>0</v>
      </c>
      <c r="K293" s="179"/>
      <c r="L293" s="184"/>
      <c r="M293" s="185"/>
      <c r="N293" s="186"/>
      <c r="O293" s="186"/>
      <c r="P293" s="187">
        <f>P294</f>
        <v>0</v>
      </c>
      <c r="Q293" s="186"/>
      <c r="R293" s="187">
        <f>R294</f>
        <v>0</v>
      </c>
      <c r="S293" s="186"/>
      <c r="T293" s="188">
        <f>T294</f>
        <v>0</v>
      </c>
      <c r="AR293" s="189" t="s">
        <v>282</v>
      </c>
      <c r="AT293" s="190" t="s">
        <v>75</v>
      </c>
      <c r="AU293" s="190" t="s">
        <v>76</v>
      </c>
      <c r="AY293" s="189" t="s">
        <v>275</v>
      </c>
      <c r="BK293" s="191">
        <f>BK294</f>
        <v>0</v>
      </c>
    </row>
    <row r="294" spans="1:65" s="12" customFormat="1" ht="22.75" customHeight="1">
      <c r="B294" s="178"/>
      <c r="C294" s="179"/>
      <c r="D294" s="180" t="s">
        <v>75</v>
      </c>
      <c r="E294" s="192" t="s">
        <v>4407</v>
      </c>
      <c r="F294" s="192" t="s">
        <v>4408</v>
      </c>
      <c r="G294" s="179"/>
      <c r="H294" s="179"/>
      <c r="I294" s="182"/>
      <c r="J294" s="193">
        <f>BK294</f>
        <v>0</v>
      </c>
      <c r="K294" s="179"/>
      <c r="L294" s="184"/>
      <c r="M294" s="185"/>
      <c r="N294" s="186"/>
      <c r="O294" s="186"/>
      <c r="P294" s="187">
        <f>SUM(P295:P298)</f>
        <v>0</v>
      </c>
      <c r="Q294" s="186"/>
      <c r="R294" s="187">
        <f>SUM(R295:R298)</f>
        <v>0</v>
      </c>
      <c r="S294" s="186"/>
      <c r="T294" s="188">
        <f>SUM(T295:T298)</f>
        <v>0</v>
      </c>
      <c r="AR294" s="189" t="s">
        <v>282</v>
      </c>
      <c r="AT294" s="190" t="s">
        <v>75</v>
      </c>
      <c r="AU294" s="190" t="s">
        <v>83</v>
      </c>
      <c r="AY294" s="189" t="s">
        <v>275</v>
      </c>
      <c r="BK294" s="191">
        <f>SUM(BK295:BK298)</f>
        <v>0</v>
      </c>
    </row>
    <row r="295" spans="1:65" s="2" customFormat="1" ht="16.5" customHeight="1">
      <c r="A295" s="35"/>
      <c r="B295" s="36"/>
      <c r="C295" s="194" t="s">
        <v>1374</v>
      </c>
      <c r="D295" s="194" t="s">
        <v>277</v>
      </c>
      <c r="E295" s="195" t="s">
        <v>4409</v>
      </c>
      <c r="F295" s="196" t="s">
        <v>4410</v>
      </c>
      <c r="G295" s="197" t="s">
        <v>610</v>
      </c>
      <c r="H295" s="198">
        <v>1</v>
      </c>
      <c r="I295" s="199"/>
      <c r="J295" s="200">
        <f>ROUND(I295*H295,2)</f>
        <v>0</v>
      </c>
      <c r="K295" s="196" t="s">
        <v>1</v>
      </c>
      <c r="L295" s="40"/>
      <c r="M295" s="201" t="s">
        <v>1</v>
      </c>
      <c r="N295" s="202" t="s">
        <v>41</v>
      </c>
      <c r="O295" s="72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3380</v>
      </c>
      <c r="AT295" s="205" t="s">
        <v>277</v>
      </c>
      <c r="AU295" s="205" t="s">
        <v>85</v>
      </c>
      <c r="AY295" s="18" t="s">
        <v>275</v>
      </c>
      <c r="BE295" s="206">
        <f>IF(N295="základní",J295,0)</f>
        <v>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18" t="s">
        <v>83</v>
      </c>
      <c r="BK295" s="206">
        <f>ROUND(I295*H295,2)</f>
        <v>0</v>
      </c>
      <c r="BL295" s="18" t="s">
        <v>3380</v>
      </c>
      <c r="BM295" s="205" t="s">
        <v>4411</v>
      </c>
    </row>
    <row r="296" spans="1:65" s="2" customFormat="1" ht="24.15" customHeight="1">
      <c r="A296" s="35"/>
      <c r="B296" s="36"/>
      <c r="C296" s="251" t="s">
        <v>1378</v>
      </c>
      <c r="D296" s="251" t="s">
        <v>386</v>
      </c>
      <c r="E296" s="252" t="s">
        <v>4412</v>
      </c>
      <c r="F296" s="253" t="s">
        <v>4413</v>
      </c>
      <c r="G296" s="254" t="s">
        <v>610</v>
      </c>
      <c r="H296" s="255">
        <v>1</v>
      </c>
      <c r="I296" s="256"/>
      <c r="J296" s="257">
        <f>ROUND(I296*H296,2)</f>
        <v>0</v>
      </c>
      <c r="K296" s="253" t="s">
        <v>1</v>
      </c>
      <c r="L296" s="258"/>
      <c r="M296" s="259" t="s">
        <v>1</v>
      </c>
      <c r="N296" s="260" t="s">
        <v>41</v>
      </c>
      <c r="O296" s="72"/>
      <c r="P296" s="203">
        <f>O296*H296</f>
        <v>0</v>
      </c>
      <c r="Q296" s="203">
        <v>0</v>
      </c>
      <c r="R296" s="203">
        <f>Q296*H296</f>
        <v>0</v>
      </c>
      <c r="S296" s="203">
        <v>0</v>
      </c>
      <c r="T296" s="20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3380</v>
      </c>
      <c r="AT296" s="205" t="s">
        <v>386</v>
      </c>
      <c r="AU296" s="205" t="s">
        <v>85</v>
      </c>
      <c r="AY296" s="18" t="s">
        <v>275</v>
      </c>
      <c r="BE296" s="206">
        <f>IF(N296="základní",J296,0)</f>
        <v>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18" t="s">
        <v>83</v>
      </c>
      <c r="BK296" s="206">
        <f>ROUND(I296*H296,2)</f>
        <v>0</v>
      </c>
      <c r="BL296" s="18" t="s">
        <v>3380</v>
      </c>
      <c r="BM296" s="205" t="s">
        <v>4414</v>
      </c>
    </row>
    <row r="297" spans="1:65" s="2" customFormat="1" ht="24.15" customHeight="1">
      <c r="A297" s="35"/>
      <c r="B297" s="36"/>
      <c r="C297" s="194" t="s">
        <v>1383</v>
      </c>
      <c r="D297" s="194" t="s">
        <v>277</v>
      </c>
      <c r="E297" s="195" t="s">
        <v>4415</v>
      </c>
      <c r="F297" s="196" t="s">
        <v>4416</v>
      </c>
      <c r="G297" s="197" t="s">
        <v>610</v>
      </c>
      <c r="H297" s="198">
        <v>3</v>
      </c>
      <c r="I297" s="199"/>
      <c r="J297" s="200">
        <f>ROUND(I297*H297,2)</f>
        <v>0</v>
      </c>
      <c r="K297" s="196" t="s">
        <v>1</v>
      </c>
      <c r="L297" s="40"/>
      <c r="M297" s="201" t="s">
        <v>1</v>
      </c>
      <c r="N297" s="202" t="s">
        <v>41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3380</v>
      </c>
      <c r="AT297" s="205" t="s">
        <v>277</v>
      </c>
      <c r="AU297" s="205" t="s">
        <v>85</v>
      </c>
      <c r="AY297" s="18" t="s">
        <v>275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3380</v>
      </c>
      <c r="BM297" s="205" t="s">
        <v>4417</v>
      </c>
    </row>
    <row r="298" spans="1:65" s="2" customFormat="1" ht="33" customHeight="1">
      <c r="A298" s="35"/>
      <c r="B298" s="36"/>
      <c r="C298" s="251" t="s">
        <v>1387</v>
      </c>
      <c r="D298" s="251" t="s">
        <v>386</v>
      </c>
      <c r="E298" s="252" t="s">
        <v>4418</v>
      </c>
      <c r="F298" s="253" t="s">
        <v>4419</v>
      </c>
      <c r="G298" s="254" t="s">
        <v>610</v>
      </c>
      <c r="H298" s="255">
        <v>3</v>
      </c>
      <c r="I298" s="256"/>
      <c r="J298" s="257">
        <f>ROUND(I298*H298,2)</f>
        <v>0</v>
      </c>
      <c r="K298" s="253" t="s">
        <v>1</v>
      </c>
      <c r="L298" s="258"/>
      <c r="M298" s="259" t="s">
        <v>1</v>
      </c>
      <c r="N298" s="260" t="s">
        <v>41</v>
      </c>
      <c r="O298" s="72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517</v>
      </c>
      <c r="AT298" s="205" t="s">
        <v>386</v>
      </c>
      <c r="AU298" s="205" t="s">
        <v>85</v>
      </c>
      <c r="AY298" s="18" t="s">
        <v>275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8" t="s">
        <v>83</v>
      </c>
      <c r="BK298" s="206">
        <f>ROUND(I298*H298,2)</f>
        <v>0</v>
      </c>
      <c r="BL298" s="18" t="s">
        <v>380</v>
      </c>
      <c r="BM298" s="205" t="s">
        <v>4420</v>
      </c>
    </row>
    <row r="299" spans="1:65" s="12" customFormat="1" ht="25.9" customHeight="1">
      <c r="B299" s="178"/>
      <c r="C299" s="179"/>
      <c r="D299" s="180" t="s">
        <v>75</v>
      </c>
      <c r="E299" s="181" t="s">
        <v>3382</v>
      </c>
      <c r="F299" s="181" t="s">
        <v>171</v>
      </c>
      <c r="G299" s="179"/>
      <c r="H299" s="179"/>
      <c r="I299" s="182"/>
      <c r="J299" s="183">
        <f>BK299</f>
        <v>0</v>
      </c>
      <c r="K299" s="179"/>
      <c r="L299" s="184"/>
      <c r="M299" s="185"/>
      <c r="N299" s="186"/>
      <c r="O299" s="186"/>
      <c r="P299" s="187">
        <f>P300</f>
        <v>0</v>
      </c>
      <c r="Q299" s="186"/>
      <c r="R299" s="187">
        <f>R300</f>
        <v>0</v>
      </c>
      <c r="S299" s="186"/>
      <c r="T299" s="188">
        <f>T300</f>
        <v>0</v>
      </c>
      <c r="AR299" s="189" t="s">
        <v>317</v>
      </c>
      <c r="AT299" s="190" t="s">
        <v>75</v>
      </c>
      <c r="AU299" s="190" t="s">
        <v>76</v>
      </c>
      <c r="AY299" s="189" t="s">
        <v>275</v>
      </c>
      <c r="BK299" s="191">
        <f>BK300</f>
        <v>0</v>
      </c>
    </row>
    <row r="300" spans="1:65" s="12" customFormat="1" ht="22.75" customHeight="1">
      <c r="B300" s="178"/>
      <c r="C300" s="179"/>
      <c r="D300" s="180" t="s">
        <v>75</v>
      </c>
      <c r="E300" s="192" t="s">
        <v>3383</v>
      </c>
      <c r="F300" s="192" t="s">
        <v>3384</v>
      </c>
      <c r="G300" s="179"/>
      <c r="H300" s="179"/>
      <c r="I300" s="182"/>
      <c r="J300" s="193">
        <f>BK300</f>
        <v>0</v>
      </c>
      <c r="K300" s="179"/>
      <c r="L300" s="184"/>
      <c r="M300" s="185"/>
      <c r="N300" s="186"/>
      <c r="O300" s="186"/>
      <c r="P300" s="187">
        <f>P301</f>
        <v>0</v>
      </c>
      <c r="Q300" s="186"/>
      <c r="R300" s="187">
        <f>R301</f>
        <v>0</v>
      </c>
      <c r="S300" s="186"/>
      <c r="T300" s="188">
        <f>T301</f>
        <v>0</v>
      </c>
      <c r="AR300" s="189" t="s">
        <v>317</v>
      </c>
      <c r="AT300" s="190" t="s">
        <v>75</v>
      </c>
      <c r="AU300" s="190" t="s">
        <v>83</v>
      </c>
      <c r="AY300" s="189" t="s">
        <v>275</v>
      </c>
      <c r="BK300" s="191">
        <f>BK301</f>
        <v>0</v>
      </c>
    </row>
    <row r="301" spans="1:65" s="2" customFormat="1" ht="16.5" customHeight="1">
      <c r="A301" s="35"/>
      <c r="B301" s="36"/>
      <c r="C301" s="194" t="s">
        <v>1392</v>
      </c>
      <c r="D301" s="194" t="s">
        <v>277</v>
      </c>
      <c r="E301" s="195" t="s">
        <v>3385</v>
      </c>
      <c r="F301" s="196" t="s">
        <v>3386</v>
      </c>
      <c r="G301" s="197" t="s">
        <v>1547</v>
      </c>
      <c r="H301" s="198">
        <v>24</v>
      </c>
      <c r="I301" s="199"/>
      <c r="J301" s="200">
        <f>ROUND(I301*H301,2)</f>
        <v>0</v>
      </c>
      <c r="K301" s="196" t="s">
        <v>281</v>
      </c>
      <c r="L301" s="40"/>
      <c r="M301" s="262" t="s">
        <v>1</v>
      </c>
      <c r="N301" s="263" t="s">
        <v>41</v>
      </c>
      <c r="O301" s="264"/>
      <c r="P301" s="265">
        <f>O301*H301</f>
        <v>0</v>
      </c>
      <c r="Q301" s="265">
        <v>0</v>
      </c>
      <c r="R301" s="265">
        <f>Q301*H301</f>
        <v>0</v>
      </c>
      <c r="S301" s="265">
        <v>0</v>
      </c>
      <c r="T301" s="266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3388</v>
      </c>
      <c r="AT301" s="205" t="s">
        <v>277</v>
      </c>
      <c r="AU301" s="205" t="s">
        <v>85</v>
      </c>
      <c r="AY301" s="18" t="s">
        <v>275</v>
      </c>
      <c r="BE301" s="206">
        <f>IF(N301="základní",J301,0)</f>
        <v>0</v>
      </c>
      <c r="BF301" s="206">
        <f>IF(N301="snížená",J301,0)</f>
        <v>0</v>
      </c>
      <c r="BG301" s="206">
        <f>IF(N301="zákl. přenesená",J301,0)</f>
        <v>0</v>
      </c>
      <c r="BH301" s="206">
        <f>IF(N301="sníž. přenesená",J301,0)</f>
        <v>0</v>
      </c>
      <c r="BI301" s="206">
        <f>IF(N301="nulová",J301,0)</f>
        <v>0</v>
      </c>
      <c r="BJ301" s="18" t="s">
        <v>83</v>
      </c>
      <c r="BK301" s="206">
        <f>ROUND(I301*H301,2)</f>
        <v>0</v>
      </c>
      <c r="BL301" s="18" t="s">
        <v>3388</v>
      </c>
      <c r="BM301" s="205" t="s">
        <v>4421</v>
      </c>
    </row>
    <row r="302" spans="1:65" s="2" customFormat="1" ht="7" customHeight="1">
      <c r="A302" s="35"/>
      <c r="B302" s="55"/>
      <c r="C302" s="56"/>
      <c r="D302" s="56"/>
      <c r="E302" s="56"/>
      <c r="F302" s="56"/>
      <c r="G302" s="56"/>
      <c r="H302" s="56"/>
      <c r="I302" s="56"/>
      <c r="J302" s="56"/>
      <c r="K302" s="56"/>
      <c r="L302" s="40"/>
      <c r="M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</row>
  </sheetData>
  <sheetProtection algorithmName="SHA-512" hashValue="Uy6JYQJ3UOI8Bx+DaWhsAzhud/6F3C8c/j8eXkgxmfH01W/I8oJYAdL43TLKjQdZd2Ftl85zTKy4df1J8SNoyg==" saltValue="imXqf5U1i/33MIpe9Rb3rw+tnu+hHtKSP/IwBqawwq1OPjtGqZKNEq/42cyEz2ZRGm0dA8akKhVQ1c9tW+CK+A==" spinCount="100000" sheet="1" objects="1" scenarios="1" formatColumns="0" formatRows="0" autoFilter="0"/>
  <autoFilter ref="C136:K301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2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110</v>
      </c>
    </row>
    <row r="3" spans="1:46" s="1" customFormat="1" ht="7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2" t="str">
        <f>'Rekapitulace stavby'!K6</f>
        <v>Lůžkový hospic Mezi stromy na pozemku č. parc 785/1 v k.ú. Havlíčkův Brod</v>
      </c>
      <c r="F7" s="333"/>
      <c r="G7" s="333"/>
      <c r="H7" s="333"/>
      <c r="L7" s="21"/>
    </row>
    <row r="8" spans="1:46" ht="12.5">
      <c r="B8" s="21"/>
      <c r="D8" s="121" t="s">
        <v>186</v>
      </c>
      <c r="L8" s="21"/>
    </row>
    <row r="9" spans="1:46" s="1" customFormat="1" ht="16.5" customHeight="1">
      <c r="B9" s="21"/>
      <c r="E9" s="332" t="s">
        <v>189</v>
      </c>
      <c r="F9" s="331"/>
      <c r="G9" s="331"/>
      <c r="H9" s="331"/>
      <c r="L9" s="21"/>
    </row>
    <row r="10" spans="1:46" s="1" customFormat="1" ht="12" customHeight="1">
      <c r="B10" s="21"/>
      <c r="D10" s="121" t="s">
        <v>2934</v>
      </c>
      <c r="L10" s="21"/>
    </row>
    <row r="11" spans="1:46" s="2" customFormat="1" ht="16.5" customHeight="1">
      <c r="A11" s="35"/>
      <c r="B11" s="40"/>
      <c r="C11" s="35"/>
      <c r="D11" s="35"/>
      <c r="E11" s="342" t="s">
        <v>3960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3961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4" t="s">
        <v>4422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1" t="s">
        <v>1</v>
      </c>
      <c r="G15" s="35"/>
      <c r="H15" s="35"/>
      <c r="I15" s="121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1" t="s">
        <v>21</v>
      </c>
      <c r="G16" s="35"/>
      <c r="H16" s="35"/>
      <c r="I16" s="121" t="s">
        <v>22</v>
      </c>
      <c r="J16" s="122" t="str">
        <f>'Rekapitulace stavby'!AN8</f>
        <v>25. 4. 2022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7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1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7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6" t="str">
        <f>'Rekapitulace stavby'!E14</f>
        <v>Vyplň údaj</v>
      </c>
      <c r="F22" s="337"/>
      <c r="G22" s="337"/>
      <c r="H22" s="337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7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1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7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1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38" t="s">
        <v>1</v>
      </c>
      <c r="F31" s="338"/>
      <c r="G31" s="338"/>
      <c r="H31" s="338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7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4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ROUND(J128,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7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31" t="s">
        <v>40</v>
      </c>
      <c r="E37" s="121" t="s">
        <v>41</v>
      </c>
      <c r="F37" s="132">
        <f>ROUND((SUM(BE128:BE161)),  2)</f>
        <v>0</v>
      </c>
      <c r="G37" s="35"/>
      <c r="H37" s="35"/>
      <c r="I37" s="133">
        <v>0.21</v>
      </c>
      <c r="J37" s="132">
        <f>ROUND(((SUM(BE128:BE161))*I37),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1" t="s">
        <v>42</v>
      </c>
      <c r="F38" s="132">
        <f>ROUND((SUM(BF128:BF161)),  2)</f>
        <v>0</v>
      </c>
      <c r="G38" s="35"/>
      <c r="H38" s="35"/>
      <c r="I38" s="133">
        <v>0.15</v>
      </c>
      <c r="J38" s="132">
        <f>ROUND(((SUM(BF128:BF161))*I38),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1" t="s">
        <v>43</v>
      </c>
      <c r="F39" s="132">
        <f>ROUND((SUM(BG128:BG161)),  2)</f>
        <v>0</v>
      </c>
      <c r="G39" s="35"/>
      <c r="H39" s="35"/>
      <c r="I39" s="133">
        <v>0.21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1" t="s">
        <v>44</v>
      </c>
      <c r="F40" s="132">
        <f>ROUND((SUM(BH128:BH161)),  2)</f>
        <v>0</v>
      </c>
      <c r="G40" s="35"/>
      <c r="H40" s="35"/>
      <c r="I40" s="133">
        <v>0.15</v>
      </c>
      <c r="J40" s="132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1" t="s">
        <v>45</v>
      </c>
      <c r="F41" s="132">
        <f>ROUND((SUM(BI128:BI161)),  2)</f>
        <v>0</v>
      </c>
      <c r="G41" s="35"/>
      <c r="H41" s="35"/>
      <c r="I41" s="133">
        <v>0</v>
      </c>
      <c r="J41" s="132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7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4" customHeight="1">
      <c r="A43" s="35"/>
      <c r="B43" s="40"/>
      <c r="C43" s="134"/>
      <c r="D43" s="135" t="s">
        <v>46</v>
      </c>
      <c r="E43" s="136"/>
      <c r="F43" s="136"/>
      <c r="G43" s="137" t="s">
        <v>47</v>
      </c>
      <c r="H43" s="138" t="s">
        <v>48</v>
      </c>
      <c r="I43" s="136"/>
      <c r="J43" s="139">
        <f>SUM(J34:J41)</f>
        <v>0</v>
      </c>
      <c r="K43" s="140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7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39" t="str">
        <f>E7</f>
        <v>Lůžkový hospic Mezi stromy na pozemku č. parc 785/1 v k.ú. Havlíčkův Brod</v>
      </c>
      <c r="F85" s="340"/>
      <c r="G85" s="340"/>
      <c r="H85" s="34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9" t="s">
        <v>189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>
      <c r="B88" s="22"/>
      <c r="C88" s="30" t="s">
        <v>2934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3" t="s">
        <v>3960</v>
      </c>
      <c r="F89" s="341"/>
      <c r="G89" s="341"/>
      <c r="H89" s="34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3961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4" t="str">
        <f>E13</f>
        <v>SIL.2 - Hromosvod a uzemnění</v>
      </c>
      <c r="F91" s="341"/>
      <c r="G91" s="341"/>
      <c r="H91" s="341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25. 4. 2022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7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Spolek pro lůžkový hospic Mezi Stromy</v>
      </c>
      <c r="G95" s="37"/>
      <c r="H95" s="37"/>
      <c r="I95" s="30" t="s">
        <v>30</v>
      </c>
      <c r="J95" s="33" t="str">
        <f>E25</f>
        <v>PROJEKT II, v.o.s.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Škrabal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2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2" t="s">
        <v>229</v>
      </c>
      <c r="D98" s="153"/>
      <c r="E98" s="153"/>
      <c r="F98" s="153"/>
      <c r="G98" s="153"/>
      <c r="H98" s="153"/>
      <c r="I98" s="153"/>
      <c r="J98" s="154" t="s">
        <v>230</v>
      </c>
      <c r="K98" s="153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2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75" customHeight="1">
      <c r="A100" s="35"/>
      <c r="B100" s="36"/>
      <c r="C100" s="155" t="s">
        <v>231</v>
      </c>
      <c r="D100" s="37"/>
      <c r="E100" s="37"/>
      <c r="F100" s="37"/>
      <c r="G100" s="37"/>
      <c r="H100" s="37"/>
      <c r="I100" s="37"/>
      <c r="J100" s="85">
        <f>J128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232</v>
      </c>
    </row>
    <row r="101" spans="1:47" s="9" customFormat="1" ht="25" customHeight="1">
      <c r="B101" s="156"/>
      <c r="C101" s="157"/>
      <c r="D101" s="158" t="s">
        <v>243</v>
      </c>
      <c r="E101" s="159"/>
      <c r="F101" s="159"/>
      <c r="G101" s="159"/>
      <c r="H101" s="159"/>
      <c r="I101" s="159"/>
      <c r="J101" s="160">
        <f>J129</f>
        <v>0</v>
      </c>
      <c r="K101" s="157"/>
      <c r="L101" s="161"/>
    </row>
    <row r="102" spans="1:47" s="10" customFormat="1" ht="19.899999999999999" customHeight="1">
      <c r="B102" s="162"/>
      <c r="C102" s="105"/>
      <c r="D102" s="163" t="s">
        <v>3964</v>
      </c>
      <c r="E102" s="164"/>
      <c r="F102" s="164"/>
      <c r="G102" s="164"/>
      <c r="H102" s="164"/>
      <c r="I102" s="164"/>
      <c r="J102" s="165">
        <f>J130</f>
        <v>0</v>
      </c>
      <c r="K102" s="105"/>
      <c r="L102" s="166"/>
    </row>
    <row r="103" spans="1:47" s="9" customFormat="1" ht="25" customHeight="1">
      <c r="B103" s="156"/>
      <c r="C103" s="157"/>
      <c r="D103" s="158" t="s">
        <v>2943</v>
      </c>
      <c r="E103" s="159"/>
      <c r="F103" s="159"/>
      <c r="G103" s="159"/>
      <c r="H103" s="159"/>
      <c r="I103" s="159"/>
      <c r="J103" s="160">
        <f>J159</f>
        <v>0</v>
      </c>
      <c r="K103" s="157"/>
      <c r="L103" s="161"/>
    </row>
    <row r="104" spans="1:47" s="10" customFormat="1" ht="19.899999999999999" customHeight="1">
      <c r="B104" s="162"/>
      <c r="C104" s="105"/>
      <c r="D104" s="163" t="s">
        <v>2944</v>
      </c>
      <c r="E104" s="164"/>
      <c r="F104" s="164"/>
      <c r="G104" s="164"/>
      <c r="H104" s="164"/>
      <c r="I104" s="164"/>
      <c r="J104" s="165">
        <f>J160</f>
        <v>0</v>
      </c>
      <c r="K104" s="105"/>
      <c r="L104" s="166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7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7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5" customHeight="1">
      <c r="A111" s="35"/>
      <c r="B111" s="36"/>
      <c r="C111" s="24" t="s">
        <v>260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7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6.25" customHeight="1">
      <c r="A114" s="35"/>
      <c r="B114" s="36"/>
      <c r="C114" s="37"/>
      <c r="D114" s="37"/>
      <c r="E114" s="339" t="str">
        <f>E7</f>
        <v>Lůžkový hospic Mezi stromy na pozemku č. parc 785/1 v k.ú. Havlíčkův Brod</v>
      </c>
      <c r="F114" s="340"/>
      <c r="G114" s="340"/>
      <c r="H114" s="340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186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1" customFormat="1" ht="16.5" customHeight="1">
      <c r="B116" s="22"/>
      <c r="C116" s="23"/>
      <c r="D116" s="23"/>
      <c r="E116" s="339" t="s">
        <v>189</v>
      </c>
      <c r="F116" s="316"/>
      <c r="G116" s="316"/>
      <c r="H116" s="316"/>
      <c r="I116" s="23"/>
      <c r="J116" s="23"/>
      <c r="K116" s="23"/>
      <c r="L116" s="21"/>
    </row>
    <row r="117" spans="1:63" s="1" customFormat="1" ht="12" customHeight="1">
      <c r="B117" s="22"/>
      <c r="C117" s="30" t="s">
        <v>2934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43" t="s">
        <v>3960</v>
      </c>
      <c r="F118" s="341"/>
      <c r="G118" s="341"/>
      <c r="H118" s="34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3961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294" t="str">
        <f>E13</f>
        <v>SIL.2 - Hromosvod a uzemnění</v>
      </c>
      <c r="F120" s="341"/>
      <c r="G120" s="341"/>
      <c r="H120" s="341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7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F16</f>
        <v xml:space="preserve"> </v>
      </c>
      <c r="G122" s="37"/>
      <c r="H122" s="37"/>
      <c r="I122" s="30" t="s">
        <v>22</v>
      </c>
      <c r="J122" s="67" t="str">
        <f>IF(J16="","",J16)</f>
        <v>25. 4. 2022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7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24</v>
      </c>
      <c r="D124" s="37"/>
      <c r="E124" s="37"/>
      <c r="F124" s="28" t="str">
        <f>E19</f>
        <v>Spolek pro lůžkový hospic Mezi Stromy</v>
      </c>
      <c r="G124" s="37"/>
      <c r="H124" s="37"/>
      <c r="I124" s="30" t="s">
        <v>30</v>
      </c>
      <c r="J124" s="33" t="str">
        <f>E25</f>
        <v>PROJEKT II, v.o.s.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15" customHeight="1">
      <c r="A125" s="35"/>
      <c r="B125" s="36"/>
      <c r="C125" s="30" t="s">
        <v>28</v>
      </c>
      <c r="D125" s="37"/>
      <c r="E125" s="37"/>
      <c r="F125" s="28" t="str">
        <f>IF(E22="","",E22)</f>
        <v>Vyplň údaj</v>
      </c>
      <c r="G125" s="37"/>
      <c r="H125" s="37"/>
      <c r="I125" s="30" t="s">
        <v>33</v>
      </c>
      <c r="J125" s="33" t="str">
        <f>E28</f>
        <v>Martin Škrabal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2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7"/>
      <c r="B127" s="168"/>
      <c r="C127" s="169" t="s">
        <v>261</v>
      </c>
      <c r="D127" s="170" t="s">
        <v>61</v>
      </c>
      <c r="E127" s="170" t="s">
        <v>57</v>
      </c>
      <c r="F127" s="170" t="s">
        <v>58</v>
      </c>
      <c r="G127" s="170" t="s">
        <v>262</v>
      </c>
      <c r="H127" s="170" t="s">
        <v>263</v>
      </c>
      <c r="I127" s="170" t="s">
        <v>264</v>
      </c>
      <c r="J127" s="170" t="s">
        <v>230</v>
      </c>
      <c r="K127" s="171" t="s">
        <v>265</v>
      </c>
      <c r="L127" s="172"/>
      <c r="M127" s="76" t="s">
        <v>1</v>
      </c>
      <c r="N127" s="77" t="s">
        <v>40</v>
      </c>
      <c r="O127" s="77" t="s">
        <v>266</v>
      </c>
      <c r="P127" s="77" t="s">
        <v>267</v>
      </c>
      <c r="Q127" s="77" t="s">
        <v>268</v>
      </c>
      <c r="R127" s="77" t="s">
        <v>269</v>
      </c>
      <c r="S127" s="77" t="s">
        <v>270</v>
      </c>
      <c r="T127" s="78" t="s">
        <v>271</v>
      </c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</row>
    <row r="128" spans="1:63" s="2" customFormat="1" ht="22.75" customHeight="1">
      <c r="A128" s="35"/>
      <c r="B128" s="36"/>
      <c r="C128" s="83" t="s">
        <v>272</v>
      </c>
      <c r="D128" s="37"/>
      <c r="E128" s="37"/>
      <c r="F128" s="37"/>
      <c r="G128" s="37"/>
      <c r="H128" s="37"/>
      <c r="I128" s="37"/>
      <c r="J128" s="173">
        <f>BK128</f>
        <v>0</v>
      </c>
      <c r="K128" s="37"/>
      <c r="L128" s="40"/>
      <c r="M128" s="79"/>
      <c r="N128" s="174"/>
      <c r="O128" s="80"/>
      <c r="P128" s="175">
        <f>P129+P159</f>
        <v>0</v>
      </c>
      <c r="Q128" s="80"/>
      <c r="R128" s="175">
        <f>R129+R159</f>
        <v>0.60575700000000021</v>
      </c>
      <c r="S128" s="80"/>
      <c r="T128" s="176">
        <f>T129+T159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232</v>
      </c>
      <c r="BK128" s="177">
        <f>BK129+BK159</f>
        <v>0</v>
      </c>
    </row>
    <row r="129" spans="1:65" s="12" customFormat="1" ht="25.9" customHeight="1">
      <c r="B129" s="178"/>
      <c r="C129" s="179"/>
      <c r="D129" s="180" t="s">
        <v>75</v>
      </c>
      <c r="E129" s="181" t="s">
        <v>1587</v>
      </c>
      <c r="F129" s="181" t="s">
        <v>1588</v>
      </c>
      <c r="G129" s="179"/>
      <c r="H129" s="179"/>
      <c r="I129" s="182"/>
      <c r="J129" s="183">
        <f>BK129</f>
        <v>0</v>
      </c>
      <c r="K129" s="179"/>
      <c r="L129" s="184"/>
      <c r="M129" s="185"/>
      <c r="N129" s="186"/>
      <c r="O129" s="186"/>
      <c r="P129" s="187">
        <f>P130</f>
        <v>0</v>
      </c>
      <c r="Q129" s="186"/>
      <c r="R129" s="187">
        <f>R130</f>
        <v>0.60575700000000021</v>
      </c>
      <c r="S129" s="186"/>
      <c r="T129" s="188">
        <f>T130</f>
        <v>0</v>
      </c>
      <c r="AR129" s="189" t="s">
        <v>85</v>
      </c>
      <c r="AT129" s="190" t="s">
        <v>75</v>
      </c>
      <c r="AU129" s="190" t="s">
        <v>76</v>
      </c>
      <c r="AY129" s="189" t="s">
        <v>275</v>
      </c>
      <c r="BK129" s="191">
        <f>BK130</f>
        <v>0</v>
      </c>
    </row>
    <row r="130" spans="1:65" s="12" customFormat="1" ht="22.75" customHeight="1">
      <c r="B130" s="178"/>
      <c r="C130" s="179"/>
      <c r="D130" s="180" t="s">
        <v>75</v>
      </c>
      <c r="E130" s="192" t="s">
        <v>4014</v>
      </c>
      <c r="F130" s="192" t="s">
        <v>4015</v>
      </c>
      <c r="G130" s="179"/>
      <c r="H130" s="179"/>
      <c r="I130" s="182"/>
      <c r="J130" s="193">
        <f>BK130</f>
        <v>0</v>
      </c>
      <c r="K130" s="179"/>
      <c r="L130" s="184"/>
      <c r="M130" s="185"/>
      <c r="N130" s="186"/>
      <c r="O130" s="186"/>
      <c r="P130" s="187">
        <f>SUM(P131:P158)</f>
        <v>0</v>
      </c>
      <c r="Q130" s="186"/>
      <c r="R130" s="187">
        <f>SUM(R131:R158)</f>
        <v>0.60575700000000021</v>
      </c>
      <c r="S130" s="186"/>
      <c r="T130" s="188">
        <f>SUM(T131:T158)</f>
        <v>0</v>
      </c>
      <c r="AR130" s="189" t="s">
        <v>85</v>
      </c>
      <c r="AT130" s="190" t="s">
        <v>75</v>
      </c>
      <c r="AU130" s="190" t="s">
        <v>83</v>
      </c>
      <c r="AY130" s="189" t="s">
        <v>275</v>
      </c>
      <c r="BK130" s="191">
        <f>SUM(BK131:BK158)</f>
        <v>0</v>
      </c>
    </row>
    <row r="131" spans="1:65" s="2" customFormat="1" ht="24.15" customHeight="1">
      <c r="A131" s="35"/>
      <c r="B131" s="36"/>
      <c r="C131" s="251" t="s">
        <v>83</v>
      </c>
      <c r="D131" s="251" t="s">
        <v>386</v>
      </c>
      <c r="E131" s="252" t="s">
        <v>4423</v>
      </c>
      <c r="F131" s="253" t="s">
        <v>4424</v>
      </c>
      <c r="G131" s="254" t="s">
        <v>399</v>
      </c>
      <c r="H131" s="255">
        <v>3</v>
      </c>
      <c r="I131" s="256"/>
      <c r="J131" s="257">
        <f t="shared" ref="J131:J158" si="0">ROUND(I131*H131,2)</f>
        <v>0</v>
      </c>
      <c r="K131" s="253" t="s">
        <v>281</v>
      </c>
      <c r="L131" s="258"/>
      <c r="M131" s="259" t="s">
        <v>1</v>
      </c>
      <c r="N131" s="260" t="s">
        <v>41</v>
      </c>
      <c r="O131" s="72"/>
      <c r="P131" s="203">
        <f t="shared" ref="P131:P158" si="1">O131*H131</f>
        <v>0</v>
      </c>
      <c r="Q131" s="203">
        <v>9.0000000000000006E-5</v>
      </c>
      <c r="R131" s="203">
        <f t="shared" ref="R131:R158" si="2">Q131*H131</f>
        <v>2.7E-4</v>
      </c>
      <c r="S131" s="203">
        <v>0</v>
      </c>
      <c r="T131" s="204">
        <f t="shared" ref="T131:T158" si="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517</v>
      </c>
      <c r="AT131" s="205" t="s">
        <v>386</v>
      </c>
      <c r="AU131" s="205" t="s">
        <v>85</v>
      </c>
      <c r="AY131" s="18" t="s">
        <v>275</v>
      </c>
      <c r="BE131" s="206">
        <f t="shared" ref="BE131:BE158" si="4">IF(N131="základní",J131,0)</f>
        <v>0</v>
      </c>
      <c r="BF131" s="206">
        <f t="shared" ref="BF131:BF158" si="5">IF(N131="snížená",J131,0)</f>
        <v>0</v>
      </c>
      <c r="BG131" s="206">
        <f t="shared" ref="BG131:BG158" si="6">IF(N131="zákl. přenesená",J131,0)</f>
        <v>0</v>
      </c>
      <c r="BH131" s="206">
        <f t="shared" ref="BH131:BH158" si="7">IF(N131="sníž. přenesená",J131,0)</f>
        <v>0</v>
      </c>
      <c r="BI131" s="206">
        <f t="shared" ref="BI131:BI158" si="8">IF(N131="nulová",J131,0)</f>
        <v>0</v>
      </c>
      <c r="BJ131" s="18" t="s">
        <v>83</v>
      </c>
      <c r="BK131" s="206">
        <f t="shared" ref="BK131:BK158" si="9">ROUND(I131*H131,2)</f>
        <v>0</v>
      </c>
      <c r="BL131" s="18" t="s">
        <v>380</v>
      </c>
      <c r="BM131" s="205" t="s">
        <v>4425</v>
      </c>
    </row>
    <row r="132" spans="1:65" s="2" customFormat="1" ht="16.5" customHeight="1">
      <c r="A132" s="35"/>
      <c r="B132" s="36"/>
      <c r="C132" s="251" t="s">
        <v>85</v>
      </c>
      <c r="D132" s="251" t="s">
        <v>386</v>
      </c>
      <c r="E132" s="252" t="s">
        <v>4426</v>
      </c>
      <c r="F132" s="253" t="s">
        <v>4427</v>
      </c>
      <c r="G132" s="254" t="s">
        <v>610</v>
      </c>
      <c r="H132" s="255">
        <v>10</v>
      </c>
      <c r="I132" s="256"/>
      <c r="J132" s="257">
        <f t="shared" si="0"/>
        <v>0</v>
      </c>
      <c r="K132" s="253" t="s">
        <v>281</v>
      </c>
      <c r="L132" s="258"/>
      <c r="M132" s="259" t="s">
        <v>1</v>
      </c>
      <c r="N132" s="260" t="s">
        <v>41</v>
      </c>
      <c r="O132" s="72"/>
      <c r="P132" s="203">
        <f t="shared" si="1"/>
        <v>0</v>
      </c>
      <c r="Q132" s="203">
        <v>1.6000000000000001E-4</v>
      </c>
      <c r="R132" s="203">
        <f t="shared" si="2"/>
        <v>1.6000000000000001E-3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517</v>
      </c>
      <c r="AT132" s="205" t="s">
        <v>386</v>
      </c>
      <c r="AU132" s="205" t="s">
        <v>85</v>
      </c>
      <c r="AY132" s="18" t="s">
        <v>275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380</v>
      </c>
      <c r="BM132" s="205" t="s">
        <v>4428</v>
      </c>
    </row>
    <row r="133" spans="1:65" s="2" customFormat="1" ht="24.15" customHeight="1">
      <c r="A133" s="35"/>
      <c r="B133" s="36"/>
      <c r="C133" s="194" t="s">
        <v>106</v>
      </c>
      <c r="D133" s="194" t="s">
        <v>277</v>
      </c>
      <c r="E133" s="195" t="s">
        <v>4429</v>
      </c>
      <c r="F133" s="196" t="s">
        <v>4430</v>
      </c>
      <c r="G133" s="197" t="s">
        <v>399</v>
      </c>
      <c r="H133" s="198">
        <v>289</v>
      </c>
      <c r="I133" s="199"/>
      <c r="J133" s="200">
        <f t="shared" si="0"/>
        <v>0</v>
      </c>
      <c r="K133" s="196" t="s">
        <v>281</v>
      </c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380</v>
      </c>
      <c r="AT133" s="205" t="s">
        <v>277</v>
      </c>
      <c r="AU133" s="205" t="s">
        <v>85</v>
      </c>
      <c r="AY133" s="18" t="s">
        <v>275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380</v>
      </c>
      <c r="BM133" s="205" t="s">
        <v>4431</v>
      </c>
    </row>
    <row r="134" spans="1:65" s="2" customFormat="1" ht="16.5" customHeight="1">
      <c r="A134" s="35"/>
      <c r="B134" s="36"/>
      <c r="C134" s="251" t="s">
        <v>282</v>
      </c>
      <c r="D134" s="251" t="s">
        <v>386</v>
      </c>
      <c r="E134" s="252" t="s">
        <v>4432</v>
      </c>
      <c r="F134" s="253" t="s">
        <v>4433</v>
      </c>
      <c r="G134" s="254" t="s">
        <v>1613</v>
      </c>
      <c r="H134" s="255">
        <v>330.60399999999998</v>
      </c>
      <c r="I134" s="256"/>
      <c r="J134" s="257">
        <f t="shared" si="0"/>
        <v>0</v>
      </c>
      <c r="K134" s="253" t="s">
        <v>281</v>
      </c>
      <c r="L134" s="258"/>
      <c r="M134" s="259" t="s">
        <v>1</v>
      </c>
      <c r="N134" s="260" t="s">
        <v>41</v>
      </c>
      <c r="O134" s="72"/>
      <c r="P134" s="203">
        <f t="shared" si="1"/>
        <v>0</v>
      </c>
      <c r="Q134" s="203">
        <v>1E-3</v>
      </c>
      <c r="R134" s="203">
        <f t="shared" si="2"/>
        <v>0.33060400000000001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517</v>
      </c>
      <c r="AT134" s="205" t="s">
        <v>386</v>
      </c>
      <c r="AU134" s="205" t="s">
        <v>85</v>
      </c>
      <c r="AY134" s="18" t="s">
        <v>275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380</v>
      </c>
      <c r="BM134" s="205" t="s">
        <v>4434</v>
      </c>
    </row>
    <row r="135" spans="1:65" s="2" customFormat="1" ht="24.15" customHeight="1">
      <c r="A135" s="35"/>
      <c r="B135" s="36"/>
      <c r="C135" s="251" t="s">
        <v>317</v>
      </c>
      <c r="D135" s="251" t="s">
        <v>386</v>
      </c>
      <c r="E135" s="252" t="s">
        <v>4435</v>
      </c>
      <c r="F135" s="253" t="s">
        <v>4436</v>
      </c>
      <c r="G135" s="254" t="s">
        <v>610</v>
      </c>
      <c r="H135" s="255">
        <v>42</v>
      </c>
      <c r="I135" s="256"/>
      <c r="J135" s="257">
        <f t="shared" si="0"/>
        <v>0</v>
      </c>
      <c r="K135" s="253" t="s">
        <v>281</v>
      </c>
      <c r="L135" s="258"/>
      <c r="M135" s="259" t="s">
        <v>1</v>
      </c>
      <c r="N135" s="260" t="s">
        <v>41</v>
      </c>
      <c r="O135" s="72"/>
      <c r="P135" s="203">
        <f t="shared" si="1"/>
        <v>0</v>
      </c>
      <c r="Q135" s="203">
        <v>2.5999999999999998E-4</v>
      </c>
      <c r="R135" s="203">
        <f t="shared" si="2"/>
        <v>1.0919999999999999E-2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517</v>
      </c>
      <c r="AT135" s="205" t="s">
        <v>386</v>
      </c>
      <c r="AU135" s="205" t="s">
        <v>85</v>
      </c>
      <c r="AY135" s="18" t="s">
        <v>275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380</v>
      </c>
      <c r="BM135" s="205" t="s">
        <v>4437</v>
      </c>
    </row>
    <row r="136" spans="1:65" s="2" customFormat="1" ht="24.15" customHeight="1">
      <c r="A136" s="35"/>
      <c r="B136" s="36"/>
      <c r="C136" s="251" t="s">
        <v>322</v>
      </c>
      <c r="D136" s="251" t="s">
        <v>386</v>
      </c>
      <c r="E136" s="252" t="s">
        <v>4438</v>
      </c>
      <c r="F136" s="253" t="s">
        <v>4439</v>
      </c>
      <c r="G136" s="254" t="s">
        <v>610</v>
      </c>
      <c r="H136" s="255">
        <v>44</v>
      </c>
      <c r="I136" s="256"/>
      <c r="J136" s="257">
        <f t="shared" si="0"/>
        <v>0</v>
      </c>
      <c r="K136" s="253" t="s">
        <v>281</v>
      </c>
      <c r="L136" s="258"/>
      <c r="M136" s="259" t="s">
        <v>1</v>
      </c>
      <c r="N136" s="260" t="s">
        <v>41</v>
      </c>
      <c r="O136" s="72"/>
      <c r="P136" s="203">
        <f t="shared" si="1"/>
        <v>0</v>
      </c>
      <c r="Q136" s="203">
        <v>6.9999999999999999E-4</v>
      </c>
      <c r="R136" s="203">
        <f t="shared" si="2"/>
        <v>3.0800000000000001E-2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517</v>
      </c>
      <c r="AT136" s="205" t="s">
        <v>386</v>
      </c>
      <c r="AU136" s="205" t="s">
        <v>85</v>
      </c>
      <c r="AY136" s="18" t="s">
        <v>275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380</v>
      </c>
      <c r="BM136" s="205" t="s">
        <v>4440</v>
      </c>
    </row>
    <row r="137" spans="1:65" s="2" customFormat="1" ht="16.5" customHeight="1">
      <c r="A137" s="35"/>
      <c r="B137" s="36"/>
      <c r="C137" s="251" t="s">
        <v>328</v>
      </c>
      <c r="D137" s="251" t="s">
        <v>386</v>
      </c>
      <c r="E137" s="252" t="s">
        <v>4441</v>
      </c>
      <c r="F137" s="253" t="s">
        <v>4442</v>
      </c>
      <c r="G137" s="254" t="s">
        <v>1613</v>
      </c>
      <c r="H137" s="255">
        <v>5</v>
      </c>
      <c r="I137" s="256"/>
      <c r="J137" s="257">
        <f t="shared" si="0"/>
        <v>0</v>
      </c>
      <c r="K137" s="253" t="s">
        <v>1</v>
      </c>
      <c r="L137" s="258"/>
      <c r="M137" s="259" t="s">
        <v>1</v>
      </c>
      <c r="N137" s="260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517</v>
      </c>
      <c r="AT137" s="205" t="s">
        <v>386</v>
      </c>
      <c r="AU137" s="205" t="s">
        <v>85</v>
      </c>
      <c r="AY137" s="18" t="s">
        <v>275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380</v>
      </c>
      <c r="BM137" s="205" t="s">
        <v>4443</v>
      </c>
    </row>
    <row r="138" spans="1:65" s="2" customFormat="1" ht="24.15" customHeight="1">
      <c r="A138" s="35"/>
      <c r="B138" s="36"/>
      <c r="C138" s="194" t="s">
        <v>334</v>
      </c>
      <c r="D138" s="194" t="s">
        <v>277</v>
      </c>
      <c r="E138" s="195" t="s">
        <v>4444</v>
      </c>
      <c r="F138" s="196" t="s">
        <v>4445</v>
      </c>
      <c r="G138" s="197" t="s">
        <v>399</v>
      </c>
      <c r="H138" s="198">
        <v>132</v>
      </c>
      <c r="I138" s="199"/>
      <c r="J138" s="200">
        <f t="shared" si="0"/>
        <v>0</v>
      </c>
      <c r="K138" s="196" t="s">
        <v>281</v>
      </c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380</v>
      </c>
      <c r="AT138" s="205" t="s">
        <v>277</v>
      </c>
      <c r="AU138" s="205" t="s">
        <v>85</v>
      </c>
      <c r="AY138" s="18" t="s">
        <v>275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380</v>
      </c>
      <c r="BM138" s="205" t="s">
        <v>4446</v>
      </c>
    </row>
    <row r="139" spans="1:65" s="2" customFormat="1" ht="16.5" customHeight="1">
      <c r="A139" s="35"/>
      <c r="B139" s="36"/>
      <c r="C139" s="251" t="s">
        <v>339</v>
      </c>
      <c r="D139" s="251" t="s">
        <v>386</v>
      </c>
      <c r="E139" s="252" t="s">
        <v>4447</v>
      </c>
      <c r="F139" s="253" t="s">
        <v>4448</v>
      </c>
      <c r="G139" s="254" t="s">
        <v>1613</v>
      </c>
      <c r="H139" s="255">
        <v>82.8</v>
      </c>
      <c r="I139" s="256"/>
      <c r="J139" s="257">
        <f t="shared" si="0"/>
        <v>0</v>
      </c>
      <c r="K139" s="253" t="s">
        <v>281</v>
      </c>
      <c r="L139" s="258"/>
      <c r="M139" s="259" t="s">
        <v>1</v>
      </c>
      <c r="N139" s="260" t="s">
        <v>41</v>
      </c>
      <c r="O139" s="72"/>
      <c r="P139" s="203">
        <f t="shared" si="1"/>
        <v>0</v>
      </c>
      <c r="Q139" s="203">
        <v>1E-3</v>
      </c>
      <c r="R139" s="203">
        <f t="shared" si="2"/>
        <v>8.2799999999999999E-2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517</v>
      </c>
      <c r="AT139" s="205" t="s">
        <v>386</v>
      </c>
      <c r="AU139" s="205" t="s">
        <v>85</v>
      </c>
      <c r="AY139" s="18" t="s">
        <v>275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380</v>
      </c>
      <c r="BM139" s="205" t="s">
        <v>4449</v>
      </c>
    </row>
    <row r="140" spans="1:65" s="2" customFormat="1" ht="24.15" customHeight="1">
      <c r="A140" s="35"/>
      <c r="B140" s="36"/>
      <c r="C140" s="194" t="s">
        <v>345</v>
      </c>
      <c r="D140" s="194" t="s">
        <v>277</v>
      </c>
      <c r="E140" s="195" t="s">
        <v>4450</v>
      </c>
      <c r="F140" s="196" t="s">
        <v>4451</v>
      </c>
      <c r="G140" s="197" t="s">
        <v>399</v>
      </c>
      <c r="H140" s="198">
        <v>672</v>
      </c>
      <c r="I140" s="199"/>
      <c r="J140" s="200">
        <f t="shared" si="0"/>
        <v>0</v>
      </c>
      <c r="K140" s="196" t="s">
        <v>281</v>
      </c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380</v>
      </c>
      <c r="AT140" s="205" t="s">
        <v>277</v>
      </c>
      <c r="AU140" s="205" t="s">
        <v>85</v>
      </c>
      <c r="AY140" s="18" t="s">
        <v>275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380</v>
      </c>
      <c r="BM140" s="205" t="s">
        <v>4452</v>
      </c>
    </row>
    <row r="141" spans="1:65" s="2" customFormat="1" ht="16.5" customHeight="1">
      <c r="A141" s="35"/>
      <c r="B141" s="36"/>
      <c r="C141" s="251" t="s">
        <v>349</v>
      </c>
      <c r="D141" s="251" t="s">
        <v>386</v>
      </c>
      <c r="E141" s="252" t="s">
        <v>4453</v>
      </c>
      <c r="F141" s="253" t="s">
        <v>4454</v>
      </c>
      <c r="G141" s="254" t="s">
        <v>1613</v>
      </c>
      <c r="H141" s="255">
        <v>91.093000000000004</v>
      </c>
      <c r="I141" s="256"/>
      <c r="J141" s="257">
        <f t="shared" si="0"/>
        <v>0</v>
      </c>
      <c r="K141" s="253" t="s">
        <v>281</v>
      </c>
      <c r="L141" s="258"/>
      <c r="M141" s="259" t="s">
        <v>1</v>
      </c>
      <c r="N141" s="260" t="s">
        <v>41</v>
      </c>
      <c r="O141" s="72"/>
      <c r="P141" s="203">
        <f t="shared" si="1"/>
        <v>0</v>
      </c>
      <c r="Q141" s="203">
        <v>1E-3</v>
      </c>
      <c r="R141" s="203">
        <f t="shared" si="2"/>
        <v>9.1093000000000007E-2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517</v>
      </c>
      <c r="AT141" s="205" t="s">
        <v>386</v>
      </c>
      <c r="AU141" s="205" t="s">
        <v>85</v>
      </c>
      <c r="AY141" s="18" t="s">
        <v>275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380</v>
      </c>
      <c r="BM141" s="205" t="s">
        <v>4455</v>
      </c>
    </row>
    <row r="142" spans="1:65" s="2" customFormat="1" ht="16.5" customHeight="1">
      <c r="A142" s="35"/>
      <c r="B142" s="36"/>
      <c r="C142" s="194" t="s">
        <v>362</v>
      </c>
      <c r="D142" s="194" t="s">
        <v>277</v>
      </c>
      <c r="E142" s="195" t="s">
        <v>4456</v>
      </c>
      <c r="F142" s="196" t="s">
        <v>4457</v>
      </c>
      <c r="G142" s="197" t="s">
        <v>610</v>
      </c>
      <c r="H142" s="198">
        <v>40</v>
      </c>
      <c r="I142" s="199"/>
      <c r="J142" s="200">
        <f t="shared" si="0"/>
        <v>0</v>
      </c>
      <c r="K142" s="196" t="s">
        <v>281</v>
      </c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380</v>
      </c>
      <c r="AT142" s="205" t="s">
        <v>277</v>
      </c>
      <c r="AU142" s="205" t="s">
        <v>85</v>
      </c>
      <c r="AY142" s="18" t="s">
        <v>275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380</v>
      </c>
      <c r="BM142" s="205" t="s">
        <v>4458</v>
      </c>
    </row>
    <row r="143" spans="1:65" s="2" customFormat="1" ht="16.5" customHeight="1">
      <c r="A143" s="35"/>
      <c r="B143" s="36"/>
      <c r="C143" s="251" t="s">
        <v>366</v>
      </c>
      <c r="D143" s="251" t="s">
        <v>386</v>
      </c>
      <c r="E143" s="252" t="s">
        <v>4459</v>
      </c>
      <c r="F143" s="253" t="s">
        <v>4460</v>
      </c>
      <c r="G143" s="254" t="s">
        <v>610</v>
      </c>
      <c r="H143" s="255">
        <v>40</v>
      </c>
      <c r="I143" s="256"/>
      <c r="J143" s="257">
        <f t="shared" si="0"/>
        <v>0</v>
      </c>
      <c r="K143" s="253" t="s">
        <v>281</v>
      </c>
      <c r="L143" s="258"/>
      <c r="M143" s="259" t="s">
        <v>1</v>
      </c>
      <c r="N143" s="260" t="s">
        <v>41</v>
      </c>
      <c r="O143" s="72"/>
      <c r="P143" s="203">
        <f t="shared" si="1"/>
        <v>0</v>
      </c>
      <c r="Q143" s="203">
        <v>1.3999999999999999E-4</v>
      </c>
      <c r="R143" s="203">
        <f t="shared" si="2"/>
        <v>5.5999999999999991E-3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517</v>
      </c>
      <c r="AT143" s="205" t="s">
        <v>386</v>
      </c>
      <c r="AU143" s="205" t="s">
        <v>85</v>
      </c>
      <c r="AY143" s="18" t="s">
        <v>275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380</v>
      </c>
      <c r="BM143" s="205" t="s">
        <v>4461</v>
      </c>
    </row>
    <row r="144" spans="1:65" s="2" customFormat="1" ht="16.5" customHeight="1">
      <c r="A144" s="35"/>
      <c r="B144" s="36"/>
      <c r="C144" s="194" t="s">
        <v>370</v>
      </c>
      <c r="D144" s="194" t="s">
        <v>277</v>
      </c>
      <c r="E144" s="195" t="s">
        <v>4462</v>
      </c>
      <c r="F144" s="196" t="s">
        <v>4463</v>
      </c>
      <c r="G144" s="197" t="s">
        <v>610</v>
      </c>
      <c r="H144" s="198">
        <v>32</v>
      </c>
      <c r="I144" s="199"/>
      <c r="J144" s="200">
        <f t="shared" si="0"/>
        <v>0</v>
      </c>
      <c r="K144" s="196" t="s">
        <v>281</v>
      </c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380</v>
      </c>
      <c r="AT144" s="205" t="s">
        <v>277</v>
      </c>
      <c r="AU144" s="205" t="s">
        <v>85</v>
      </c>
      <c r="AY144" s="18" t="s">
        <v>275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380</v>
      </c>
      <c r="BM144" s="205" t="s">
        <v>4464</v>
      </c>
    </row>
    <row r="145" spans="1:65" s="2" customFormat="1" ht="16.5" customHeight="1">
      <c r="A145" s="35"/>
      <c r="B145" s="36"/>
      <c r="C145" s="251" t="s">
        <v>8</v>
      </c>
      <c r="D145" s="251" t="s">
        <v>386</v>
      </c>
      <c r="E145" s="252" t="s">
        <v>4465</v>
      </c>
      <c r="F145" s="253" t="s">
        <v>4466</v>
      </c>
      <c r="G145" s="254" t="s">
        <v>610</v>
      </c>
      <c r="H145" s="255">
        <v>32</v>
      </c>
      <c r="I145" s="256"/>
      <c r="J145" s="257">
        <f t="shared" si="0"/>
        <v>0</v>
      </c>
      <c r="K145" s="253" t="s">
        <v>281</v>
      </c>
      <c r="L145" s="258"/>
      <c r="M145" s="259" t="s">
        <v>1</v>
      </c>
      <c r="N145" s="260" t="s">
        <v>41</v>
      </c>
      <c r="O145" s="72"/>
      <c r="P145" s="203">
        <f t="shared" si="1"/>
        <v>0</v>
      </c>
      <c r="Q145" s="203">
        <v>2.2000000000000001E-4</v>
      </c>
      <c r="R145" s="203">
        <f t="shared" si="2"/>
        <v>7.0400000000000003E-3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517</v>
      </c>
      <c r="AT145" s="205" t="s">
        <v>386</v>
      </c>
      <c r="AU145" s="205" t="s">
        <v>85</v>
      </c>
      <c r="AY145" s="18" t="s">
        <v>275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380</v>
      </c>
      <c r="BM145" s="205" t="s">
        <v>4467</v>
      </c>
    </row>
    <row r="146" spans="1:65" s="2" customFormat="1" ht="24.15" customHeight="1">
      <c r="A146" s="35"/>
      <c r="B146" s="36"/>
      <c r="C146" s="194" t="s">
        <v>380</v>
      </c>
      <c r="D146" s="194" t="s">
        <v>277</v>
      </c>
      <c r="E146" s="195" t="s">
        <v>4468</v>
      </c>
      <c r="F146" s="196" t="s">
        <v>4469</v>
      </c>
      <c r="G146" s="197" t="s">
        <v>610</v>
      </c>
      <c r="H146" s="198">
        <v>14</v>
      </c>
      <c r="I146" s="199"/>
      <c r="J146" s="200">
        <f t="shared" si="0"/>
        <v>0</v>
      </c>
      <c r="K146" s="196" t="s">
        <v>281</v>
      </c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380</v>
      </c>
      <c r="AT146" s="205" t="s">
        <v>277</v>
      </c>
      <c r="AU146" s="205" t="s">
        <v>85</v>
      </c>
      <c r="AY146" s="18" t="s">
        <v>275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380</v>
      </c>
      <c r="BM146" s="205" t="s">
        <v>4470</v>
      </c>
    </row>
    <row r="147" spans="1:65" s="2" customFormat="1" ht="21.75" customHeight="1">
      <c r="A147" s="35"/>
      <c r="B147" s="36"/>
      <c r="C147" s="251" t="s">
        <v>385</v>
      </c>
      <c r="D147" s="251" t="s">
        <v>386</v>
      </c>
      <c r="E147" s="252" t="s">
        <v>4471</v>
      </c>
      <c r="F147" s="253" t="s">
        <v>4472</v>
      </c>
      <c r="G147" s="254" t="s">
        <v>610</v>
      </c>
      <c r="H147" s="255">
        <v>14</v>
      </c>
      <c r="I147" s="256"/>
      <c r="J147" s="257">
        <f t="shared" si="0"/>
        <v>0</v>
      </c>
      <c r="K147" s="253" t="s">
        <v>281</v>
      </c>
      <c r="L147" s="258"/>
      <c r="M147" s="259" t="s">
        <v>1</v>
      </c>
      <c r="N147" s="260" t="s">
        <v>41</v>
      </c>
      <c r="O147" s="72"/>
      <c r="P147" s="203">
        <f t="shared" si="1"/>
        <v>0</v>
      </c>
      <c r="Q147" s="203">
        <v>2.2000000000000001E-3</v>
      </c>
      <c r="R147" s="203">
        <f t="shared" si="2"/>
        <v>3.0800000000000001E-2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517</v>
      </c>
      <c r="AT147" s="205" t="s">
        <v>386</v>
      </c>
      <c r="AU147" s="205" t="s">
        <v>85</v>
      </c>
      <c r="AY147" s="18" t="s">
        <v>275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380</v>
      </c>
      <c r="BM147" s="205" t="s">
        <v>4473</v>
      </c>
    </row>
    <row r="148" spans="1:65" s="2" customFormat="1" ht="21.75" customHeight="1">
      <c r="A148" s="35"/>
      <c r="B148" s="36"/>
      <c r="C148" s="194" t="s">
        <v>391</v>
      </c>
      <c r="D148" s="194" t="s">
        <v>277</v>
      </c>
      <c r="E148" s="195" t="s">
        <v>4474</v>
      </c>
      <c r="F148" s="196" t="s">
        <v>4475</v>
      </c>
      <c r="G148" s="197" t="s">
        <v>610</v>
      </c>
      <c r="H148" s="198">
        <v>14</v>
      </c>
      <c r="I148" s="199"/>
      <c r="J148" s="200">
        <f t="shared" si="0"/>
        <v>0</v>
      </c>
      <c r="K148" s="196" t="s">
        <v>281</v>
      </c>
      <c r="L148" s="40"/>
      <c r="M148" s="201" t="s">
        <v>1</v>
      </c>
      <c r="N148" s="202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380</v>
      </c>
      <c r="AT148" s="205" t="s">
        <v>277</v>
      </c>
      <c r="AU148" s="205" t="s">
        <v>85</v>
      </c>
      <c r="AY148" s="18" t="s">
        <v>275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380</v>
      </c>
      <c r="BM148" s="205" t="s">
        <v>4476</v>
      </c>
    </row>
    <row r="149" spans="1:65" s="2" customFormat="1" ht="16.5" customHeight="1">
      <c r="A149" s="35"/>
      <c r="B149" s="36"/>
      <c r="C149" s="251" t="s">
        <v>396</v>
      </c>
      <c r="D149" s="251" t="s">
        <v>386</v>
      </c>
      <c r="E149" s="252" t="s">
        <v>4477</v>
      </c>
      <c r="F149" s="253" t="s">
        <v>4478</v>
      </c>
      <c r="G149" s="254" t="s">
        <v>610</v>
      </c>
      <c r="H149" s="255">
        <v>14</v>
      </c>
      <c r="I149" s="256"/>
      <c r="J149" s="257">
        <f t="shared" si="0"/>
        <v>0</v>
      </c>
      <c r="K149" s="253" t="s">
        <v>281</v>
      </c>
      <c r="L149" s="258"/>
      <c r="M149" s="259" t="s">
        <v>1</v>
      </c>
      <c r="N149" s="260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517</v>
      </c>
      <c r="AT149" s="205" t="s">
        <v>386</v>
      </c>
      <c r="AU149" s="205" t="s">
        <v>85</v>
      </c>
      <c r="AY149" s="18" t="s">
        <v>275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380</v>
      </c>
      <c r="BM149" s="205" t="s">
        <v>4479</v>
      </c>
    </row>
    <row r="150" spans="1:65" s="2" customFormat="1" ht="16.5" customHeight="1">
      <c r="A150" s="35"/>
      <c r="B150" s="36"/>
      <c r="C150" s="251" t="s">
        <v>402</v>
      </c>
      <c r="D150" s="251" t="s">
        <v>386</v>
      </c>
      <c r="E150" s="252" t="s">
        <v>4480</v>
      </c>
      <c r="F150" s="253" t="s">
        <v>4481</v>
      </c>
      <c r="G150" s="254" t="s">
        <v>610</v>
      </c>
      <c r="H150" s="255">
        <v>14</v>
      </c>
      <c r="I150" s="256"/>
      <c r="J150" s="257">
        <f t="shared" si="0"/>
        <v>0</v>
      </c>
      <c r="K150" s="253" t="s">
        <v>281</v>
      </c>
      <c r="L150" s="258"/>
      <c r="M150" s="259" t="s">
        <v>1</v>
      </c>
      <c r="N150" s="260" t="s">
        <v>41</v>
      </c>
      <c r="O150" s="72"/>
      <c r="P150" s="203">
        <f t="shared" si="1"/>
        <v>0</v>
      </c>
      <c r="Q150" s="203">
        <v>1.6000000000000001E-4</v>
      </c>
      <c r="R150" s="203">
        <f t="shared" si="2"/>
        <v>2.2400000000000002E-3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517</v>
      </c>
      <c r="AT150" s="205" t="s">
        <v>386</v>
      </c>
      <c r="AU150" s="205" t="s">
        <v>85</v>
      </c>
      <c r="AY150" s="18" t="s">
        <v>275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380</v>
      </c>
      <c r="BM150" s="205" t="s">
        <v>4482</v>
      </c>
    </row>
    <row r="151" spans="1:65" s="2" customFormat="1" ht="16.5" customHeight="1">
      <c r="A151" s="35"/>
      <c r="B151" s="36"/>
      <c r="C151" s="251" t="s">
        <v>7</v>
      </c>
      <c r="D151" s="251" t="s">
        <v>386</v>
      </c>
      <c r="E151" s="252" t="s">
        <v>4483</v>
      </c>
      <c r="F151" s="253" t="s">
        <v>4484</v>
      </c>
      <c r="G151" s="254" t="s">
        <v>610</v>
      </c>
      <c r="H151" s="255">
        <v>14</v>
      </c>
      <c r="I151" s="256"/>
      <c r="J151" s="257">
        <f t="shared" si="0"/>
        <v>0</v>
      </c>
      <c r="K151" s="253" t="s">
        <v>281</v>
      </c>
      <c r="L151" s="258"/>
      <c r="M151" s="259" t="s">
        <v>1</v>
      </c>
      <c r="N151" s="260" t="s">
        <v>41</v>
      </c>
      <c r="O151" s="72"/>
      <c r="P151" s="203">
        <f t="shared" si="1"/>
        <v>0</v>
      </c>
      <c r="Q151" s="203">
        <v>2.2000000000000001E-4</v>
      </c>
      <c r="R151" s="203">
        <f t="shared" si="2"/>
        <v>3.0800000000000003E-3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517</v>
      </c>
      <c r="AT151" s="205" t="s">
        <v>386</v>
      </c>
      <c r="AU151" s="205" t="s">
        <v>85</v>
      </c>
      <c r="AY151" s="18" t="s">
        <v>275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380</v>
      </c>
      <c r="BM151" s="205" t="s">
        <v>4485</v>
      </c>
    </row>
    <row r="152" spans="1:65" s="2" customFormat="1" ht="16.5" customHeight="1">
      <c r="A152" s="35"/>
      <c r="B152" s="36"/>
      <c r="C152" s="194" t="s">
        <v>420</v>
      </c>
      <c r="D152" s="194" t="s">
        <v>277</v>
      </c>
      <c r="E152" s="195" t="s">
        <v>4486</v>
      </c>
      <c r="F152" s="196" t="s">
        <v>4487</v>
      </c>
      <c r="G152" s="197" t="s">
        <v>610</v>
      </c>
      <c r="H152" s="198">
        <v>36</v>
      </c>
      <c r="I152" s="199"/>
      <c r="J152" s="200">
        <f t="shared" si="0"/>
        <v>0</v>
      </c>
      <c r="K152" s="196" t="s">
        <v>281</v>
      </c>
      <c r="L152" s="40"/>
      <c r="M152" s="201" t="s">
        <v>1</v>
      </c>
      <c r="N152" s="202" t="s">
        <v>41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380</v>
      </c>
      <c r="AT152" s="205" t="s">
        <v>277</v>
      </c>
      <c r="AU152" s="205" t="s">
        <v>85</v>
      </c>
      <c r="AY152" s="18" t="s">
        <v>275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380</v>
      </c>
      <c r="BM152" s="205" t="s">
        <v>4488</v>
      </c>
    </row>
    <row r="153" spans="1:65" s="2" customFormat="1" ht="16.5" customHeight="1">
      <c r="A153" s="35"/>
      <c r="B153" s="36"/>
      <c r="C153" s="251" t="s">
        <v>428</v>
      </c>
      <c r="D153" s="251" t="s">
        <v>386</v>
      </c>
      <c r="E153" s="252" t="s">
        <v>4489</v>
      </c>
      <c r="F153" s="253" t="s">
        <v>4490</v>
      </c>
      <c r="G153" s="254" t="s">
        <v>610</v>
      </c>
      <c r="H153" s="255">
        <v>36</v>
      </c>
      <c r="I153" s="256"/>
      <c r="J153" s="257">
        <f t="shared" si="0"/>
        <v>0</v>
      </c>
      <c r="K153" s="253" t="s">
        <v>281</v>
      </c>
      <c r="L153" s="258"/>
      <c r="M153" s="259" t="s">
        <v>1</v>
      </c>
      <c r="N153" s="260" t="s">
        <v>41</v>
      </c>
      <c r="O153" s="72"/>
      <c r="P153" s="203">
        <f t="shared" si="1"/>
        <v>0</v>
      </c>
      <c r="Q153" s="203">
        <v>1.3999999999999999E-4</v>
      </c>
      <c r="R153" s="203">
        <f t="shared" si="2"/>
        <v>5.0399999999999993E-3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517</v>
      </c>
      <c r="AT153" s="205" t="s">
        <v>386</v>
      </c>
      <c r="AU153" s="205" t="s">
        <v>85</v>
      </c>
      <c r="AY153" s="18" t="s">
        <v>275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380</v>
      </c>
      <c r="BM153" s="205" t="s">
        <v>4491</v>
      </c>
    </row>
    <row r="154" spans="1:65" s="2" customFormat="1" ht="16.5" customHeight="1">
      <c r="A154" s="35"/>
      <c r="B154" s="36"/>
      <c r="C154" s="251" t="s">
        <v>436</v>
      </c>
      <c r="D154" s="251" t="s">
        <v>386</v>
      </c>
      <c r="E154" s="252" t="s">
        <v>4492</v>
      </c>
      <c r="F154" s="253" t="s">
        <v>4493</v>
      </c>
      <c r="G154" s="254" t="s">
        <v>610</v>
      </c>
      <c r="H154" s="255">
        <v>463</v>
      </c>
      <c r="I154" s="256"/>
      <c r="J154" s="257">
        <f t="shared" si="0"/>
        <v>0</v>
      </c>
      <c r="K154" s="253" t="s">
        <v>1</v>
      </c>
      <c r="L154" s="258"/>
      <c r="M154" s="259" t="s">
        <v>1</v>
      </c>
      <c r="N154" s="260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517</v>
      </c>
      <c r="AT154" s="205" t="s">
        <v>386</v>
      </c>
      <c r="AU154" s="205" t="s">
        <v>85</v>
      </c>
      <c r="AY154" s="18" t="s">
        <v>275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380</v>
      </c>
      <c r="BM154" s="205" t="s">
        <v>4494</v>
      </c>
    </row>
    <row r="155" spans="1:65" s="2" customFormat="1" ht="16.5" customHeight="1">
      <c r="A155" s="35"/>
      <c r="B155" s="36"/>
      <c r="C155" s="194" t="s">
        <v>440</v>
      </c>
      <c r="D155" s="194" t="s">
        <v>277</v>
      </c>
      <c r="E155" s="195" t="s">
        <v>4495</v>
      </c>
      <c r="F155" s="196" t="s">
        <v>4496</v>
      </c>
      <c r="G155" s="197" t="s">
        <v>610</v>
      </c>
      <c r="H155" s="198">
        <v>9</v>
      </c>
      <c r="I155" s="199"/>
      <c r="J155" s="200">
        <f t="shared" si="0"/>
        <v>0</v>
      </c>
      <c r="K155" s="196" t="s">
        <v>281</v>
      </c>
      <c r="L155" s="40"/>
      <c r="M155" s="201" t="s">
        <v>1</v>
      </c>
      <c r="N155" s="202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380</v>
      </c>
      <c r="AT155" s="205" t="s">
        <v>277</v>
      </c>
      <c r="AU155" s="205" t="s">
        <v>85</v>
      </c>
      <c r="AY155" s="18" t="s">
        <v>275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380</v>
      </c>
      <c r="BM155" s="205" t="s">
        <v>4497</v>
      </c>
    </row>
    <row r="156" spans="1:65" s="2" customFormat="1" ht="16.5" customHeight="1">
      <c r="A156" s="35"/>
      <c r="B156" s="36"/>
      <c r="C156" s="251" t="s">
        <v>464</v>
      </c>
      <c r="D156" s="251" t="s">
        <v>386</v>
      </c>
      <c r="E156" s="252" t="s">
        <v>4498</v>
      </c>
      <c r="F156" s="253" t="s">
        <v>4499</v>
      </c>
      <c r="G156" s="254" t="s">
        <v>610</v>
      </c>
      <c r="H156" s="255">
        <v>9</v>
      </c>
      <c r="I156" s="256"/>
      <c r="J156" s="257">
        <f t="shared" si="0"/>
        <v>0</v>
      </c>
      <c r="K156" s="253" t="s">
        <v>1</v>
      </c>
      <c r="L156" s="258"/>
      <c r="M156" s="259" t="s">
        <v>1</v>
      </c>
      <c r="N156" s="260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517</v>
      </c>
      <c r="AT156" s="205" t="s">
        <v>386</v>
      </c>
      <c r="AU156" s="205" t="s">
        <v>85</v>
      </c>
      <c r="AY156" s="18" t="s">
        <v>275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380</v>
      </c>
      <c r="BM156" s="205" t="s">
        <v>4500</v>
      </c>
    </row>
    <row r="157" spans="1:65" s="2" customFormat="1" ht="16.5" customHeight="1">
      <c r="A157" s="35"/>
      <c r="B157" s="36"/>
      <c r="C157" s="251" t="s">
        <v>469</v>
      </c>
      <c r="D157" s="251" t="s">
        <v>386</v>
      </c>
      <c r="E157" s="252" t="s">
        <v>4501</v>
      </c>
      <c r="F157" s="253" t="s">
        <v>4502</v>
      </c>
      <c r="G157" s="254" t="s">
        <v>610</v>
      </c>
      <c r="H157" s="255">
        <v>9</v>
      </c>
      <c r="I157" s="256"/>
      <c r="J157" s="257">
        <f t="shared" si="0"/>
        <v>0</v>
      </c>
      <c r="K157" s="253" t="s">
        <v>281</v>
      </c>
      <c r="L157" s="258"/>
      <c r="M157" s="259" t="s">
        <v>1</v>
      </c>
      <c r="N157" s="260" t="s">
        <v>41</v>
      </c>
      <c r="O157" s="72"/>
      <c r="P157" s="203">
        <f t="shared" si="1"/>
        <v>0</v>
      </c>
      <c r="Q157" s="203">
        <v>4.2999999999999999E-4</v>
      </c>
      <c r="R157" s="203">
        <f t="shared" si="2"/>
        <v>3.8699999999999997E-3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517</v>
      </c>
      <c r="AT157" s="205" t="s">
        <v>386</v>
      </c>
      <c r="AU157" s="205" t="s">
        <v>85</v>
      </c>
      <c r="AY157" s="18" t="s">
        <v>275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380</v>
      </c>
      <c r="BM157" s="205" t="s">
        <v>4503</v>
      </c>
    </row>
    <row r="158" spans="1:65" s="2" customFormat="1" ht="24.15" customHeight="1">
      <c r="A158" s="35"/>
      <c r="B158" s="36"/>
      <c r="C158" s="194" t="s">
        <v>478</v>
      </c>
      <c r="D158" s="194" t="s">
        <v>277</v>
      </c>
      <c r="E158" s="195" t="s">
        <v>4504</v>
      </c>
      <c r="F158" s="196" t="s">
        <v>4505</v>
      </c>
      <c r="G158" s="197" t="s">
        <v>610</v>
      </c>
      <c r="H158" s="198">
        <v>1</v>
      </c>
      <c r="I158" s="199"/>
      <c r="J158" s="200">
        <f t="shared" si="0"/>
        <v>0</v>
      </c>
      <c r="K158" s="196" t="s">
        <v>281</v>
      </c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380</v>
      </c>
      <c r="AT158" s="205" t="s">
        <v>277</v>
      </c>
      <c r="AU158" s="205" t="s">
        <v>85</v>
      </c>
      <c r="AY158" s="18" t="s">
        <v>275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380</v>
      </c>
      <c r="BM158" s="205" t="s">
        <v>4506</v>
      </c>
    </row>
    <row r="159" spans="1:65" s="12" customFormat="1" ht="25.9" customHeight="1">
      <c r="B159" s="178"/>
      <c r="C159" s="179"/>
      <c r="D159" s="180" t="s">
        <v>75</v>
      </c>
      <c r="E159" s="181" t="s">
        <v>3382</v>
      </c>
      <c r="F159" s="181" t="s">
        <v>171</v>
      </c>
      <c r="G159" s="179"/>
      <c r="H159" s="179"/>
      <c r="I159" s="182"/>
      <c r="J159" s="183">
        <f>BK159</f>
        <v>0</v>
      </c>
      <c r="K159" s="179"/>
      <c r="L159" s="184"/>
      <c r="M159" s="185"/>
      <c r="N159" s="186"/>
      <c r="O159" s="186"/>
      <c r="P159" s="187">
        <f>P160</f>
        <v>0</v>
      </c>
      <c r="Q159" s="186"/>
      <c r="R159" s="187">
        <f>R160</f>
        <v>0</v>
      </c>
      <c r="S159" s="186"/>
      <c r="T159" s="188">
        <f>T160</f>
        <v>0</v>
      </c>
      <c r="AR159" s="189" t="s">
        <v>317</v>
      </c>
      <c r="AT159" s="190" t="s">
        <v>75</v>
      </c>
      <c r="AU159" s="190" t="s">
        <v>76</v>
      </c>
      <c r="AY159" s="189" t="s">
        <v>275</v>
      </c>
      <c r="BK159" s="191">
        <f>BK160</f>
        <v>0</v>
      </c>
    </row>
    <row r="160" spans="1:65" s="12" customFormat="1" ht="22.75" customHeight="1">
      <c r="B160" s="178"/>
      <c r="C160" s="179"/>
      <c r="D160" s="180" t="s">
        <v>75</v>
      </c>
      <c r="E160" s="192" t="s">
        <v>3383</v>
      </c>
      <c r="F160" s="192" t="s">
        <v>3384</v>
      </c>
      <c r="G160" s="179"/>
      <c r="H160" s="179"/>
      <c r="I160" s="182"/>
      <c r="J160" s="193">
        <f>BK160</f>
        <v>0</v>
      </c>
      <c r="K160" s="179"/>
      <c r="L160" s="184"/>
      <c r="M160" s="185"/>
      <c r="N160" s="186"/>
      <c r="O160" s="186"/>
      <c r="P160" s="187">
        <f>P161</f>
        <v>0</v>
      </c>
      <c r="Q160" s="186"/>
      <c r="R160" s="187">
        <f>R161</f>
        <v>0</v>
      </c>
      <c r="S160" s="186"/>
      <c r="T160" s="188">
        <f>T161</f>
        <v>0</v>
      </c>
      <c r="AR160" s="189" t="s">
        <v>317</v>
      </c>
      <c r="AT160" s="190" t="s">
        <v>75</v>
      </c>
      <c r="AU160" s="190" t="s">
        <v>83</v>
      </c>
      <c r="AY160" s="189" t="s">
        <v>275</v>
      </c>
      <c r="BK160" s="191">
        <f>BK161</f>
        <v>0</v>
      </c>
    </row>
    <row r="161" spans="1:65" s="2" customFormat="1" ht="16.5" customHeight="1">
      <c r="A161" s="35"/>
      <c r="B161" s="36"/>
      <c r="C161" s="194" t="s">
        <v>482</v>
      </c>
      <c r="D161" s="194" t="s">
        <v>277</v>
      </c>
      <c r="E161" s="195" t="s">
        <v>3385</v>
      </c>
      <c r="F161" s="196" t="s">
        <v>3386</v>
      </c>
      <c r="G161" s="197" t="s">
        <v>1547</v>
      </c>
      <c r="H161" s="198">
        <v>8</v>
      </c>
      <c r="I161" s="199"/>
      <c r="J161" s="200">
        <f>ROUND(I161*H161,2)</f>
        <v>0</v>
      </c>
      <c r="K161" s="196" t="s">
        <v>281</v>
      </c>
      <c r="L161" s="40"/>
      <c r="M161" s="262" t="s">
        <v>1</v>
      </c>
      <c r="N161" s="263" t="s">
        <v>41</v>
      </c>
      <c r="O161" s="264"/>
      <c r="P161" s="265">
        <f>O161*H161</f>
        <v>0</v>
      </c>
      <c r="Q161" s="265">
        <v>0</v>
      </c>
      <c r="R161" s="265">
        <f>Q161*H161</f>
        <v>0</v>
      </c>
      <c r="S161" s="265">
        <v>0</v>
      </c>
      <c r="T161" s="26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3388</v>
      </c>
      <c r="AT161" s="205" t="s">
        <v>277</v>
      </c>
      <c r="AU161" s="205" t="s">
        <v>85</v>
      </c>
      <c r="AY161" s="18" t="s">
        <v>275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3388</v>
      </c>
      <c r="BM161" s="205" t="s">
        <v>4507</v>
      </c>
    </row>
    <row r="162" spans="1:65" s="2" customFormat="1" ht="7" customHeight="1">
      <c r="A162" s="35"/>
      <c r="B162" s="55"/>
      <c r="C162" s="56"/>
      <c r="D162" s="56"/>
      <c r="E162" s="56"/>
      <c r="F162" s="56"/>
      <c r="G162" s="56"/>
      <c r="H162" s="56"/>
      <c r="I162" s="56"/>
      <c r="J162" s="56"/>
      <c r="K162" s="56"/>
      <c r="L162" s="40"/>
      <c r="M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</sheetData>
  <sheetProtection algorithmName="SHA-512" hashValue="J549LZP4lepF4n3C4bzEaWQr77pqJOX+v/Ihzvth+NflNHEcdhD683lXJhaxsn6V2EWTh+vsybBkyrwcC9E1/A==" saltValue="UumdJXblNrI0Ur7nQHyfzJ1Kr2WRK04dW+lznkGG18+eFqcBAw8W5jata0J7k/C+vMdYarLtRATOB9Bp5PTGZw==" spinCount="100000" sheet="1" objects="1" scenarios="1" formatColumns="0" formatRows="0" autoFilter="0"/>
  <autoFilter ref="C127:K161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113</v>
      </c>
    </row>
    <row r="3" spans="1:46" s="1" customFormat="1" ht="7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2" t="str">
        <f>'Rekapitulace stavby'!K6</f>
        <v>Lůžkový hospic Mezi stromy na pozemku č. parc 785/1 v k.ú. Havlíčkův Brod</v>
      </c>
      <c r="F7" s="333"/>
      <c r="G7" s="333"/>
      <c r="H7" s="333"/>
      <c r="L7" s="21"/>
    </row>
    <row r="8" spans="1:46" ht="12.5">
      <c r="B8" s="21"/>
      <c r="D8" s="121" t="s">
        <v>186</v>
      </c>
      <c r="L8" s="21"/>
    </row>
    <row r="9" spans="1:46" s="1" customFormat="1" ht="16.5" customHeight="1">
      <c r="B9" s="21"/>
      <c r="E9" s="332" t="s">
        <v>189</v>
      </c>
      <c r="F9" s="331"/>
      <c r="G9" s="331"/>
      <c r="H9" s="331"/>
      <c r="L9" s="21"/>
    </row>
    <row r="10" spans="1:46" s="1" customFormat="1" ht="12" customHeight="1">
      <c r="B10" s="21"/>
      <c r="D10" s="121" t="s">
        <v>2934</v>
      </c>
      <c r="L10" s="21"/>
    </row>
    <row r="11" spans="1:46" s="2" customFormat="1" ht="16.5" customHeight="1">
      <c r="A11" s="35"/>
      <c r="B11" s="40"/>
      <c r="C11" s="35"/>
      <c r="D11" s="35"/>
      <c r="E11" s="342" t="s">
        <v>3960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3961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4" t="s">
        <v>4508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1" t="s">
        <v>1</v>
      </c>
      <c r="G15" s="35"/>
      <c r="H15" s="35"/>
      <c r="I15" s="121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1" t="s">
        <v>21</v>
      </c>
      <c r="G16" s="35"/>
      <c r="H16" s="35"/>
      <c r="I16" s="121" t="s">
        <v>22</v>
      </c>
      <c r="J16" s="122" t="str">
        <f>'Rekapitulace stavby'!AN8</f>
        <v>25. 4. 2022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7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1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7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6" t="str">
        <f>'Rekapitulace stavby'!E14</f>
        <v>Vyplň údaj</v>
      </c>
      <c r="F22" s="337"/>
      <c r="G22" s="337"/>
      <c r="H22" s="337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7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1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7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1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38" t="s">
        <v>1</v>
      </c>
      <c r="F31" s="338"/>
      <c r="G31" s="338"/>
      <c r="H31" s="338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7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4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7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31" t="s">
        <v>40</v>
      </c>
      <c r="E37" s="121" t="s">
        <v>41</v>
      </c>
      <c r="F37" s="132">
        <f>ROUND((SUM(BE132:BE168)),  2)</f>
        <v>0</v>
      </c>
      <c r="G37" s="35"/>
      <c r="H37" s="35"/>
      <c r="I37" s="133">
        <v>0.21</v>
      </c>
      <c r="J37" s="132">
        <f>ROUND(((SUM(BE132:BE168))*I37),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1" t="s">
        <v>42</v>
      </c>
      <c r="F38" s="132">
        <f>ROUND((SUM(BF132:BF168)),  2)</f>
        <v>0</v>
      </c>
      <c r="G38" s="35"/>
      <c r="H38" s="35"/>
      <c r="I38" s="133">
        <v>0.15</v>
      </c>
      <c r="J38" s="132">
        <f>ROUND(((SUM(BF132:BF168))*I38),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1" t="s">
        <v>43</v>
      </c>
      <c r="F39" s="132">
        <f>ROUND((SUM(BG132:BG168)),  2)</f>
        <v>0</v>
      </c>
      <c r="G39" s="35"/>
      <c r="H39" s="35"/>
      <c r="I39" s="133">
        <v>0.21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1" t="s">
        <v>44</v>
      </c>
      <c r="F40" s="132">
        <f>ROUND((SUM(BH132:BH168)),  2)</f>
        <v>0</v>
      </c>
      <c r="G40" s="35"/>
      <c r="H40" s="35"/>
      <c r="I40" s="133">
        <v>0.15</v>
      </c>
      <c r="J40" s="132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1" t="s">
        <v>45</v>
      </c>
      <c r="F41" s="132">
        <f>ROUND((SUM(BI132:BI168)),  2)</f>
        <v>0</v>
      </c>
      <c r="G41" s="35"/>
      <c r="H41" s="35"/>
      <c r="I41" s="133">
        <v>0</v>
      </c>
      <c r="J41" s="132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7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4" customHeight="1">
      <c r="A43" s="35"/>
      <c r="B43" s="40"/>
      <c r="C43" s="134"/>
      <c r="D43" s="135" t="s">
        <v>46</v>
      </c>
      <c r="E43" s="136"/>
      <c r="F43" s="136"/>
      <c r="G43" s="137" t="s">
        <v>47</v>
      </c>
      <c r="H43" s="138" t="s">
        <v>48</v>
      </c>
      <c r="I43" s="136"/>
      <c r="J43" s="139">
        <f>SUM(J34:J41)</f>
        <v>0</v>
      </c>
      <c r="K43" s="140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7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39" t="str">
        <f>E7</f>
        <v>Lůžkový hospic Mezi stromy na pozemku č. parc 785/1 v k.ú. Havlíčkův Brod</v>
      </c>
      <c r="F85" s="340"/>
      <c r="G85" s="340"/>
      <c r="H85" s="34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9" t="s">
        <v>189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>
      <c r="B88" s="22"/>
      <c r="C88" s="30" t="s">
        <v>2934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3" t="s">
        <v>3960</v>
      </c>
      <c r="F89" s="341"/>
      <c r="G89" s="341"/>
      <c r="H89" s="34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3961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4" t="str">
        <f>E13</f>
        <v>SIL.3 - Žaluzie</v>
      </c>
      <c r="F91" s="341"/>
      <c r="G91" s="341"/>
      <c r="H91" s="341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25. 4. 2022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7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Spolek pro lůžkový hospic Mezi Stromy</v>
      </c>
      <c r="G95" s="37"/>
      <c r="H95" s="37"/>
      <c r="I95" s="30" t="s">
        <v>30</v>
      </c>
      <c r="J95" s="33" t="str">
        <f>E25</f>
        <v>PROJEKT II, v.o.s.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Škrabal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2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2" t="s">
        <v>229</v>
      </c>
      <c r="D98" s="153"/>
      <c r="E98" s="153"/>
      <c r="F98" s="153"/>
      <c r="G98" s="153"/>
      <c r="H98" s="153"/>
      <c r="I98" s="153"/>
      <c r="J98" s="154" t="s">
        <v>230</v>
      </c>
      <c r="K98" s="153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2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75" customHeight="1">
      <c r="A100" s="35"/>
      <c r="B100" s="36"/>
      <c r="C100" s="155" t="s">
        <v>231</v>
      </c>
      <c r="D100" s="37"/>
      <c r="E100" s="37"/>
      <c r="F100" s="37"/>
      <c r="G100" s="37"/>
      <c r="H100" s="37"/>
      <c r="I100" s="37"/>
      <c r="J100" s="85">
        <f>J132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232</v>
      </c>
    </row>
    <row r="101" spans="1:47" s="9" customFormat="1" ht="25" customHeight="1">
      <c r="B101" s="156"/>
      <c r="C101" s="157"/>
      <c r="D101" s="158" t="s">
        <v>233</v>
      </c>
      <c r="E101" s="159"/>
      <c r="F101" s="159"/>
      <c r="G101" s="159"/>
      <c r="H101" s="159"/>
      <c r="I101" s="159"/>
      <c r="J101" s="160">
        <f>J133</f>
        <v>0</v>
      </c>
      <c r="K101" s="157"/>
      <c r="L101" s="161"/>
    </row>
    <row r="102" spans="1:47" s="10" customFormat="1" ht="19.899999999999999" customHeight="1">
      <c r="B102" s="162"/>
      <c r="C102" s="105"/>
      <c r="D102" s="163" t="s">
        <v>241</v>
      </c>
      <c r="E102" s="164"/>
      <c r="F102" s="164"/>
      <c r="G102" s="164"/>
      <c r="H102" s="164"/>
      <c r="I102" s="164"/>
      <c r="J102" s="165">
        <f>J134</f>
        <v>0</v>
      </c>
      <c r="K102" s="105"/>
      <c r="L102" s="166"/>
    </row>
    <row r="103" spans="1:47" s="10" customFormat="1" ht="19.899999999999999" customHeight="1">
      <c r="B103" s="162"/>
      <c r="C103" s="105"/>
      <c r="D103" s="163" t="s">
        <v>3963</v>
      </c>
      <c r="E103" s="164"/>
      <c r="F103" s="164"/>
      <c r="G103" s="164"/>
      <c r="H103" s="164"/>
      <c r="I103" s="164"/>
      <c r="J103" s="165">
        <f>J140</f>
        <v>0</v>
      </c>
      <c r="K103" s="105"/>
      <c r="L103" s="166"/>
    </row>
    <row r="104" spans="1:47" s="9" customFormat="1" ht="25" customHeight="1">
      <c r="B104" s="156"/>
      <c r="C104" s="157"/>
      <c r="D104" s="158" t="s">
        <v>243</v>
      </c>
      <c r="E104" s="159"/>
      <c r="F104" s="159"/>
      <c r="G104" s="159"/>
      <c r="H104" s="159"/>
      <c r="I104" s="159"/>
      <c r="J104" s="160">
        <f>J144</f>
        <v>0</v>
      </c>
      <c r="K104" s="157"/>
      <c r="L104" s="161"/>
    </row>
    <row r="105" spans="1:47" s="10" customFormat="1" ht="19.899999999999999" customHeight="1">
      <c r="B105" s="162"/>
      <c r="C105" s="105"/>
      <c r="D105" s="163" t="s">
        <v>3964</v>
      </c>
      <c r="E105" s="164"/>
      <c r="F105" s="164"/>
      <c r="G105" s="164"/>
      <c r="H105" s="164"/>
      <c r="I105" s="164"/>
      <c r="J105" s="165">
        <f>J145</f>
        <v>0</v>
      </c>
      <c r="K105" s="105"/>
      <c r="L105" s="166"/>
    </row>
    <row r="106" spans="1:47" s="10" customFormat="1" ht="19.899999999999999" customHeight="1">
      <c r="B106" s="162"/>
      <c r="C106" s="105"/>
      <c r="D106" s="163" t="s">
        <v>3965</v>
      </c>
      <c r="E106" s="164"/>
      <c r="F106" s="164"/>
      <c r="G106" s="164"/>
      <c r="H106" s="164"/>
      <c r="I106" s="164"/>
      <c r="J106" s="165">
        <f>J157</f>
        <v>0</v>
      </c>
      <c r="K106" s="105"/>
      <c r="L106" s="166"/>
    </row>
    <row r="107" spans="1:47" s="9" customFormat="1" ht="25" customHeight="1">
      <c r="B107" s="156"/>
      <c r="C107" s="157"/>
      <c r="D107" s="158" t="s">
        <v>258</v>
      </c>
      <c r="E107" s="159"/>
      <c r="F107" s="159"/>
      <c r="G107" s="159"/>
      <c r="H107" s="159"/>
      <c r="I107" s="159"/>
      <c r="J107" s="160">
        <f>J164</f>
        <v>0</v>
      </c>
      <c r="K107" s="157"/>
      <c r="L107" s="161"/>
    </row>
    <row r="108" spans="1:47" s="10" customFormat="1" ht="19.899999999999999" customHeight="1">
      <c r="B108" s="162"/>
      <c r="C108" s="105"/>
      <c r="D108" s="163" t="s">
        <v>3967</v>
      </c>
      <c r="E108" s="164"/>
      <c r="F108" s="164"/>
      <c r="G108" s="164"/>
      <c r="H108" s="164"/>
      <c r="I108" s="164"/>
      <c r="J108" s="165">
        <f>J165</f>
        <v>0</v>
      </c>
      <c r="K108" s="105"/>
      <c r="L108" s="166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7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7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5" customHeight="1">
      <c r="A115" s="35"/>
      <c r="B115" s="36"/>
      <c r="C115" s="24" t="s">
        <v>260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7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6.25" customHeight="1">
      <c r="A118" s="35"/>
      <c r="B118" s="36"/>
      <c r="C118" s="37"/>
      <c r="D118" s="37"/>
      <c r="E118" s="339" t="str">
        <f>E7</f>
        <v>Lůžkový hospic Mezi stromy na pozemku č. parc 785/1 v k.ú. Havlíčkův Brod</v>
      </c>
      <c r="F118" s="340"/>
      <c r="G118" s="340"/>
      <c r="H118" s="340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186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1" customFormat="1" ht="16.5" customHeight="1">
      <c r="B120" s="22"/>
      <c r="C120" s="23"/>
      <c r="D120" s="23"/>
      <c r="E120" s="339" t="s">
        <v>189</v>
      </c>
      <c r="F120" s="316"/>
      <c r="G120" s="316"/>
      <c r="H120" s="316"/>
      <c r="I120" s="23"/>
      <c r="J120" s="23"/>
      <c r="K120" s="23"/>
      <c r="L120" s="21"/>
    </row>
    <row r="121" spans="1:31" s="1" customFormat="1" ht="12" customHeight="1">
      <c r="B121" s="22"/>
      <c r="C121" s="30" t="s">
        <v>2934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43" t="s">
        <v>3960</v>
      </c>
      <c r="F122" s="341"/>
      <c r="G122" s="341"/>
      <c r="H122" s="341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3961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94" t="str">
        <f>E13</f>
        <v>SIL.3 - Žaluzie</v>
      </c>
      <c r="F124" s="341"/>
      <c r="G124" s="341"/>
      <c r="H124" s="341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7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F16</f>
        <v xml:space="preserve"> </v>
      </c>
      <c r="G126" s="37"/>
      <c r="H126" s="37"/>
      <c r="I126" s="30" t="s">
        <v>22</v>
      </c>
      <c r="J126" s="67" t="str">
        <f>IF(J16="","",J16)</f>
        <v>25. 4. 2022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7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15" customHeight="1">
      <c r="A128" s="35"/>
      <c r="B128" s="36"/>
      <c r="C128" s="30" t="s">
        <v>24</v>
      </c>
      <c r="D128" s="37"/>
      <c r="E128" s="37"/>
      <c r="F128" s="28" t="str">
        <f>E19</f>
        <v>Spolek pro lůžkový hospic Mezi Stromy</v>
      </c>
      <c r="G128" s="37"/>
      <c r="H128" s="37"/>
      <c r="I128" s="30" t="s">
        <v>30</v>
      </c>
      <c r="J128" s="33" t="str">
        <f>E25</f>
        <v>PROJEKT II, v.o.s.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15" customHeight="1">
      <c r="A129" s="35"/>
      <c r="B129" s="36"/>
      <c r="C129" s="30" t="s">
        <v>28</v>
      </c>
      <c r="D129" s="37"/>
      <c r="E129" s="37"/>
      <c r="F129" s="28" t="str">
        <f>IF(E22="","",E22)</f>
        <v>Vyplň údaj</v>
      </c>
      <c r="G129" s="37"/>
      <c r="H129" s="37"/>
      <c r="I129" s="30" t="s">
        <v>33</v>
      </c>
      <c r="J129" s="33" t="str">
        <f>E28</f>
        <v>Martin Škrabal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2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67"/>
      <c r="B131" s="168"/>
      <c r="C131" s="169" t="s">
        <v>261</v>
      </c>
      <c r="D131" s="170" t="s">
        <v>61</v>
      </c>
      <c r="E131" s="170" t="s">
        <v>57</v>
      </c>
      <c r="F131" s="170" t="s">
        <v>58</v>
      </c>
      <c r="G131" s="170" t="s">
        <v>262</v>
      </c>
      <c r="H131" s="170" t="s">
        <v>263</v>
      </c>
      <c r="I131" s="170" t="s">
        <v>264</v>
      </c>
      <c r="J131" s="170" t="s">
        <v>230</v>
      </c>
      <c r="K131" s="171" t="s">
        <v>265</v>
      </c>
      <c r="L131" s="172"/>
      <c r="M131" s="76" t="s">
        <v>1</v>
      </c>
      <c r="N131" s="77" t="s">
        <v>40</v>
      </c>
      <c r="O131" s="77" t="s">
        <v>266</v>
      </c>
      <c r="P131" s="77" t="s">
        <v>267</v>
      </c>
      <c r="Q131" s="77" t="s">
        <v>268</v>
      </c>
      <c r="R131" s="77" t="s">
        <v>269</v>
      </c>
      <c r="S131" s="77" t="s">
        <v>270</v>
      </c>
      <c r="T131" s="78" t="s">
        <v>271</v>
      </c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</row>
    <row r="132" spans="1:65" s="2" customFormat="1" ht="22.75" customHeight="1">
      <c r="A132" s="35"/>
      <c r="B132" s="36"/>
      <c r="C132" s="83" t="s">
        <v>272</v>
      </c>
      <c r="D132" s="37"/>
      <c r="E132" s="37"/>
      <c r="F132" s="37"/>
      <c r="G132" s="37"/>
      <c r="H132" s="37"/>
      <c r="I132" s="37"/>
      <c r="J132" s="173">
        <f>BK132</f>
        <v>0</v>
      </c>
      <c r="K132" s="37"/>
      <c r="L132" s="40"/>
      <c r="M132" s="79"/>
      <c r="N132" s="174"/>
      <c r="O132" s="80"/>
      <c r="P132" s="175">
        <f>P133+P144+P164</f>
        <v>0</v>
      </c>
      <c r="Q132" s="80"/>
      <c r="R132" s="175">
        <f>R133+R144+R164</f>
        <v>0.36856</v>
      </c>
      <c r="S132" s="80"/>
      <c r="T132" s="176">
        <f>T133+T144+T164</f>
        <v>0.82050000000000001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232</v>
      </c>
      <c r="BK132" s="177">
        <f>BK133+BK144+BK164</f>
        <v>0</v>
      </c>
    </row>
    <row r="133" spans="1:65" s="12" customFormat="1" ht="25.9" customHeight="1">
      <c r="B133" s="178"/>
      <c r="C133" s="179"/>
      <c r="D133" s="180" t="s">
        <v>75</v>
      </c>
      <c r="E133" s="181" t="s">
        <v>273</v>
      </c>
      <c r="F133" s="181" t="s">
        <v>274</v>
      </c>
      <c r="G133" s="179"/>
      <c r="H133" s="179"/>
      <c r="I133" s="182"/>
      <c r="J133" s="183">
        <f>BK133</f>
        <v>0</v>
      </c>
      <c r="K133" s="179"/>
      <c r="L133" s="184"/>
      <c r="M133" s="185"/>
      <c r="N133" s="186"/>
      <c r="O133" s="186"/>
      <c r="P133" s="187">
        <f>P134+P140</f>
        <v>0</v>
      </c>
      <c r="Q133" s="186"/>
      <c r="R133" s="187">
        <f>R134+R140</f>
        <v>2.7500000000000003E-3</v>
      </c>
      <c r="S133" s="186"/>
      <c r="T133" s="188">
        <f>T134+T140</f>
        <v>0.82050000000000001</v>
      </c>
      <c r="AR133" s="189" t="s">
        <v>83</v>
      </c>
      <c r="AT133" s="190" t="s">
        <v>75</v>
      </c>
      <c r="AU133" s="190" t="s">
        <v>76</v>
      </c>
      <c r="AY133" s="189" t="s">
        <v>275</v>
      </c>
      <c r="BK133" s="191">
        <f>BK134+BK140</f>
        <v>0</v>
      </c>
    </row>
    <row r="134" spans="1:65" s="12" customFormat="1" ht="22.75" customHeight="1">
      <c r="B134" s="178"/>
      <c r="C134" s="179"/>
      <c r="D134" s="180" t="s">
        <v>75</v>
      </c>
      <c r="E134" s="192" t="s">
        <v>339</v>
      </c>
      <c r="F134" s="192" t="s">
        <v>1539</v>
      </c>
      <c r="G134" s="179"/>
      <c r="H134" s="179"/>
      <c r="I134" s="182"/>
      <c r="J134" s="193">
        <f>BK134</f>
        <v>0</v>
      </c>
      <c r="K134" s="179"/>
      <c r="L134" s="184"/>
      <c r="M134" s="185"/>
      <c r="N134" s="186"/>
      <c r="O134" s="186"/>
      <c r="P134" s="187">
        <f>SUM(P135:P139)</f>
        <v>0</v>
      </c>
      <c r="Q134" s="186"/>
      <c r="R134" s="187">
        <f>SUM(R135:R139)</f>
        <v>2.7500000000000003E-3</v>
      </c>
      <c r="S134" s="186"/>
      <c r="T134" s="188">
        <f>SUM(T135:T139)</f>
        <v>0.22800000000000001</v>
      </c>
      <c r="AR134" s="189" t="s">
        <v>83</v>
      </c>
      <c r="AT134" s="190" t="s">
        <v>75</v>
      </c>
      <c r="AU134" s="190" t="s">
        <v>83</v>
      </c>
      <c r="AY134" s="189" t="s">
        <v>275</v>
      </c>
      <c r="BK134" s="191">
        <f>SUM(BK135:BK139)</f>
        <v>0</v>
      </c>
    </row>
    <row r="135" spans="1:65" s="2" customFormat="1" ht="24.15" customHeight="1">
      <c r="A135" s="35"/>
      <c r="B135" s="36"/>
      <c r="C135" s="194" t="s">
        <v>83</v>
      </c>
      <c r="D135" s="194" t="s">
        <v>277</v>
      </c>
      <c r="E135" s="195" t="s">
        <v>3970</v>
      </c>
      <c r="F135" s="196" t="s">
        <v>3971</v>
      </c>
      <c r="G135" s="197" t="s">
        <v>610</v>
      </c>
      <c r="H135" s="198">
        <v>275</v>
      </c>
      <c r="I135" s="199"/>
      <c r="J135" s="200">
        <f>ROUND(I135*H135,2)</f>
        <v>0</v>
      </c>
      <c r="K135" s="196" t="s">
        <v>281</v>
      </c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1.0000000000000001E-5</v>
      </c>
      <c r="R135" s="203">
        <f>Q135*H135</f>
        <v>2.7500000000000003E-3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282</v>
      </c>
      <c r="AT135" s="205" t="s">
        <v>277</v>
      </c>
      <c r="AU135" s="205" t="s">
        <v>85</v>
      </c>
      <c r="AY135" s="18" t="s">
        <v>275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282</v>
      </c>
      <c r="BM135" s="205" t="s">
        <v>4509</v>
      </c>
    </row>
    <row r="136" spans="1:65" s="2" customFormat="1" ht="24.15" customHeight="1">
      <c r="A136" s="35"/>
      <c r="B136" s="36"/>
      <c r="C136" s="194" t="s">
        <v>85</v>
      </c>
      <c r="D136" s="194" t="s">
        <v>277</v>
      </c>
      <c r="E136" s="195" t="s">
        <v>4510</v>
      </c>
      <c r="F136" s="196" t="s">
        <v>4511</v>
      </c>
      <c r="G136" s="197" t="s">
        <v>610</v>
      </c>
      <c r="H136" s="198">
        <v>41</v>
      </c>
      <c r="I136" s="199"/>
      <c r="J136" s="200">
        <f>ROUND(I136*H136,2)</f>
        <v>0</v>
      </c>
      <c r="K136" s="196" t="s">
        <v>281</v>
      </c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1E-3</v>
      </c>
      <c r="T136" s="204">
        <f>S136*H136</f>
        <v>4.1000000000000002E-2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282</v>
      </c>
      <c r="AT136" s="205" t="s">
        <v>277</v>
      </c>
      <c r="AU136" s="205" t="s">
        <v>85</v>
      </c>
      <c r="AY136" s="18" t="s">
        <v>275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282</v>
      </c>
      <c r="BM136" s="205" t="s">
        <v>4512</v>
      </c>
    </row>
    <row r="137" spans="1:65" s="2" customFormat="1" ht="24.15" customHeight="1">
      <c r="A137" s="35"/>
      <c r="B137" s="36"/>
      <c r="C137" s="194" t="s">
        <v>106</v>
      </c>
      <c r="D137" s="194" t="s">
        <v>277</v>
      </c>
      <c r="E137" s="195" t="s">
        <v>4513</v>
      </c>
      <c r="F137" s="196" t="s">
        <v>4514</v>
      </c>
      <c r="G137" s="197" t="s">
        <v>610</v>
      </c>
      <c r="H137" s="198">
        <v>2</v>
      </c>
      <c r="I137" s="199"/>
      <c r="J137" s="200">
        <f>ROUND(I137*H137,2)</f>
        <v>0</v>
      </c>
      <c r="K137" s="196" t="s">
        <v>281</v>
      </c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1.7000000000000001E-2</v>
      </c>
      <c r="T137" s="204">
        <f>S137*H137</f>
        <v>3.4000000000000002E-2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282</v>
      </c>
      <c r="AT137" s="205" t="s">
        <v>277</v>
      </c>
      <c r="AU137" s="205" t="s">
        <v>85</v>
      </c>
      <c r="AY137" s="18" t="s">
        <v>275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282</v>
      </c>
      <c r="BM137" s="205" t="s">
        <v>4515</v>
      </c>
    </row>
    <row r="138" spans="1:65" s="2" customFormat="1" ht="24.15" customHeight="1">
      <c r="A138" s="35"/>
      <c r="B138" s="36"/>
      <c r="C138" s="194" t="s">
        <v>282</v>
      </c>
      <c r="D138" s="194" t="s">
        <v>277</v>
      </c>
      <c r="E138" s="195" t="s">
        <v>4516</v>
      </c>
      <c r="F138" s="196" t="s">
        <v>4517</v>
      </c>
      <c r="G138" s="197" t="s">
        <v>610</v>
      </c>
      <c r="H138" s="198">
        <v>51</v>
      </c>
      <c r="I138" s="199"/>
      <c r="J138" s="200">
        <f>ROUND(I138*H138,2)</f>
        <v>0</v>
      </c>
      <c r="K138" s="196" t="s">
        <v>281</v>
      </c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282</v>
      </c>
      <c r="AT138" s="205" t="s">
        <v>277</v>
      </c>
      <c r="AU138" s="205" t="s">
        <v>85</v>
      </c>
      <c r="AY138" s="18" t="s">
        <v>275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282</v>
      </c>
      <c r="BM138" s="205" t="s">
        <v>4518</v>
      </c>
    </row>
    <row r="139" spans="1:65" s="2" customFormat="1" ht="24.15" customHeight="1">
      <c r="A139" s="35"/>
      <c r="B139" s="36"/>
      <c r="C139" s="194" t="s">
        <v>317</v>
      </c>
      <c r="D139" s="194" t="s">
        <v>277</v>
      </c>
      <c r="E139" s="195" t="s">
        <v>3988</v>
      </c>
      <c r="F139" s="196" t="s">
        <v>3989</v>
      </c>
      <c r="G139" s="197" t="s">
        <v>399</v>
      </c>
      <c r="H139" s="198">
        <v>153</v>
      </c>
      <c r="I139" s="199"/>
      <c r="J139" s="200">
        <f>ROUND(I139*H139,2)</f>
        <v>0</v>
      </c>
      <c r="K139" s="196" t="s">
        <v>281</v>
      </c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1E-3</v>
      </c>
      <c r="T139" s="204">
        <f>S139*H139</f>
        <v>0.153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282</v>
      </c>
      <c r="AT139" s="205" t="s">
        <v>277</v>
      </c>
      <c r="AU139" s="205" t="s">
        <v>85</v>
      </c>
      <c r="AY139" s="18" t="s">
        <v>275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282</v>
      </c>
      <c r="BM139" s="205" t="s">
        <v>4519</v>
      </c>
    </row>
    <row r="140" spans="1:65" s="12" customFormat="1" ht="22.75" customHeight="1">
      <c r="B140" s="178"/>
      <c r="C140" s="179"/>
      <c r="D140" s="180" t="s">
        <v>75</v>
      </c>
      <c r="E140" s="192" t="s">
        <v>4000</v>
      </c>
      <c r="F140" s="192" t="s">
        <v>4001</v>
      </c>
      <c r="G140" s="179"/>
      <c r="H140" s="179"/>
      <c r="I140" s="182"/>
      <c r="J140" s="193">
        <f>BK140</f>
        <v>0</v>
      </c>
      <c r="K140" s="179"/>
      <c r="L140" s="184"/>
      <c r="M140" s="185"/>
      <c r="N140" s="186"/>
      <c r="O140" s="186"/>
      <c r="P140" s="187">
        <f>SUM(P141:P143)</f>
        <v>0</v>
      </c>
      <c r="Q140" s="186"/>
      <c r="R140" s="187">
        <f>SUM(R141:R143)</f>
        <v>0</v>
      </c>
      <c r="S140" s="186"/>
      <c r="T140" s="188">
        <f>SUM(T141:T143)</f>
        <v>0.59250000000000003</v>
      </c>
      <c r="AR140" s="189" t="s">
        <v>83</v>
      </c>
      <c r="AT140" s="190" t="s">
        <v>75</v>
      </c>
      <c r="AU140" s="190" t="s">
        <v>83</v>
      </c>
      <c r="AY140" s="189" t="s">
        <v>275</v>
      </c>
      <c r="BK140" s="191">
        <f>SUM(BK141:BK143)</f>
        <v>0</v>
      </c>
    </row>
    <row r="141" spans="1:65" s="2" customFormat="1" ht="24.15" customHeight="1">
      <c r="A141" s="35"/>
      <c r="B141" s="36"/>
      <c r="C141" s="194" t="s">
        <v>322</v>
      </c>
      <c r="D141" s="194" t="s">
        <v>277</v>
      </c>
      <c r="E141" s="195" t="s">
        <v>4520</v>
      </c>
      <c r="F141" s="196" t="s">
        <v>4521</v>
      </c>
      <c r="G141" s="197" t="s">
        <v>290</v>
      </c>
      <c r="H141" s="198">
        <v>0.39500000000000002</v>
      </c>
      <c r="I141" s="199"/>
      <c r="J141" s="200">
        <f>ROUND(I141*H141,2)</f>
        <v>0</v>
      </c>
      <c r="K141" s="196" t="s">
        <v>281</v>
      </c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1.5</v>
      </c>
      <c r="T141" s="204">
        <f>S141*H141</f>
        <v>0.59250000000000003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282</v>
      </c>
      <c r="AT141" s="205" t="s">
        <v>277</v>
      </c>
      <c r="AU141" s="205" t="s">
        <v>85</v>
      </c>
      <c r="AY141" s="18" t="s">
        <v>275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282</v>
      </c>
      <c r="BM141" s="205" t="s">
        <v>4522</v>
      </c>
    </row>
    <row r="142" spans="1:65" s="2" customFormat="1" ht="33" customHeight="1">
      <c r="A142" s="35"/>
      <c r="B142" s="36"/>
      <c r="C142" s="194" t="s">
        <v>328</v>
      </c>
      <c r="D142" s="194" t="s">
        <v>277</v>
      </c>
      <c r="E142" s="195" t="s">
        <v>4002</v>
      </c>
      <c r="F142" s="196" t="s">
        <v>4003</v>
      </c>
      <c r="G142" s="197" t="s">
        <v>342</v>
      </c>
      <c r="H142" s="198">
        <v>0.39500000000000002</v>
      </c>
      <c r="I142" s="199"/>
      <c r="J142" s="200">
        <f>ROUND(I142*H142,2)</f>
        <v>0</v>
      </c>
      <c r="K142" s="196" t="s">
        <v>281</v>
      </c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282</v>
      </c>
      <c r="AT142" s="205" t="s">
        <v>277</v>
      </c>
      <c r="AU142" s="205" t="s">
        <v>85</v>
      </c>
      <c r="AY142" s="18" t="s">
        <v>275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282</v>
      </c>
      <c r="BM142" s="205" t="s">
        <v>4523</v>
      </c>
    </row>
    <row r="143" spans="1:65" s="2" customFormat="1" ht="33" customHeight="1">
      <c r="A143" s="35"/>
      <c r="B143" s="36"/>
      <c r="C143" s="194" t="s">
        <v>334</v>
      </c>
      <c r="D143" s="194" t="s">
        <v>277</v>
      </c>
      <c r="E143" s="195" t="s">
        <v>4008</v>
      </c>
      <c r="F143" s="196" t="s">
        <v>4009</v>
      </c>
      <c r="G143" s="197" t="s">
        <v>342</v>
      </c>
      <c r="H143" s="198">
        <v>0.39500000000000002</v>
      </c>
      <c r="I143" s="199"/>
      <c r="J143" s="200">
        <f>ROUND(I143*H143,2)</f>
        <v>0</v>
      </c>
      <c r="K143" s="196" t="s">
        <v>281</v>
      </c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282</v>
      </c>
      <c r="AT143" s="205" t="s">
        <v>277</v>
      </c>
      <c r="AU143" s="205" t="s">
        <v>85</v>
      </c>
      <c r="AY143" s="18" t="s">
        <v>275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282</v>
      </c>
      <c r="BM143" s="205" t="s">
        <v>4524</v>
      </c>
    </row>
    <row r="144" spans="1:65" s="12" customFormat="1" ht="25.9" customHeight="1">
      <c r="B144" s="178"/>
      <c r="C144" s="179"/>
      <c r="D144" s="180" t="s">
        <v>75</v>
      </c>
      <c r="E144" s="181" t="s">
        <v>1587</v>
      </c>
      <c r="F144" s="181" t="s">
        <v>1588</v>
      </c>
      <c r="G144" s="179"/>
      <c r="H144" s="179"/>
      <c r="I144" s="182"/>
      <c r="J144" s="183">
        <f>BK144</f>
        <v>0</v>
      </c>
      <c r="K144" s="179"/>
      <c r="L144" s="184"/>
      <c r="M144" s="185"/>
      <c r="N144" s="186"/>
      <c r="O144" s="186"/>
      <c r="P144" s="187">
        <f>P145+P157</f>
        <v>0</v>
      </c>
      <c r="Q144" s="186"/>
      <c r="R144" s="187">
        <f>R145+R157</f>
        <v>0.26776</v>
      </c>
      <c r="S144" s="186"/>
      <c r="T144" s="188">
        <f>T145+T157</f>
        <v>0</v>
      </c>
      <c r="AR144" s="189" t="s">
        <v>85</v>
      </c>
      <c r="AT144" s="190" t="s">
        <v>75</v>
      </c>
      <c r="AU144" s="190" t="s">
        <v>76</v>
      </c>
      <c r="AY144" s="189" t="s">
        <v>275</v>
      </c>
      <c r="BK144" s="191">
        <f>BK145+BK157</f>
        <v>0</v>
      </c>
    </row>
    <row r="145" spans="1:65" s="12" customFormat="1" ht="22.75" customHeight="1">
      <c r="B145" s="178"/>
      <c r="C145" s="179"/>
      <c r="D145" s="180" t="s">
        <v>75</v>
      </c>
      <c r="E145" s="192" t="s">
        <v>4014</v>
      </c>
      <c r="F145" s="192" t="s">
        <v>4015</v>
      </c>
      <c r="G145" s="179"/>
      <c r="H145" s="179"/>
      <c r="I145" s="182"/>
      <c r="J145" s="193">
        <f>BK145</f>
        <v>0</v>
      </c>
      <c r="K145" s="179"/>
      <c r="L145" s="184"/>
      <c r="M145" s="185"/>
      <c r="N145" s="186"/>
      <c r="O145" s="186"/>
      <c r="P145" s="187">
        <f>SUM(P146:P156)</f>
        <v>0</v>
      </c>
      <c r="Q145" s="186"/>
      <c r="R145" s="187">
        <f>SUM(R146:R156)</f>
        <v>8.832000000000001E-2</v>
      </c>
      <c r="S145" s="186"/>
      <c r="T145" s="188">
        <f>SUM(T146:T156)</f>
        <v>0</v>
      </c>
      <c r="AR145" s="189" t="s">
        <v>85</v>
      </c>
      <c r="AT145" s="190" t="s">
        <v>75</v>
      </c>
      <c r="AU145" s="190" t="s">
        <v>83</v>
      </c>
      <c r="AY145" s="189" t="s">
        <v>275</v>
      </c>
      <c r="BK145" s="191">
        <f>SUM(BK146:BK156)</f>
        <v>0</v>
      </c>
    </row>
    <row r="146" spans="1:65" s="2" customFormat="1" ht="24.15" customHeight="1">
      <c r="A146" s="35"/>
      <c r="B146" s="36"/>
      <c r="C146" s="194" t="s">
        <v>339</v>
      </c>
      <c r="D146" s="194" t="s">
        <v>277</v>
      </c>
      <c r="E146" s="195" t="s">
        <v>4525</v>
      </c>
      <c r="F146" s="196" t="s">
        <v>4526</v>
      </c>
      <c r="G146" s="197" t="s">
        <v>399</v>
      </c>
      <c r="H146" s="198">
        <v>51</v>
      </c>
      <c r="I146" s="199"/>
      <c r="J146" s="200">
        <f t="shared" ref="J146:J156" si="0">ROUND(I146*H146,2)</f>
        <v>0</v>
      </c>
      <c r="K146" s="196" t="s">
        <v>281</v>
      </c>
      <c r="L146" s="40"/>
      <c r="M146" s="201" t="s">
        <v>1</v>
      </c>
      <c r="N146" s="202" t="s">
        <v>41</v>
      </c>
      <c r="O146" s="72"/>
      <c r="P146" s="203">
        <f t="shared" ref="P146:P156" si="1">O146*H146</f>
        <v>0</v>
      </c>
      <c r="Q146" s="203">
        <v>0</v>
      </c>
      <c r="R146" s="203">
        <f t="shared" ref="R146:R156" si="2">Q146*H146</f>
        <v>0</v>
      </c>
      <c r="S146" s="203">
        <v>0</v>
      </c>
      <c r="T146" s="204">
        <f t="shared" ref="T146:T156" si="3"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380</v>
      </c>
      <c r="AT146" s="205" t="s">
        <v>277</v>
      </c>
      <c r="AU146" s="205" t="s">
        <v>85</v>
      </c>
      <c r="AY146" s="18" t="s">
        <v>275</v>
      </c>
      <c r="BE146" s="206">
        <f t="shared" ref="BE146:BE156" si="4">IF(N146="základní",J146,0)</f>
        <v>0</v>
      </c>
      <c r="BF146" s="206">
        <f t="shared" ref="BF146:BF156" si="5">IF(N146="snížená",J146,0)</f>
        <v>0</v>
      </c>
      <c r="BG146" s="206">
        <f t="shared" ref="BG146:BG156" si="6">IF(N146="zákl. přenesená",J146,0)</f>
        <v>0</v>
      </c>
      <c r="BH146" s="206">
        <f t="shared" ref="BH146:BH156" si="7">IF(N146="sníž. přenesená",J146,0)</f>
        <v>0</v>
      </c>
      <c r="BI146" s="206">
        <f t="shared" ref="BI146:BI156" si="8">IF(N146="nulová",J146,0)</f>
        <v>0</v>
      </c>
      <c r="BJ146" s="18" t="s">
        <v>83</v>
      </c>
      <c r="BK146" s="206">
        <f t="shared" ref="BK146:BK156" si="9">ROUND(I146*H146,2)</f>
        <v>0</v>
      </c>
      <c r="BL146" s="18" t="s">
        <v>380</v>
      </c>
      <c r="BM146" s="205" t="s">
        <v>4527</v>
      </c>
    </row>
    <row r="147" spans="1:65" s="2" customFormat="1" ht="21.75" customHeight="1">
      <c r="A147" s="35"/>
      <c r="B147" s="36"/>
      <c r="C147" s="251" t="s">
        <v>345</v>
      </c>
      <c r="D147" s="251" t="s">
        <v>386</v>
      </c>
      <c r="E147" s="252" t="s">
        <v>4528</v>
      </c>
      <c r="F147" s="253" t="s">
        <v>4529</v>
      </c>
      <c r="G147" s="254" t="s">
        <v>399</v>
      </c>
      <c r="H147" s="255">
        <v>51</v>
      </c>
      <c r="I147" s="256"/>
      <c r="J147" s="257">
        <f t="shared" si="0"/>
        <v>0</v>
      </c>
      <c r="K147" s="253" t="s">
        <v>281</v>
      </c>
      <c r="L147" s="258"/>
      <c r="M147" s="259" t="s">
        <v>1</v>
      </c>
      <c r="N147" s="260" t="s">
        <v>41</v>
      </c>
      <c r="O147" s="72"/>
      <c r="P147" s="203">
        <f t="shared" si="1"/>
        <v>0</v>
      </c>
      <c r="Q147" s="203">
        <v>6.9999999999999994E-5</v>
      </c>
      <c r="R147" s="203">
        <f t="shared" si="2"/>
        <v>3.5699999999999998E-3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517</v>
      </c>
      <c r="AT147" s="205" t="s">
        <v>386</v>
      </c>
      <c r="AU147" s="205" t="s">
        <v>85</v>
      </c>
      <c r="AY147" s="18" t="s">
        <v>275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380</v>
      </c>
      <c r="BM147" s="205" t="s">
        <v>4530</v>
      </c>
    </row>
    <row r="148" spans="1:65" s="2" customFormat="1" ht="16.5" customHeight="1">
      <c r="A148" s="35"/>
      <c r="B148" s="36"/>
      <c r="C148" s="194" t="s">
        <v>349</v>
      </c>
      <c r="D148" s="194" t="s">
        <v>277</v>
      </c>
      <c r="E148" s="195" t="s">
        <v>4040</v>
      </c>
      <c r="F148" s="196" t="s">
        <v>4041</v>
      </c>
      <c r="G148" s="197" t="s">
        <v>610</v>
      </c>
      <c r="H148" s="198">
        <v>51</v>
      </c>
      <c r="I148" s="199"/>
      <c r="J148" s="200">
        <f t="shared" si="0"/>
        <v>0</v>
      </c>
      <c r="K148" s="196" t="s">
        <v>281</v>
      </c>
      <c r="L148" s="40"/>
      <c r="M148" s="201" t="s">
        <v>1</v>
      </c>
      <c r="N148" s="202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380</v>
      </c>
      <c r="AT148" s="205" t="s">
        <v>277</v>
      </c>
      <c r="AU148" s="205" t="s">
        <v>85</v>
      </c>
      <c r="AY148" s="18" t="s">
        <v>275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380</v>
      </c>
      <c r="BM148" s="205" t="s">
        <v>4531</v>
      </c>
    </row>
    <row r="149" spans="1:65" s="2" customFormat="1" ht="24.15" customHeight="1">
      <c r="A149" s="35"/>
      <c r="B149" s="36"/>
      <c r="C149" s="251" t="s">
        <v>362</v>
      </c>
      <c r="D149" s="251" t="s">
        <v>386</v>
      </c>
      <c r="E149" s="252" t="s">
        <v>4532</v>
      </c>
      <c r="F149" s="253" t="s">
        <v>4533</v>
      </c>
      <c r="G149" s="254" t="s">
        <v>610</v>
      </c>
      <c r="H149" s="255">
        <v>51</v>
      </c>
      <c r="I149" s="256"/>
      <c r="J149" s="257">
        <f t="shared" si="0"/>
        <v>0</v>
      </c>
      <c r="K149" s="253" t="s">
        <v>281</v>
      </c>
      <c r="L149" s="258"/>
      <c r="M149" s="259" t="s">
        <v>1</v>
      </c>
      <c r="N149" s="260" t="s">
        <v>41</v>
      </c>
      <c r="O149" s="72"/>
      <c r="P149" s="203">
        <f t="shared" si="1"/>
        <v>0</v>
      </c>
      <c r="Q149" s="203">
        <v>5.0000000000000002E-5</v>
      </c>
      <c r="R149" s="203">
        <f t="shared" si="2"/>
        <v>2.5500000000000002E-3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517</v>
      </c>
      <c r="AT149" s="205" t="s">
        <v>386</v>
      </c>
      <c r="AU149" s="205" t="s">
        <v>85</v>
      </c>
      <c r="AY149" s="18" t="s">
        <v>275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380</v>
      </c>
      <c r="BM149" s="205" t="s">
        <v>4534</v>
      </c>
    </row>
    <row r="150" spans="1:65" s="2" customFormat="1" ht="24.15" customHeight="1">
      <c r="A150" s="35"/>
      <c r="B150" s="36"/>
      <c r="C150" s="194" t="s">
        <v>366</v>
      </c>
      <c r="D150" s="194" t="s">
        <v>277</v>
      </c>
      <c r="E150" s="195" t="s">
        <v>4083</v>
      </c>
      <c r="F150" s="196" t="s">
        <v>4084</v>
      </c>
      <c r="G150" s="197" t="s">
        <v>399</v>
      </c>
      <c r="H150" s="198">
        <v>1116</v>
      </c>
      <c r="I150" s="199"/>
      <c r="J150" s="200">
        <f t="shared" si="0"/>
        <v>0</v>
      </c>
      <c r="K150" s="196" t="s">
        <v>281</v>
      </c>
      <c r="L150" s="40"/>
      <c r="M150" s="201" t="s">
        <v>1</v>
      </c>
      <c r="N150" s="202" t="s">
        <v>41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380</v>
      </c>
      <c r="AT150" s="205" t="s">
        <v>277</v>
      </c>
      <c r="AU150" s="205" t="s">
        <v>85</v>
      </c>
      <c r="AY150" s="18" t="s">
        <v>275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380</v>
      </c>
      <c r="BM150" s="205" t="s">
        <v>4535</v>
      </c>
    </row>
    <row r="151" spans="1:65" s="2" customFormat="1" ht="24.15" customHeight="1">
      <c r="A151" s="35"/>
      <c r="B151" s="36"/>
      <c r="C151" s="251" t="s">
        <v>370</v>
      </c>
      <c r="D151" s="251" t="s">
        <v>386</v>
      </c>
      <c r="E151" s="252" t="s">
        <v>4536</v>
      </c>
      <c r="F151" s="253" t="s">
        <v>4537</v>
      </c>
      <c r="G151" s="254" t="s">
        <v>399</v>
      </c>
      <c r="H151" s="255">
        <v>1116</v>
      </c>
      <c r="I151" s="256"/>
      <c r="J151" s="257">
        <f t="shared" si="0"/>
        <v>0</v>
      </c>
      <c r="K151" s="253" t="s">
        <v>281</v>
      </c>
      <c r="L151" s="258"/>
      <c r="M151" s="259" t="s">
        <v>1</v>
      </c>
      <c r="N151" s="260" t="s">
        <v>41</v>
      </c>
      <c r="O151" s="72"/>
      <c r="P151" s="203">
        <f t="shared" si="1"/>
        <v>0</v>
      </c>
      <c r="Q151" s="203">
        <v>4.0000000000000003E-5</v>
      </c>
      <c r="R151" s="203">
        <f t="shared" si="2"/>
        <v>4.4640000000000006E-2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517</v>
      </c>
      <c r="AT151" s="205" t="s">
        <v>386</v>
      </c>
      <c r="AU151" s="205" t="s">
        <v>85</v>
      </c>
      <c r="AY151" s="18" t="s">
        <v>275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380</v>
      </c>
      <c r="BM151" s="205" t="s">
        <v>4538</v>
      </c>
    </row>
    <row r="152" spans="1:65" s="2" customFormat="1" ht="24.15" customHeight="1">
      <c r="A152" s="35"/>
      <c r="B152" s="36"/>
      <c r="C152" s="194" t="s">
        <v>8</v>
      </c>
      <c r="D152" s="194" t="s">
        <v>277</v>
      </c>
      <c r="E152" s="195" t="s">
        <v>4123</v>
      </c>
      <c r="F152" s="196" t="s">
        <v>4124</v>
      </c>
      <c r="G152" s="197" t="s">
        <v>399</v>
      </c>
      <c r="H152" s="198">
        <v>313</v>
      </c>
      <c r="I152" s="199"/>
      <c r="J152" s="200">
        <f t="shared" si="0"/>
        <v>0</v>
      </c>
      <c r="K152" s="196" t="s">
        <v>281</v>
      </c>
      <c r="L152" s="40"/>
      <c r="M152" s="201" t="s">
        <v>1</v>
      </c>
      <c r="N152" s="202" t="s">
        <v>41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380</v>
      </c>
      <c r="AT152" s="205" t="s">
        <v>277</v>
      </c>
      <c r="AU152" s="205" t="s">
        <v>85</v>
      </c>
      <c r="AY152" s="18" t="s">
        <v>275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380</v>
      </c>
      <c r="BM152" s="205" t="s">
        <v>4539</v>
      </c>
    </row>
    <row r="153" spans="1:65" s="2" customFormat="1" ht="24.15" customHeight="1">
      <c r="A153" s="35"/>
      <c r="B153" s="36"/>
      <c r="C153" s="251" t="s">
        <v>380</v>
      </c>
      <c r="D153" s="251" t="s">
        <v>386</v>
      </c>
      <c r="E153" s="252" t="s">
        <v>4098</v>
      </c>
      <c r="F153" s="253" t="s">
        <v>4099</v>
      </c>
      <c r="G153" s="254" t="s">
        <v>399</v>
      </c>
      <c r="H153" s="255">
        <v>313</v>
      </c>
      <c r="I153" s="256"/>
      <c r="J153" s="257">
        <f t="shared" si="0"/>
        <v>0</v>
      </c>
      <c r="K153" s="253" t="s">
        <v>281</v>
      </c>
      <c r="L153" s="258"/>
      <c r="M153" s="259" t="s">
        <v>1</v>
      </c>
      <c r="N153" s="260" t="s">
        <v>41</v>
      </c>
      <c r="O153" s="72"/>
      <c r="P153" s="203">
        <f t="shared" si="1"/>
        <v>0</v>
      </c>
      <c r="Q153" s="203">
        <v>1.2E-4</v>
      </c>
      <c r="R153" s="203">
        <f t="shared" si="2"/>
        <v>3.7560000000000003E-2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517</v>
      </c>
      <c r="AT153" s="205" t="s">
        <v>386</v>
      </c>
      <c r="AU153" s="205" t="s">
        <v>85</v>
      </c>
      <c r="AY153" s="18" t="s">
        <v>275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380</v>
      </c>
      <c r="BM153" s="205" t="s">
        <v>4540</v>
      </c>
    </row>
    <row r="154" spans="1:65" s="2" customFormat="1" ht="24.15" customHeight="1">
      <c r="A154" s="35"/>
      <c r="B154" s="36"/>
      <c r="C154" s="194" t="s">
        <v>385</v>
      </c>
      <c r="D154" s="194" t="s">
        <v>277</v>
      </c>
      <c r="E154" s="195" t="s">
        <v>4149</v>
      </c>
      <c r="F154" s="196" t="s">
        <v>4150</v>
      </c>
      <c r="G154" s="197" t="s">
        <v>610</v>
      </c>
      <c r="H154" s="198">
        <v>153</v>
      </c>
      <c r="I154" s="199"/>
      <c r="J154" s="200">
        <f t="shared" si="0"/>
        <v>0</v>
      </c>
      <c r="K154" s="196" t="s">
        <v>281</v>
      </c>
      <c r="L154" s="40"/>
      <c r="M154" s="201" t="s">
        <v>1</v>
      </c>
      <c r="N154" s="202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380</v>
      </c>
      <c r="AT154" s="205" t="s">
        <v>277</v>
      </c>
      <c r="AU154" s="205" t="s">
        <v>85</v>
      </c>
      <c r="AY154" s="18" t="s">
        <v>275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380</v>
      </c>
      <c r="BM154" s="205" t="s">
        <v>4541</v>
      </c>
    </row>
    <row r="155" spans="1:65" s="2" customFormat="1" ht="24.15" customHeight="1">
      <c r="A155" s="35"/>
      <c r="B155" s="36"/>
      <c r="C155" s="194" t="s">
        <v>391</v>
      </c>
      <c r="D155" s="194" t="s">
        <v>277</v>
      </c>
      <c r="E155" s="195" t="s">
        <v>4542</v>
      </c>
      <c r="F155" s="196" t="s">
        <v>4543</v>
      </c>
      <c r="G155" s="197" t="s">
        <v>610</v>
      </c>
      <c r="H155" s="198">
        <v>51</v>
      </c>
      <c r="I155" s="199"/>
      <c r="J155" s="200">
        <f t="shared" si="0"/>
        <v>0</v>
      </c>
      <c r="K155" s="196" t="s">
        <v>281</v>
      </c>
      <c r="L155" s="40"/>
      <c r="M155" s="201" t="s">
        <v>1</v>
      </c>
      <c r="N155" s="202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380</v>
      </c>
      <c r="AT155" s="205" t="s">
        <v>277</v>
      </c>
      <c r="AU155" s="205" t="s">
        <v>85</v>
      </c>
      <c r="AY155" s="18" t="s">
        <v>275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380</v>
      </c>
      <c r="BM155" s="205" t="s">
        <v>4544</v>
      </c>
    </row>
    <row r="156" spans="1:65" s="2" customFormat="1" ht="37.75" customHeight="1">
      <c r="A156" s="35"/>
      <c r="B156" s="36"/>
      <c r="C156" s="251" t="s">
        <v>396</v>
      </c>
      <c r="D156" s="251" t="s">
        <v>386</v>
      </c>
      <c r="E156" s="252" t="s">
        <v>4545</v>
      </c>
      <c r="F156" s="253" t="s">
        <v>4546</v>
      </c>
      <c r="G156" s="254" t="s">
        <v>610</v>
      </c>
      <c r="H156" s="255">
        <v>51</v>
      </c>
      <c r="I156" s="256"/>
      <c r="J156" s="257">
        <f t="shared" si="0"/>
        <v>0</v>
      </c>
      <c r="K156" s="253" t="s">
        <v>1</v>
      </c>
      <c r="L156" s="258"/>
      <c r="M156" s="259" t="s">
        <v>1</v>
      </c>
      <c r="N156" s="260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517</v>
      </c>
      <c r="AT156" s="205" t="s">
        <v>386</v>
      </c>
      <c r="AU156" s="205" t="s">
        <v>85</v>
      </c>
      <c r="AY156" s="18" t="s">
        <v>275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380</v>
      </c>
      <c r="BM156" s="205" t="s">
        <v>4547</v>
      </c>
    </row>
    <row r="157" spans="1:65" s="12" customFormat="1" ht="22.75" customHeight="1">
      <c r="B157" s="178"/>
      <c r="C157" s="179"/>
      <c r="D157" s="180" t="s">
        <v>75</v>
      </c>
      <c r="E157" s="192" t="s">
        <v>4371</v>
      </c>
      <c r="F157" s="192" t="s">
        <v>4372</v>
      </c>
      <c r="G157" s="179"/>
      <c r="H157" s="179"/>
      <c r="I157" s="182"/>
      <c r="J157" s="193">
        <f>BK157</f>
        <v>0</v>
      </c>
      <c r="K157" s="179"/>
      <c r="L157" s="184"/>
      <c r="M157" s="185"/>
      <c r="N157" s="186"/>
      <c r="O157" s="186"/>
      <c r="P157" s="187">
        <f>SUM(P158:P163)</f>
        <v>0</v>
      </c>
      <c r="Q157" s="186"/>
      <c r="R157" s="187">
        <f>SUM(R158:R163)</f>
        <v>0.17943999999999999</v>
      </c>
      <c r="S157" s="186"/>
      <c r="T157" s="188">
        <f>SUM(T158:T163)</f>
        <v>0</v>
      </c>
      <c r="AR157" s="189" t="s">
        <v>85</v>
      </c>
      <c r="AT157" s="190" t="s">
        <v>75</v>
      </c>
      <c r="AU157" s="190" t="s">
        <v>83</v>
      </c>
      <c r="AY157" s="189" t="s">
        <v>275</v>
      </c>
      <c r="BK157" s="191">
        <f>SUM(BK158:BK163)</f>
        <v>0</v>
      </c>
    </row>
    <row r="158" spans="1:65" s="2" customFormat="1" ht="21.75" customHeight="1">
      <c r="A158" s="35"/>
      <c r="B158" s="36"/>
      <c r="C158" s="194" t="s">
        <v>402</v>
      </c>
      <c r="D158" s="194" t="s">
        <v>277</v>
      </c>
      <c r="E158" s="195" t="s">
        <v>4548</v>
      </c>
      <c r="F158" s="196" t="s">
        <v>4549</v>
      </c>
      <c r="G158" s="197" t="s">
        <v>399</v>
      </c>
      <c r="H158" s="198">
        <v>1116</v>
      </c>
      <c r="I158" s="199"/>
      <c r="J158" s="200">
        <f t="shared" ref="J158:J163" si="10">ROUND(I158*H158,2)</f>
        <v>0</v>
      </c>
      <c r="K158" s="196" t="s">
        <v>281</v>
      </c>
      <c r="L158" s="40"/>
      <c r="M158" s="201" t="s">
        <v>1</v>
      </c>
      <c r="N158" s="202" t="s">
        <v>41</v>
      </c>
      <c r="O158" s="72"/>
      <c r="P158" s="203">
        <f t="shared" ref="P158:P163" si="11">O158*H158</f>
        <v>0</v>
      </c>
      <c r="Q158" s="203">
        <v>0</v>
      </c>
      <c r="R158" s="203">
        <f t="shared" ref="R158:R163" si="12">Q158*H158</f>
        <v>0</v>
      </c>
      <c r="S158" s="203">
        <v>0</v>
      </c>
      <c r="T158" s="204">
        <f t="shared" ref="T158:T163" si="13"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380</v>
      </c>
      <c r="AT158" s="205" t="s">
        <v>277</v>
      </c>
      <c r="AU158" s="205" t="s">
        <v>85</v>
      </c>
      <c r="AY158" s="18" t="s">
        <v>275</v>
      </c>
      <c r="BE158" s="206">
        <f t="shared" ref="BE158:BE163" si="14">IF(N158="základní",J158,0)</f>
        <v>0</v>
      </c>
      <c r="BF158" s="206">
        <f t="shared" ref="BF158:BF163" si="15">IF(N158="snížená",J158,0)</f>
        <v>0</v>
      </c>
      <c r="BG158" s="206">
        <f t="shared" ref="BG158:BG163" si="16">IF(N158="zákl. přenesená",J158,0)</f>
        <v>0</v>
      </c>
      <c r="BH158" s="206">
        <f t="shared" ref="BH158:BH163" si="17">IF(N158="sníž. přenesená",J158,0)</f>
        <v>0</v>
      </c>
      <c r="BI158" s="206">
        <f t="shared" ref="BI158:BI163" si="18">IF(N158="nulová",J158,0)</f>
        <v>0</v>
      </c>
      <c r="BJ158" s="18" t="s">
        <v>83</v>
      </c>
      <c r="BK158" s="206">
        <f t="shared" ref="BK158:BK163" si="19">ROUND(I158*H158,2)</f>
        <v>0</v>
      </c>
      <c r="BL158" s="18" t="s">
        <v>380</v>
      </c>
      <c r="BM158" s="205" t="s">
        <v>4550</v>
      </c>
    </row>
    <row r="159" spans="1:65" s="2" customFormat="1" ht="44.25" customHeight="1">
      <c r="A159" s="35"/>
      <c r="B159" s="36"/>
      <c r="C159" s="251" t="s">
        <v>7</v>
      </c>
      <c r="D159" s="251" t="s">
        <v>386</v>
      </c>
      <c r="E159" s="252" t="s">
        <v>4551</v>
      </c>
      <c r="F159" s="253" t="s">
        <v>4552</v>
      </c>
      <c r="G159" s="254" t="s">
        <v>399</v>
      </c>
      <c r="H159" s="255">
        <v>1116</v>
      </c>
      <c r="I159" s="256"/>
      <c r="J159" s="257">
        <f t="shared" si="10"/>
        <v>0</v>
      </c>
      <c r="K159" s="253" t="s">
        <v>281</v>
      </c>
      <c r="L159" s="258"/>
      <c r="M159" s="259" t="s">
        <v>1</v>
      </c>
      <c r="N159" s="260" t="s">
        <v>41</v>
      </c>
      <c r="O159" s="72"/>
      <c r="P159" s="203">
        <f t="shared" si="11"/>
        <v>0</v>
      </c>
      <c r="Q159" s="203">
        <v>9.0000000000000006E-5</v>
      </c>
      <c r="R159" s="203">
        <f t="shared" si="12"/>
        <v>0.10044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517</v>
      </c>
      <c r="AT159" s="205" t="s">
        <v>386</v>
      </c>
      <c r="AU159" s="205" t="s">
        <v>85</v>
      </c>
      <c r="AY159" s="18" t="s">
        <v>275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380</v>
      </c>
      <c r="BM159" s="205" t="s">
        <v>4553</v>
      </c>
    </row>
    <row r="160" spans="1:65" s="2" customFormat="1" ht="21.75" customHeight="1">
      <c r="A160" s="35"/>
      <c r="B160" s="36"/>
      <c r="C160" s="194" t="s">
        <v>420</v>
      </c>
      <c r="D160" s="194" t="s">
        <v>277</v>
      </c>
      <c r="E160" s="195" t="s">
        <v>4548</v>
      </c>
      <c r="F160" s="196" t="s">
        <v>4549</v>
      </c>
      <c r="G160" s="197" t="s">
        <v>399</v>
      </c>
      <c r="H160" s="198">
        <v>395</v>
      </c>
      <c r="I160" s="199"/>
      <c r="J160" s="200">
        <f t="shared" si="10"/>
        <v>0</v>
      </c>
      <c r="K160" s="196" t="s">
        <v>281</v>
      </c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380</v>
      </c>
      <c r="AT160" s="205" t="s">
        <v>277</v>
      </c>
      <c r="AU160" s="205" t="s">
        <v>85</v>
      </c>
      <c r="AY160" s="18" t="s">
        <v>275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380</v>
      </c>
      <c r="BM160" s="205" t="s">
        <v>4554</v>
      </c>
    </row>
    <row r="161" spans="1:65" s="2" customFormat="1" ht="44.25" customHeight="1">
      <c r="A161" s="35"/>
      <c r="B161" s="36"/>
      <c r="C161" s="251" t="s">
        <v>428</v>
      </c>
      <c r="D161" s="251" t="s">
        <v>386</v>
      </c>
      <c r="E161" s="252" t="s">
        <v>4555</v>
      </c>
      <c r="F161" s="253" t="s">
        <v>4556</v>
      </c>
      <c r="G161" s="254" t="s">
        <v>399</v>
      </c>
      <c r="H161" s="255">
        <v>395</v>
      </c>
      <c r="I161" s="256"/>
      <c r="J161" s="257">
        <f t="shared" si="10"/>
        <v>0</v>
      </c>
      <c r="K161" s="253" t="s">
        <v>281</v>
      </c>
      <c r="L161" s="258"/>
      <c r="M161" s="259" t="s">
        <v>1</v>
      </c>
      <c r="N161" s="260" t="s">
        <v>41</v>
      </c>
      <c r="O161" s="72"/>
      <c r="P161" s="203">
        <f t="shared" si="11"/>
        <v>0</v>
      </c>
      <c r="Q161" s="203">
        <v>2.0000000000000001E-4</v>
      </c>
      <c r="R161" s="203">
        <f t="shared" si="12"/>
        <v>7.9000000000000001E-2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517</v>
      </c>
      <c r="AT161" s="205" t="s">
        <v>386</v>
      </c>
      <c r="AU161" s="205" t="s">
        <v>85</v>
      </c>
      <c r="AY161" s="18" t="s">
        <v>275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380</v>
      </c>
      <c r="BM161" s="205" t="s">
        <v>4557</v>
      </c>
    </row>
    <row r="162" spans="1:65" s="2" customFormat="1" ht="16.5" customHeight="1">
      <c r="A162" s="35"/>
      <c r="B162" s="36"/>
      <c r="C162" s="194" t="s">
        <v>436</v>
      </c>
      <c r="D162" s="194" t="s">
        <v>277</v>
      </c>
      <c r="E162" s="195" t="s">
        <v>4373</v>
      </c>
      <c r="F162" s="196" t="s">
        <v>4374</v>
      </c>
      <c r="G162" s="197" t="s">
        <v>610</v>
      </c>
      <c r="H162" s="198">
        <v>12</v>
      </c>
      <c r="I162" s="199"/>
      <c r="J162" s="200">
        <f t="shared" si="10"/>
        <v>0</v>
      </c>
      <c r="K162" s="196" t="s">
        <v>281</v>
      </c>
      <c r="L162" s="40"/>
      <c r="M162" s="201" t="s">
        <v>1</v>
      </c>
      <c r="N162" s="202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380</v>
      </c>
      <c r="AT162" s="205" t="s">
        <v>277</v>
      </c>
      <c r="AU162" s="205" t="s">
        <v>85</v>
      </c>
      <c r="AY162" s="18" t="s">
        <v>275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380</v>
      </c>
      <c r="BM162" s="205" t="s">
        <v>4558</v>
      </c>
    </row>
    <row r="163" spans="1:65" s="2" customFormat="1" ht="16.5" customHeight="1">
      <c r="A163" s="35"/>
      <c r="B163" s="36"/>
      <c r="C163" s="251" t="s">
        <v>440</v>
      </c>
      <c r="D163" s="251" t="s">
        <v>386</v>
      </c>
      <c r="E163" s="252" t="s">
        <v>4376</v>
      </c>
      <c r="F163" s="253" t="s">
        <v>4377</v>
      </c>
      <c r="G163" s="254" t="s">
        <v>610</v>
      </c>
      <c r="H163" s="255">
        <v>12</v>
      </c>
      <c r="I163" s="256"/>
      <c r="J163" s="257">
        <f t="shared" si="10"/>
        <v>0</v>
      </c>
      <c r="K163" s="253" t="s">
        <v>1</v>
      </c>
      <c r="L163" s="258"/>
      <c r="M163" s="259" t="s">
        <v>1</v>
      </c>
      <c r="N163" s="260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517</v>
      </c>
      <c r="AT163" s="205" t="s">
        <v>386</v>
      </c>
      <c r="AU163" s="205" t="s">
        <v>85</v>
      </c>
      <c r="AY163" s="18" t="s">
        <v>275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380</v>
      </c>
      <c r="BM163" s="205" t="s">
        <v>4559</v>
      </c>
    </row>
    <row r="164" spans="1:65" s="12" customFormat="1" ht="25.9" customHeight="1">
      <c r="B164" s="178"/>
      <c r="C164" s="179"/>
      <c r="D164" s="180" t="s">
        <v>75</v>
      </c>
      <c r="E164" s="181" t="s">
        <v>386</v>
      </c>
      <c r="F164" s="181" t="s">
        <v>2927</v>
      </c>
      <c r="G164" s="179"/>
      <c r="H164" s="179"/>
      <c r="I164" s="182"/>
      <c r="J164" s="183">
        <f>BK164</f>
        <v>0</v>
      </c>
      <c r="K164" s="179"/>
      <c r="L164" s="184"/>
      <c r="M164" s="185"/>
      <c r="N164" s="186"/>
      <c r="O164" s="186"/>
      <c r="P164" s="187">
        <f>P165</f>
        <v>0</v>
      </c>
      <c r="Q164" s="186"/>
      <c r="R164" s="187">
        <f>R165</f>
        <v>9.8049999999999998E-2</v>
      </c>
      <c r="S164" s="186"/>
      <c r="T164" s="188">
        <f>T165</f>
        <v>0</v>
      </c>
      <c r="AR164" s="189" t="s">
        <v>106</v>
      </c>
      <c r="AT164" s="190" t="s">
        <v>75</v>
      </c>
      <c r="AU164" s="190" t="s">
        <v>76</v>
      </c>
      <c r="AY164" s="189" t="s">
        <v>275</v>
      </c>
      <c r="BK164" s="191">
        <f>BK165</f>
        <v>0</v>
      </c>
    </row>
    <row r="165" spans="1:65" s="12" customFormat="1" ht="22.75" customHeight="1">
      <c r="B165" s="178"/>
      <c r="C165" s="179"/>
      <c r="D165" s="180" t="s">
        <v>75</v>
      </c>
      <c r="E165" s="192" t="s">
        <v>4388</v>
      </c>
      <c r="F165" s="192" t="s">
        <v>4389</v>
      </c>
      <c r="G165" s="179"/>
      <c r="H165" s="179"/>
      <c r="I165" s="182"/>
      <c r="J165" s="193">
        <f>BK165</f>
        <v>0</v>
      </c>
      <c r="K165" s="179"/>
      <c r="L165" s="184"/>
      <c r="M165" s="185"/>
      <c r="N165" s="186"/>
      <c r="O165" s="186"/>
      <c r="P165" s="187">
        <f>SUM(P166:P168)</f>
        <v>0</v>
      </c>
      <c r="Q165" s="186"/>
      <c r="R165" s="187">
        <f>SUM(R166:R168)</f>
        <v>9.8049999999999998E-2</v>
      </c>
      <c r="S165" s="186"/>
      <c r="T165" s="188">
        <f>SUM(T166:T168)</f>
        <v>0</v>
      </c>
      <c r="AR165" s="189" t="s">
        <v>106</v>
      </c>
      <c r="AT165" s="190" t="s">
        <v>75</v>
      </c>
      <c r="AU165" s="190" t="s">
        <v>83</v>
      </c>
      <c r="AY165" s="189" t="s">
        <v>275</v>
      </c>
      <c r="BK165" s="191">
        <f>SUM(BK166:BK168)</f>
        <v>0</v>
      </c>
    </row>
    <row r="166" spans="1:65" s="2" customFormat="1" ht="24.15" customHeight="1">
      <c r="A166" s="35"/>
      <c r="B166" s="36"/>
      <c r="C166" s="194" t="s">
        <v>464</v>
      </c>
      <c r="D166" s="194" t="s">
        <v>277</v>
      </c>
      <c r="E166" s="195" t="s">
        <v>4560</v>
      </c>
      <c r="F166" s="196" t="s">
        <v>4561</v>
      </c>
      <c r="G166" s="197" t="s">
        <v>399</v>
      </c>
      <c r="H166" s="198">
        <v>153</v>
      </c>
      <c r="I166" s="199"/>
      <c r="J166" s="200">
        <f>ROUND(I166*H166,2)</f>
        <v>0</v>
      </c>
      <c r="K166" s="196" t="s">
        <v>4383</v>
      </c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1.4999999999999999E-4</v>
      </c>
      <c r="R166" s="203">
        <f>Q166*H166</f>
        <v>2.2949999999999998E-2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783</v>
      </c>
      <c r="AT166" s="205" t="s">
        <v>277</v>
      </c>
      <c r="AU166" s="205" t="s">
        <v>85</v>
      </c>
      <c r="AY166" s="18" t="s">
        <v>275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783</v>
      </c>
      <c r="BM166" s="205" t="s">
        <v>4562</v>
      </c>
    </row>
    <row r="167" spans="1:65" s="2" customFormat="1" ht="16.5" customHeight="1">
      <c r="A167" s="35"/>
      <c r="B167" s="36"/>
      <c r="C167" s="251" t="s">
        <v>469</v>
      </c>
      <c r="D167" s="251" t="s">
        <v>386</v>
      </c>
      <c r="E167" s="252" t="s">
        <v>4393</v>
      </c>
      <c r="F167" s="253" t="s">
        <v>4394</v>
      </c>
      <c r="G167" s="254" t="s">
        <v>342</v>
      </c>
      <c r="H167" s="255">
        <v>7.4999999999999997E-2</v>
      </c>
      <c r="I167" s="256"/>
      <c r="J167" s="257">
        <f>ROUND(I167*H167,2)</f>
        <v>0</v>
      </c>
      <c r="K167" s="253" t="s">
        <v>281</v>
      </c>
      <c r="L167" s="258"/>
      <c r="M167" s="259" t="s">
        <v>1</v>
      </c>
      <c r="N167" s="260" t="s">
        <v>41</v>
      </c>
      <c r="O167" s="72"/>
      <c r="P167" s="203">
        <f>O167*H167</f>
        <v>0</v>
      </c>
      <c r="Q167" s="203">
        <v>1</v>
      </c>
      <c r="R167" s="203">
        <f>Q167*H167</f>
        <v>7.4999999999999997E-2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1285</v>
      </c>
      <c r="AT167" s="205" t="s">
        <v>386</v>
      </c>
      <c r="AU167" s="205" t="s">
        <v>85</v>
      </c>
      <c r="AY167" s="18" t="s">
        <v>275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1285</v>
      </c>
      <c r="BM167" s="205" t="s">
        <v>4563</v>
      </c>
    </row>
    <row r="168" spans="1:65" s="2" customFormat="1" ht="16.5" customHeight="1">
      <c r="A168" s="35"/>
      <c r="B168" s="36"/>
      <c r="C168" s="251" t="s">
        <v>478</v>
      </c>
      <c r="D168" s="251" t="s">
        <v>386</v>
      </c>
      <c r="E168" s="252" t="s">
        <v>4564</v>
      </c>
      <c r="F168" s="253" t="s">
        <v>4565</v>
      </c>
      <c r="G168" s="254" t="s">
        <v>1613</v>
      </c>
      <c r="H168" s="255">
        <v>0.1</v>
      </c>
      <c r="I168" s="256"/>
      <c r="J168" s="257">
        <f>ROUND(I168*H168,2)</f>
        <v>0</v>
      </c>
      <c r="K168" s="253" t="s">
        <v>281</v>
      </c>
      <c r="L168" s="258"/>
      <c r="M168" s="267" t="s">
        <v>1</v>
      </c>
      <c r="N168" s="268" t="s">
        <v>41</v>
      </c>
      <c r="O168" s="264"/>
      <c r="P168" s="265">
        <f>O168*H168</f>
        <v>0</v>
      </c>
      <c r="Q168" s="265">
        <v>1E-3</v>
      </c>
      <c r="R168" s="265">
        <f>Q168*H168</f>
        <v>1E-4</v>
      </c>
      <c r="S168" s="265">
        <v>0</v>
      </c>
      <c r="T168" s="26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1285</v>
      </c>
      <c r="AT168" s="205" t="s">
        <v>386</v>
      </c>
      <c r="AU168" s="205" t="s">
        <v>85</v>
      </c>
      <c r="AY168" s="18" t="s">
        <v>275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1285</v>
      </c>
      <c r="BM168" s="205" t="s">
        <v>4566</v>
      </c>
    </row>
    <row r="169" spans="1:65" s="2" customFormat="1" ht="7" customHeight="1">
      <c r="A169" s="35"/>
      <c r="B169" s="55"/>
      <c r="C169" s="56"/>
      <c r="D169" s="56"/>
      <c r="E169" s="56"/>
      <c r="F169" s="56"/>
      <c r="G169" s="56"/>
      <c r="H169" s="56"/>
      <c r="I169" s="56"/>
      <c r="J169" s="56"/>
      <c r="K169" s="56"/>
      <c r="L169" s="40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sheetProtection algorithmName="SHA-512" hashValue="Piio3AQuvaTH4QwJfCNpDT4+3EeEMe9euxT6izIKEVQrbEiokEbmGNL913Cn+7CCaVb9p0KTWMPpBbzkLaGOVw==" saltValue="gKr7znd5Kh7vWkja41BGV0xaJXzs56ij7ozrgSXxdeVoUtduXFOUUXu8Jv2/NgcddslUECH26Rvc2nhvRbFb0Q==" spinCount="100000" sheet="1" objects="1" scenarios="1" formatColumns="0" formatRows="0" autoFilter="0"/>
  <autoFilter ref="C131:K168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116</v>
      </c>
    </row>
    <row r="3" spans="1:46" s="1" customFormat="1" ht="7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2" t="str">
        <f>'Rekapitulace stavby'!K6</f>
        <v>Lůžkový hospic Mezi stromy na pozemku č. parc 785/1 v k.ú. Havlíčkův Brod</v>
      </c>
      <c r="F7" s="333"/>
      <c r="G7" s="333"/>
      <c r="H7" s="333"/>
      <c r="L7" s="21"/>
    </row>
    <row r="8" spans="1:46" ht="12.5">
      <c r="B8" s="21"/>
      <c r="D8" s="121" t="s">
        <v>186</v>
      </c>
      <c r="L8" s="21"/>
    </row>
    <row r="9" spans="1:46" s="1" customFormat="1" ht="16.5" customHeight="1">
      <c r="B9" s="21"/>
      <c r="E9" s="332" t="s">
        <v>189</v>
      </c>
      <c r="F9" s="331"/>
      <c r="G9" s="331"/>
      <c r="H9" s="331"/>
      <c r="L9" s="21"/>
    </row>
    <row r="10" spans="1:46" s="1" customFormat="1" ht="12" customHeight="1">
      <c r="B10" s="21"/>
      <c r="D10" s="121" t="s">
        <v>2934</v>
      </c>
      <c r="L10" s="21"/>
    </row>
    <row r="11" spans="1:46" s="2" customFormat="1" ht="16.5" customHeight="1">
      <c r="A11" s="35"/>
      <c r="B11" s="40"/>
      <c r="C11" s="35"/>
      <c r="D11" s="35"/>
      <c r="E11" s="342" t="s">
        <v>3960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3961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4" t="s">
        <v>4567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1" t="s">
        <v>1</v>
      </c>
      <c r="G15" s="35"/>
      <c r="H15" s="35"/>
      <c r="I15" s="121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1" t="s">
        <v>21</v>
      </c>
      <c r="G16" s="35"/>
      <c r="H16" s="35"/>
      <c r="I16" s="121" t="s">
        <v>22</v>
      </c>
      <c r="J16" s="122" t="str">
        <f>'Rekapitulace stavby'!AN8</f>
        <v>25. 4. 2022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7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1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7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6" t="str">
        <f>'Rekapitulace stavby'!E14</f>
        <v>Vyplň údaj</v>
      </c>
      <c r="F22" s="337"/>
      <c r="G22" s="337"/>
      <c r="H22" s="337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7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1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7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1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38" t="s">
        <v>1</v>
      </c>
      <c r="F31" s="338"/>
      <c r="G31" s="338"/>
      <c r="H31" s="338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7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4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ROUND(J133,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7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31" t="s">
        <v>40</v>
      </c>
      <c r="E37" s="121" t="s">
        <v>41</v>
      </c>
      <c r="F37" s="132">
        <f>ROUND((SUM(BE133:BE203)),  2)</f>
        <v>0</v>
      </c>
      <c r="G37" s="35"/>
      <c r="H37" s="35"/>
      <c r="I37" s="133">
        <v>0.21</v>
      </c>
      <c r="J37" s="132">
        <f>ROUND(((SUM(BE133:BE203))*I37),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1" t="s">
        <v>42</v>
      </c>
      <c r="F38" s="132">
        <f>ROUND((SUM(BF133:BF203)),  2)</f>
        <v>0</v>
      </c>
      <c r="G38" s="35"/>
      <c r="H38" s="35"/>
      <c r="I38" s="133">
        <v>0.15</v>
      </c>
      <c r="J38" s="132">
        <f>ROUND(((SUM(BF133:BF203))*I38),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1" t="s">
        <v>43</v>
      </c>
      <c r="F39" s="132">
        <f>ROUND((SUM(BG133:BG203)),  2)</f>
        <v>0</v>
      </c>
      <c r="G39" s="35"/>
      <c r="H39" s="35"/>
      <c r="I39" s="133">
        <v>0.21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1" t="s">
        <v>44</v>
      </c>
      <c r="F40" s="132">
        <f>ROUND((SUM(BH133:BH203)),  2)</f>
        <v>0</v>
      </c>
      <c r="G40" s="35"/>
      <c r="H40" s="35"/>
      <c r="I40" s="133">
        <v>0.15</v>
      </c>
      <c r="J40" s="132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1" t="s">
        <v>45</v>
      </c>
      <c r="F41" s="132">
        <f>ROUND((SUM(BI133:BI203)),  2)</f>
        <v>0</v>
      </c>
      <c r="G41" s="35"/>
      <c r="H41" s="35"/>
      <c r="I41" s="133">
        <v>0</v>
      </c>
      <c r="J41" s="132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7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4" customHeight="1">
      <c r="A43" s="35"/>
      <c r="B43" s="40"/>
      <c r="C43" s="134"/>
      <c r="D43" s="135" t="s">
        <v>46</v>
      </c>
      <c r="E43" s="136"/>
      <c r="F43" s="136"/>
      <c r="G43" s="137" t="s">
        <v>47</v>
      </c>
      <c r="H43" s="138" t="s">
        <v>48</v>
      </c>
      <c r="I43" s="136"/>
      <c r="J43" s="139">
        <f>SUM(J34:J41)</f>
        <v>0</v>
      </c>
      <c r="K43" s="140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7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39" t="str">
        <f>E7</f>
        <v>Lůžkový hospic Mezi stromy na pozemku č. parc 785/1 v k.ú. Havlíčkův Brod</v>
      </c>
      <c r="F85" s="340"/>
      <c r="G85" s="340"/>
      <c r="H85" s="34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9" t="s">
        <v>189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>
      <c r="B88" s="22"/>
      <c r="C88" s="30" t="s">
        <v>2934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3" t="s">
        <v>3960</v>
      </c>
      <c r="F89" s="341"/>
      <c r="G89" s="341"/>
      <c r="H89" s="34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3961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4" t="str">
        <f>E13</f>
        <v>SIL.4 - Venkovní rozvody</v>
      </c>
      <c r="F91" s="341"/>
      <c r="G91" s="341"/>
      <c r="H91" s="341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25. 4. 2022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7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Spolek pro lůžkový hospic Mezi Stromy</v>
      </c>
      <c r="G95" s="37"/>
      <c r="H95" s="37"/>
      <c r="I95" s="30" t="s">
        <v>30</v>
      </c>
      <c r="J95" s="33" t="str">
        <f>E25</f>
        <v>PROJEKT II, v.o.s.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Škrabal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2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2" t="s">
        <v>229</v>
      </c>
      <c r="D98" s="153"/>
      <c r="E98" s="153"/>
      <c r="F98" s="153"/>
      <c r="G98" s="153"/>
      <c r="H98" s="153"/>
      <c r="I98" s="153"/>
      <c r="J98" s="154" t="s">
        <v>230</v>
      </c>
      <c r="K98" s="153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2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75" customHeight="1">
      <c r="A100" s="35"/>
      <c r="B100" s="36"/>
      <c r="C100" s="155" t="s">
        <v>231</v>
      </c>
      <c r="D100" s="37"/>
      <c r="E100" s="37"/>
      <c r="F100" s="37"/>
      <c r="G100" s="37"/>
      <c r="H100" s="37"/>
      <c r="I100" s="37"/>
      <c r="J100" s="85">
        <f>J133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232</v>
      </c>
    </row>
    <row r="101" spans="1:47" s="9" customFormat="1" ht="25" customHeight="1">
      <c r="B101" s="156"/>
      <c r="C101" s="157"/>
      <c r="D101" s="158" t="s">
        <v>243</v>
      </c>
      <c r="E101" s="159"/>
      <c r="F101" s="159"/>
      <c r="G101" s="159"/>
      <c r="H101" s="159"/>
      <c r="I101" s="159"/>
      <c r="J101" s="160">
        <f>J134</f>
        <v>0</v>
      </c>
      <c r="K101" s="157"/>
      <c r="L101" s="161"/>
    </row>
    <row r="102" spans="1:47" s="10" customFormat="1" ht="19.899999999999999" customHeight="1">
      <c r="B102" s="162"/>
      <c r="C102" s="105"/>
      <c r="D102" s="163" t="s">
        <v>3964</v>
      </c>
      <c r="E102" s="164"/>
      <c r="F102" s="164"/>
      <c r="G102" s="164"/>
      <c r="H102" s="164"/>
      <c r="I102" s="164"/>
      <c r="J102" s="165">
        <f>J135</f>
        <v>0</v>
      </c>
      <c r="K102" s="105"/>
      <c r="L102" s="166"/>
    </row>
    <row r="103" spans="1:47" s="9" customFormat="1" ht="25" customHeight="1">
      <c r="B103" s="156"/>
      <c r="C103" s="157"/>
      <c r="D103" s="158" t="s">
        <v>258</v>
      </c>
      <c r="E103" s="159"/>
      <c r="F103" s="159"/>
      <c r="G103" s="159"/>
      <c r="H103" s="159"/>
      <c r="I103" s="159"/>
      <c r="J103" s="160">
        <f>J171</f>
        <v>0</v>
      </c>
      <c r="K103" s="157"/>
      <c r="L103" s="161"/>
    </row>
    <row r="104" spans="1:47" s="10" customFormat="1" ht="19.899999999999999" customHeight="1">
      <c r="B104" s="162"/>
      <c r="C104" s="105"/>
      <c r="D104" s="163" t="s">
        <v>3966</v>
      </c>
      <c r="E104" s="164"/>
      <c r="F104" s="164"/>
      <c r="G104" s="164"/>
      <c r="H104" s="164"/>
      <c r="I104" s="164"/>
      <c r="J104" s="165">
        <f>J172</f>
        <v>0</v>
      </c>
      <c r="K104" s="105"/>
      <c r="L104" s="166"/>
    </row>
    <row r="105" spans="1:47" s="10" customFormat="1" ht="19.899999999999999" customHeight="1">
      <c r="B105" s="162"/>
      <c r="C105" s="105"/>
      <c r="D105" s="163" t="s">
        <v>3967</v>
      </c>
      <c r="E105" s="164"/>
      <c r="F105" s="164"/>
      <c r="G105" s="164"/>
      <c r="H105" s="164"/>
      <c r="I105" s="164"/>
      <c r="J105" s="165">
        <f>J179</f>
        <v>0</v>
      </c>
      <c r="K105" s="105"/>
      <c r="L105" s="166"/>
    </row>
    <row r="106" spans="1:47" s="9" customFormat="1" ht="25" customHeight="1">
      <c r="B106" s="156"/>
      <c r="C106" s="157"/>
      <c r="D106" s="158" t="s">
        <v>3968</v>
      </c>
      <c r="E106" s="159"/>
      <c r="F106" s="159"/>
      <c r="G106" s="159"/>
      <c r="H106" s="159"/>
      <c r="I106" s="159"/>
      <c r="J106" s="160">
        <f>J190</f>
        <v>0</v>
      </c>
      <c r="K106" s="157"/>
      <c r="L106" s="161"/>
    </row>
    <row r="107" spans="1:47" s="10" customFormat="1" ht="19.899999999999999" customHeight="1">
      <c r="B107" s="162"/>
      <c r="C107" s="105"/>
      <c r="D107" s="163" t="s">
        <v>3969</v>
      </c>
      <c r="E107" s="164"/>
      <c r="F107" s="164"/>
      <c r="G107" s="164"/>
      <c r="H107" s="164"/>
      <c r="I107" s="164"/>
      <c r="J107" s="165">
        <f>J191</f>
        <v>0</v>
      </c>
      <c r="K107" s="105"/>
      <c r="L107" s="166"/>
    </row>
    <row r="108" spans="1:47" s="9" customFormat="1" ht="25" customHeight="1">
      <c r="B108" s="156"/>
      <c r="C108" s="157"/>
      <c r="D108" s="158" t="s">
        <v>2943</v>
      </c>
      <c r="E108" s="159"/>
      <c r="F108" s="159"/>
      <c r="G108" s="159"/>
      <c r="H108" s="159"/>
      <c r="I108" s="159"/>
      <c r="J108" s="160">
        <f>J201</f>
        <v>0</v>
      </c>
      <c r="K108" s="157"/>
      <c r="L108" s="161"/>
    </row>
    <row r="109" spans="1:47" s="10" customFormat="1" ht="19.899999999999999" customHeight="1">
      <c r="B109" s="162"/>
      <c r="C109" s="105"/>
      <c r="D109" s="163" t="s">
        <v>2944</v>
      </c>
      <c r="E109" s="164"/>
      <c r="F109" s="164"/>
      <c r="G109" s="164"/>
      <c r="H109" s="164"/>
      <c r="I109" s="164"/>
      <c r="J109" s="165">
        <f>J202</f>
        <v>0</v>
      </c>
      <c r="K109" s="105"/>
      <c r="L109" s="166"/>
    </row>
    <row r="110" spans="1:47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7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7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5" customHeight="1">
      <c r="A116" s="35"/>
      <c r="B116" s="36"/>
      <c r="C116" s="24" t="s">
        <v>260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7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6.25" customHeight="1">
      <c r="A119" s="35"/>
      <c r="B119" s="36"/>
      <c r="C119" s="37"/>
      <c r="D119" s="37"/>
      <c r="E119" s="339" t="str">
        <f>E7</f>
        <v>Lůžkový hospic Mezi stromy na pozemku č. parc 785/1 v k.ú. Havlíčkův Brod</v>
      </c>
      <c r="F119" s="340"/>
      <c r="G119" s="340"/>
      <c r="H119" s="340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1" customFormat="1" ht="12" customHeight="1">
      <c r="B120" s="22"/>
      <c r="C120" s="30" t="s">
        <v>186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1" customFormat="1" ht="16.5" customHeight="1">
      <c r="B121" s="22"/>
      <c r="C121" s="23"/>
      <c r="D121" s="23"/>
      <c r="E121" s="339" t="s">
        <v>189</v>
      </c>
      <c r="F121" s="316"/>
      <c r="G121" s="316"/>
      <c r="H121" s="316"/>
      <c r="I121" s="23"/>
      <c r="J121" s="23"/>
      <c r="K121" s="23"/>
      <c r="L121" s="21"/>
    </row>
    <row r="122" spans="1:31" s="1" customFormat="1" ht="12" customHeight="1">
      <c r="B122" s="22"/>
      <c r="C122" s="30" t="s">
        <v>2934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2" customFormat="1" ht="16.5" customHeight="1">
      <c r="A123" s="35"/>
      <c r="B123" s="36"/>
      <c r="C123" s="37"/>
      <c r="D123" s="37"/>
      <c r="E123" s="343" t="s">
        <v>3960</v>
      </c>
      <c r="F123" s="341"/>
      <c r="G123" s="341"/>
      <c r="H123" s="341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3961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294" t="str">
        <f>E13</f>
        <v>SIL.4 - Venkovní rozvody</v>
      </c>
      <c r="F125" s="341"/>
      <c r="G125" s="341"/>
      <c r="H125" s="341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7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20</v>
      </c>
      <c r="D127" s="37"/>
      <c r="E127" s="37"/>
      <c r="F127" s="28" t="str">
        <f>F16</f>
        <v xml:space="preserve"> </v>
      </c>
      <c r="G127" s="37"/>
      <c r="H127" s="37"/>
      <c r="I127" s="30" t="s">
        <v>22</v>
      </c>
      <c r="J127" s="67" t="str">
        <f>IF(J16="","",J16)</f>
        <v>25. 4. 2022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7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15" customHeight="1">
      <c r="A129" s="35"/>
      <c r="B129" s="36"/>
      <c r="C129" s="30" t="s">
        <v>24</v>
      </c>
      <c r="D129" s="37"/>
      <c r="E129" s="37"/>
      <c r="F129" s="28" t="str">
        <f>E19</f>
        <v>Spolek pro lůžkový hospic Mezi Stromy</v>
      </c>
      <c r="G129" s="37"/>
      <c r="H129" s="37"/>
      <c r="I129" s="30" t="s">
        <v>30</v>
      </c>
      <c r="J129" s="33" t="str">
        <f>E25</f>
        <v>PROJEKT II, v.o.s.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15" customHeight="1">
      <c r="A130" s="35"/>
      <c r="B130" s="36"/>
      <c r="C130" s="30" t="s">
        <v>28</v>
      </c>
      <c r="D130" s="37"/>
      <c r="E130" s="37"/>
      <c r="F130" s="28" t="str">
        <f>IF(E22="","",E22)</f>
        <v>Vyplň údaj</v>
      </c>
      <c r="G130" s="37"/>
      <c r="H130" s="37"/>
      <c r="I130" s="30" t="s">
        <v>33</v>
      </c>
      <c r="J130" s="33" t="str">
        <f>E28</f>
        <v>Martin Škrabal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2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67"/>
      <c r="B132" s="168"/>
      <c r="C132" s="169" t="s">
        <v>261</v>
      </c>
      <c r="D132" s="170" t="s">
        <v>61</v>
      </c>
      <c r="E132" s="170" t="s">
        <v>57</v>
      </c>
      <c r="F132" s="170" t="s">
        <v>58</v>
      </c>
      <c r="G132" s="170" t="s">
        <v>262</v>
      </c>
      <c r="H132" s="170" t="s">
        <v>263</v>
      </c>
      <c r="I132" s="170" t="s">
        <v>264</v>
      </c>
      <c r="J132" s="170" t="s">
        <v>230</v>
      </c>
      <c r="K132" s="171" t="s">
        <v>265</v>
      </c>
      <c r="L132" s="172"/>
      <c r="M132" s="76" t="s">
        <v>1</v>
      </c>
      <c r="N132" s="77" t="s">
        <v>40</v>
      </c>
      <c r="O132" s="77" t="s">
        <v>266</v>
      </c>
      <c r="P132" s="77" t="s">
        <v>267</v>
      </c>
      <c r="Q132" s="77" t="s">
        <v>268</v>
      </c>
      <c r="R132" s="77" t="s">
        <v>269</v>
      </c>
      <c r="S132" s="77" t="s">
        <v>270</v>
      </c>
      <c r="T132" s="78" t="s">
        <v>271</v>
      </c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</row>
    <row r="133" spans="1:65" s="2" customFormat="1" ht="22.75" customHeight="1">
      <c r="A133" s="35"/>
      <c r="B133" s="36"/>
      <c r="C133" s="83" t="s">
        <v>272</v>
      </c>
      <c r="D133" s="37"/>
      <c r="E133" s="37"/>
      <c r="F133" s="37"/>
      <c r="G133" s="37"/>
      <c r="H133" s="37"/>
      <c r="I133" s="37"/>
      <c r="J133" s="173">
        <f>BK133</f>
        <v>0</v>
      </c>
      <c r="K133" s="37"/>
      <c r="L133" s="40"/>
      <c r="M133" s="79"/>
      <c r="N133" s="174"/>
      <c r="O133" s="80"/>
      <c r="P133" s="175">
        <f>P134+P171+P190+P201</f>
        <v>0</v>
      </c>
      <c r="Q133" s="80"/>
      <c r="R133" s="175">
        <f>R134+R171+R190+R201</f>
        <v>61.766052000000002</v>
      </c>
      <c r="S133" s="80"/>
      <c r="T133" s="176">
        <f>T134+T171+T190+T201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75</v>
      </c>
      <c r="AU133" s="18" t="s">
        <v>232</v>
      </c>
      <c r="BK133" s="177">
        <f>BK134+BK171+BK190+BK201</f>
        <v>0</v>
      </c>
    </row>
    <row r="134" spans="1:65" s="12" customFormat="1" ht="25.9" customHeight="1">
      <c r="B134" s="178"/>
      <c r="C134" s="179"/>
      <c r="D134" s="180" t="s">
        <v>75</v>
      </c>
      <c r="E134" s="181" t="s">
        <v>1587</v>
      </c>
      <c r="F134" s="181" t="s">
        <v>1588</v>
      </c>
      <c r="G134" s="179"/>
      <c r="H134" s="179"/>
      <c r="I134" s="182"/>
      <c r="J134" s="183">
        <f>BK134</f>
        <v>0</v>
      </c>
      <c r="K134" s="179"/>
      <c r="L134" s="184"/>
      <c r="M134" s="185"/>
      <c r="N134" s="186"/>
      <c r="O134" s="186"/>
      <c r="P134" s="187">
        <f>P135</f>
        <v>0</v>
      </c>
      <c r="Q134" s="186"/>
      <c r="R134" s="187">
        <f>R135</f>
        <v>0.36309199999999997</v>
      </c>
      <c r="S134" s="186"/>
      <c r="T134" s="188">
        <f>T135</f>
        <v>0</v>
      </c>
      <c r="AR134" s="189" t="s">
        <v>85</v>
      </c>
      <c r="AT134" s="190" t="s">
        <v>75</v>
      </c>
      <c r="AU134" s="190" t="s">
        <v>76</v>
      </c>
      <c r="AY134" s="189" t="s">
        <v>275</v>
      </c>
      <c r="BK134" s="191">
        <f>BK135</f>
        <v>0</v>
      </c>
    </row>
    <row r="135" spans="1:65" s="12" customFormat="1" ht="22.75" customHeight="1">
      <c r="B135" s="178"/>
      <c r="C135" s="179"/>
      <c r="D135" s="180" t="s">
        <v>75</v>
      </c>
      <c r="E135" s="192" t="s">
        <v>4014</v>
      </c>
      <c r="F135" s="192" t="s">
        <v>4015</v>
      </c>
      <c r="G135" s="179"/>
      <c r="H135" s="179"/>
      <c r="I135" s="182"/>
      <c r="J135" s="193">
        <f>BK135</f>
        <v>0</v>
      </c>
      <c r="K135" s="179"/>
      <c r="L135" s="184"/>
      <c r="M135" s="185"/>
      <c r="N135" s="186"/>
      <c r="O135" s="186"/>
      <c r="P135" s="187">
        <f>SUM(P136:P170)</f>
        <v>0</v>
      </c>
      <c r="Q135" s="186"/>
      <c r="R135" s="187">
        <f>SUM(R136:R170)</f>
        <v>0.36309199999999997</v>
      </c>
      <c r="S135" s="186"/>
      <c r="T135" s="188">
        <f>SUM(T136:T170)</f>
        <v>0</v>
      </c>
      <c r="AR135" s="189" t="s">
        <v>85</v>
      </c>
      <c r="AT135" s="190" t="s">
        <v>75</v>
      </c>
      <c r="AU135" s="190" t="s">
        <v>83</v>
      </c>
      <c r="AY135" s="189" t="s">
        <v>275</v>
      </c>
      <c r="BK135" s="191">
        <f>SUM(BK136:BK170)</f>
        <v>0</v>
      </c>
    </row>
    <row r="136" spans="1:65" s="2" customFormat="1" ht="16.5" customHeight="1">
      <c r="A136" s="35"/>
      <c r="B136" s="36"/>
      <c r="C136" s="251" t="s">
        <v>83</v>
      </c>
      <c r="D136" s="251" t="s">
        <v>386</v>
      </c>
      <c r="E136" s="252" t="s">
        <v>4441</v>
      </c>
      <c r="F136" s="253" t="s">
        <v>4442</v>
      </c>
      <c r="G136" s="254" t="s">
        <v>1613</v>
      </c>
      <c r="H136" s="255">
        <v>1</v>
      </c>
      <c r="I136" s="256"/>
      <c r="J136" s="257">
        <f t="shared" ref="J136:J143" si="0">ROUND(I136*H136,2)</f>
        <v>0</v>
      </c>
      <c r="K136" s="253" t="s">
        <v>1</v>
      </c>
      <c r="L136" s="258"/>
      <c r="M136" s="259" t="s">
        <v>1</v>
      </c>
      <c r="N136" s="260" t="s">
        <v>41</v>
      </c>
      <c r="O136" s="72"/>
      <c r="P136" s="203">
        <f t="shared" ref="P136:P143" si="1">O136*H136</f>
        <v>0</v>
      </c>
      <c r="Q136" s="203">
        <v>0</v>
      </c>
      <c r="R136" s="203">
        <f t="shared" ref="R136:R143" si="2">Q136*H136</f>
        <v>0</v>
      </c>
      <c r="S136" s="203">
        <v>0</v>
      </c>
      <c r="T136" s="204">
        <f t="shared" ref="T136:T143" si="3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517</v>
      </c>
      <c r="AT136" s="205" t="s">
        <v>386</v>
      </c>
      <c r="AU136" s="205" t="s">
        <v>85</v>
      </c>
      <c r="AY136" s="18" t="s">
        <v>275</v>
      </c>
      <c r="BE136" s="206">
        <f t="shared" ref="BE136:BE143" si="4">IF(N136="základní",J136,0)</f>
        <v>0</v>
      </c>
      <c r="BF136" s="206">
        <f t="shared" ref="BF136:BF143" si="5">IF(N136="snížená",J136,0)</f>
        <v>0</v>
      </c>
      <c r="BG136" s="206">
        <f t="shared" ref="BG136:BG143" si="6">IF(N136="zákl. přenesená",J136,0)</f>
        <v>0</v>
      </c>
      <c r="BH136" s="206">
        <f t="shared" ref="BH136:BH143" si="7">IF(N136="sníž. přenesená",J136,0)</f>
        <v>0</v>
      </c>
      <c r="BI136" s="206">
        <f t="shared" ref="BI136:BI143" si="8">IF(N136="nulová",J136,0)</f>
        <v>0</v>
      </c>
      <c r="BJ136" s="18" t="s">
        <v>83</v>
      </c>
      <c r="BK136" s="206">
        <f t="shared" ref="BK136:BK143" si="9">ROUND(I136*H136,2)</f>
        <v>0</v>
      </c>
      <c r="BL136" s="18" t="s">
        <v>380</v>
      </c>
      <c r="BM136" s="205" t="s">
        <v>4568</v>
      </c>
    </row>
    <row r="137" spans="1:65" s="2" customFormat="1" ht="24.15" customHeight="1">
      <c r="A137" s="35"/>
      <c r="B137" s="36"/>
      <c r="C137" s="194" t="s">
        <v>85</v>
      </c>
      <c r="D137" s="194" t="s">
        <v>277</v>
      </c>
      <c r="E137" s="195" t="s">
        <v>4022</v>
      </c>
      <c r="F137" s="196" t="s">
        <v>4023</v>
      </c>
      <c r="G137" s="197" t="s">
        <v>399</v>
      </c>
      <c r="H137" s="198">
        <v>220</v>
      </c>
      <c r="I137" s="199"/>
      <c r="J137" s="200">
        <f t="shared" si="0"/>
        <v>0</v>
      </c>
      <c r="K137" s="196" t="s">
        <v>281</v>
      </c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380</v>
      </c>
      <c r="AT137" s="205" t="s">
        <v>277</v>
      </c>
      <c r="AU137" s="205" t="s">
        <v>85</v>
      </c>
      <c r="AY137" s="18" t="s">
        <v>275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380</v>
      </c>
      <c r="BM137" s="205" t="s">
        <v>4569</v>
      </c>
    </row>
    <row r="138" spans="1:65" s="2" customFormat="1" ht="24.15" customHeight="1">
      <c r="A138" s="35"/>
      <c r="B138" s="36"/>
      <c r="C138" s="251" t="s">
        <v>106</v>
      </c>
      <c r="D138" s="251" t="s">
        <v>386</v>
      </c>
      <c r="E138" s="252" t="s">
        <v>4570</v>
      </c>
      <c r="F138" s="253" t="s">
        <v>4571</v>
      </c>
      <c r="G138" s="254" t="s">
        <v>399</v>
      </c>
      <c r="H138" s="255">
        <v>220</v>
      </c>
      <c r="I138" s="256"/>
      <c r="J138" s="257">
        <f t="shared" si="0"/>
        <v>0</v>
      </c>
      <c r="K138" s="253" t="s">
        <v>281</v>
      </c>
      <c r="L138" s="258"/>
      <c r="M138" s="259" t="s">
        <v>1</v>
      </c>
      <c r="N138" s="260" t="s">
        <v>41</v>
      </c>
      <c r="O138" s="72"/>
      <c r="P138" s="203">
        <f t="shared" si="1"/>
        <v>0</v>
      </c>
      <c r="Q138" s="203">
        <v>1.9000000000000001E-4</v>
      </c>
      <c r="R138" s="203">
        <f t="shared" si="2"/>
        <v>4.1800000000000004E-2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517</v>
      </c>
      <c r="AT138" s="205" t="s">
        <v>386</v>
      </c>
      <c r="AU138" s="205" t="s">
        <v>85</v>
      </c>
      <c r="AY138" s="18" t="s">
        <v>275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380</v>
      </c>
      <c r="BM138" s="205" t="s">
        <v>4572</v>
      </c>
    </row>
    <row r="139" spans="1:65" s="2" customFormat="1" ht="24.15" customHeight="1">
      <c r="A139" s="35"/>
      <c r="B139" s="36"/>
      <c r="C139" s="194" t="s">
        <v>282</v>
      </c>
      <c r="D139" s="194" t="s">
        <v>277</v>
      </c>
      <c r="E139" s="195" t="s">
        <v>4573</v>
      </c>
      <c r="F139" s="196" t="s">
        <v>4574</v>
      </c>
      <c r="G139" s="197" t="s">
        <v>399</v>
      </c>
      <c r="H139" s="198">
        <v>80</v>
      </c>
      <c r="I139" s="199"/>
      <c r="J139" s="200">
        <f t="shared" si="0"/>
        <v>0</v>
      </c>
      <c r="K139" s="196" t="s">
        <v>281</v>
      </c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380</v>
      </c>
      <c r="AT139" s="205" t="s">
        <v>277</v>
      </c>
      <c r="AU139" s="205" t="s">
        <v>85</v>
      </c>
      <c r="AY139" s="18" t="s">
        <v>275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380</v>
      </c>
      <c r="BM139" s="205" t="s">
        <v>4575</v>
      </c>
    </row>
    <row r="140" spans="1:65" s="2" customFormat="1" ht="24.15" customHeight="1">
      <c r="A140" s="35"/>
      <c r="B140" s="36"/>
      <c r="C140" s="251" t="s">
        <v>317</v>
      </c>
      <c r="D140" s="251" t="s">
        <v>386</v>
      </c>
      <c r="E140" s="252" t="s">
        <v>4576</v>
      </c>
      <c r="F140" s="253" t="s">
        <v>4577</v>
      </c>
      <c r="G140" s="254" t="s">
        <v>399</v>
      </c>
      <c r="H140" s="255">
        <v>36</v>
      </c>
      <c r="I140" s="256"/>
      <c r="J140" s="257">
        <f t="shared" si="0"/>
        <v>0</v>
      </c>
      <c r="K140" s="253" t="s">
        <v>281</v>
      </c>
      <c r="L140" s="258"/>
      <c r="M140" s="259" t="s">
        <v>1</v>
      </c>
      <c r="N140" s="260" t="s">
        <v>41</v>
      </c>
      <c r="O140" s="72"/>
      <c r="P140" s="203">
        <f t="shared" si="1"/>
        <v>0</v>
      </c>
      <c r="Q140" s="203">
        <v>2.7E-4</v>
      </c>
      <c r="R140" s="203">
        <f t="shared" si="2"/>
        <v>9.7199999999999995E-3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517</v>
      </c>
      <c r="AT140" s="205" t="s">
        <v>386</v>
      </c>
      <c r="AU140" s="205" t="s">
        <v>85</v>
      </c>
      <c r="AY140" s="18" t="s">
        <v>275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380</v>
      </c>
      <c r="BM140" s="205" t="s">
        <v>4578</v>
      </c>
    </row>
    <row r="141" spans="1:65" s="2" customFormat="1" ht="24.15" customHeight="1">
      <c r="A141" s="35"/>
      <c r="B141" s="36"/>
      <c r="C141" s="251" t="s">
        <v>322</v>
      </c>
      <c r="D141" s="251" t="s">
        <v>386</v>
      </c>
      <c r="E141" s="252" t="s">
        <v>4579</v>
      </c>
      <c r="F141" s="253" t="s">
        <v>4580</v>
      </c>
      <c r="G141" s="254" t="s">
        <v>399</v>
      </c>
      <c r="H141" s="255">
        <v>44</v>
      </c>
      <c r="I141" s="256"/>
      <c r="J141" s="257">
        <f t="shared" si="0"/>
        <v>0</v>
      </c>
      <c r="K141" s="253" t="s">
        <v>281</v>
      </c>
      <c r="L141" s="258"/>
      <c r="M141" s="259" t="s">
        <v>1</v>
      </c>
      <c r="N141" s="260" t="s">
        <v>41</v>
      </c>
      <c r="O141" s="72"/>
      <c r="P141" s="203">
        <f t="shared" si="1"/>
        <v>0</v>
      </c>
      <c r="Q141" s="203">
        <v>3.5E-4</v>
      </c>
      <c r="R141" s="203">
        <f t="shared" si="2"/>
        <v>1.54E-2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517</v>
      </c>
      <c r="AT141" s="205" t="s">
        <v>386</v>
      </c>
      <c r="AU141" s="205" t="s">
        <v>85</v>
      </c>
      <c r="AY141" s="18" t="s">
        <v>275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380</v>
      </c>
      <c r="BM141" s="205" t="s">
        <v>4581</v>
      </c>
    </row>
    <row r="142" spans="1:65" s="2" customFormat="1" ht="24.15" customHeight="1">
      <c r="A142" s="35"/>
      <c r="B142" s="36"/>
      <c r="C142" s="194" t="s">
        <v>328</v>
      </c>
      <c r="D142" s="194" t="s">
        <v>277</v>
      </c>
      <c r="E142" s="195" t="s">
        <v>4582</v>
      </c>
      <c r="F142" s="196" t="s">
        <v>4583</v>
      </c>
      <c r="G142" s="197" t="s">
        <v>399</v>
      </c>
      <c r="H142" s="198">
        <v>45</v>
      </c>
      <c r="I142" s="199"/>
      <c r="J142" s="200">
        <f t="shared" si="0"/>
        <v>0</v>
      </c>
      <c r="K142" s="196" t="s">
        <v>281</v>
      </c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380</v>
      </c>
      <c r="AT142" s="205" t="s">
        <v>277</v>
      </c>
      <c r="AU142" s="205" t="s">
        <v>85</v>
      </c>
      <c r="AY142" s="18" t="s">
        <v>275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380</v>
      </c>
      <c r="BM142" s="205" t="s">
        <v>4584</v>
      </c>
    </row>
    <row r="143" spans="1:65" s="2" customFormat="1" ht="24.15" customHeight="1">
      <c r="A143" s="35"/>
      <c r="B143" s="36"/>
      <c r="C143" s="251" t="s">
        <v>334</v>
      </c>
      <c r="D143" s="251" t="s">
        <v>386</v>
      </c>
      <c r="E143" s="252" t="s">
        <v>4098</v>
      </c>
      <c r="F143" s="253" t="s">
        <v>4099</v>
      </c>
      <c r="G143" s="254" t="s">
        <v>399</v>
      </c>
      <c r="H143" s="255">
        <v>45</v>
      </c>
      <c r="I143" s="256"/>
      <c r="J143" s="257">
        <f t="shared" si="0"/>
        <v>0</v>
      </c>
      <c r="K143" s="253" t="s">
        <v>281</v>
      </c>
      <c r="L143" s="258"/>
      <c r="M143" s="259" t="s">
        <v>1</v>
      </c>
      <c r="N143" s="260" t="s">
        <v>41</v>
      </c>
      <c r="O143" s="72"/>
      <c r="P143" s="203">
        <f t="shared" si="1"/>
        <v>0</v>
      </c>
      <c r="Q143" s="203">
        <v>1.2E-4</v>
      </c>
      <c r="R143" s="203">
        <f t="shared" si="2"/>
        <v>5.4000000000000003E-3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517</v>
      </c>
      <c r="AT143" s="205" t="s">
        <v>386</v>
      </c>
      <c r="AU143" s="205" t="s">
        <v>85</v>
      </c>
      <c r="AY143" s="18" t="s">
        <v>275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380</v>
      </c>
      <c r="BM143" s="205" t="s">
        <v>4585</v>
      </c>
    </row>
    <row r="144" spans="1:65" s="13" customFormat="1" ht="10">
      <c r="B144" s="207"/>
      <c r="C144" s="208"/>
      <c r="D144" s="209" t="s">
        <v>284</v>
      </c>
      <c r="E144" s="210" t="s">
        <v>1</v>
      </c>
      <c r="F144" s="211" t="s">
        <v>4586</v>
      </c>
      <c r="G144" s="208"/>
      <c r="H144" s="212">
        <v>45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284</v>
      </c>
      <c r="AU144" s="218" t="s">
        <v>85</v>
      </c>
      <c r="AV144" s="13" t="s">
        <v>85</v>
      </c>
      <c r="AW144" s="13" t="s">
        <v>32</v>
      </c>
      <c r="AX144" s="13" t="s">
        <v>83</v>
      </c>
      <c r="AY144" s="218" t="s">
        <v>275</v>
      </c>
    </row>
    <row r="145" spans="1:65" s="2" customFormat="1" ht="24.15" customHeight="1">
      <c r="A145" s="35"/>
      <c r="B145" s="36"/>
      <c r="C145" s="194" t="s">
        <v>339</v>
      </c>
      <c r="D145" s="194" t="s">
        <v>277</v>
      </c>
      <c r="E145" s="195" t="s">
        <v>4582</v>
      </c>
      <c r="F145" s="196" t="s">
        <v>4583</v>
      </c>
      <c r="G145" s="197" t="s">
        <v>399</v>
      </c>
      <c r="H145" s="198">
        <v>72</v>
      </c>
      <c r="I145" s="199"/>
      <c r="J145" s="200">
        <f>ROUND(I145*H145,2)</f>
        <v>0</v>
      </c>
      <c r="K145" s="196" t="s">
        <v>281</v>
      </c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380</v>
      </c>
      <c r="AT145" s="205" t="s">
        <v>277</v>
      </c>
      <c r="AU145" s="205" t="s">
        <v>85</v>
      </c>
      <c r="AY145" s="18" t="s">
        <v>275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380</v>
      </c>
      <c r="BM145" s="205" t="s">
        <v>4587</v>
      </c>
    </row>
    <row r="146" spans="1:65" s="2" customFormat="1" ht="24.15" customHeight="1">
      <c r="A146" s="35"/>
      <c r="B146" s="36"/>
      <c r="C146" s="251" t="s">
        <v>345</v>
      </c>
      <c r="D146" s="251" t="s">
        <v>386</v>
      </c>
      <c r="E146" s="252" t="s">
        <v>4104</v>
      </c>
      <c r="F146" s="253" t="s">
        <v>4105</v>
      </c>
      <c r="G146" s="254" t="s">
        <v>399</v>
      </c>
      <c r="H146" s="255">
        <v>72</v>
      </c>
      <c r="I146" s="256"/>
      <c r="J146" s="257">
        <f>ROUND(I146*H146,2)</f>
        <v>0</v>
      </c>
      <c r="K146" s="253" t="s">
        <v>281</v>
      </c>
      <c r="L146" s="258"/>
      <c r="M146" s="259" t="s">
        <v>1</v>
      </c>
      <c r="N146" s="260" t="s">
        <v>41</v>
      </c>
      <c r="O146" s="72"/>
      <c r="P146" s="203">
        <f>O146*H146</f>
        <v>0</v>
      </c>
      <c r="Q146" s="203">
        <v>1.7000000000000001E-4</v>
      </c>
      <c r="R146" s="203">
        <f>Q146*H146</f>
        <v>1.2240000000000001E-2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517</v>
      </c>
      <c r="AT146" s="205" t="s">
        <v>386</v>
      </c>
      <c r="AU146" s="205" t="s">
        <v>85</v>
      </c>
      <c r="AY146" s="18" t="s">
        <v>275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380</v>
      </c>
      <c r="BM146" s="205" t="s">
        <v>4588</v>
      </c>
    </row>
    <row r="147" spans="1:65" s="13" customFormat="1" ht="10">
      <c r="B147" s="207"/>
      <c r="C147" s="208"/>
      <c r="D147" s="209" t="s">
        <v>284</v>
      </c>
      <c r="E147" s="210" t="s">
        <v>1</v>
      </c>
      <c r="F147" s="211" t="s">
        <v>4589</v>
      </c>
      <c r="G147" s="208"/>
      <c r="H147" s="212">
        <v>72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284</v>
      </c>
      <c r="AU147" s="218" t="s">
        <v>85</v>
      </c>
      <c r="AV147" s="13" t="s">
        <v>85</v>
      </c>
      <c r="AW147" s="13" t="s">
        <v>32</v>
      </c>
      <c r="AX147" s="13" t="s">
        <v>83</v>
      </c>
      <c r="AY147" s="218" t="s">
        <v>275</v>
      </c>
    </row>
    <row r="148" spans="1:65" s="2" customFormat="1" ht="24.15" customHeight="1">
      <c r="A148" s="35"/>
      <c r="B148" s="36"/>
      <c r="C148" s="194" t="s">
        <v>349</v>
      </c>
      <c r="D148" s="194" t="s">
        <v>277</v>
      </c>
      <c r="E148" s="195" t="s">
        <v>4590</v>
      </c>
      <c r="F148" s="196" t="s">
        <v>4591</v>
      </c>
      <c r="G148" s="197" t="s">
        <v>399</v>
      </c>
      <c r="H148" s="198">
        <v>53</v>
      </c>
      <c r="I148" s="199"/>
      <c r="J148" s="200">
        <f>ROUND(I148*H148,2)</f>
        <v>0</v>
      </c>
      <c r="K148" s="196" t="s">
        <v>281</v>
      </c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380</v>
      </c>
      <c r="AT148" s="205" t="s">
        <v>277</v>
      </c>
      <c r="AU148" s="205" t="s">
        <v>85</v>
      </c>
      <c r="AY148" s="18" t="s">
        <v>275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380</v>
      </c>
      <c r="BM148" s="205" t="s">
        <v>4592</v>
      </c>
    </row>
    <row r="149" spans="1:65" s="2" customFormat="1" ht="24.15" customHeight="1">
      <c r="A149" s="35"/>
      <c r="B149" s="36"/>
      <c r="C149" s="251" t="s">
        <v>362</v>
      </c>
      <c r="D149" s="251" t="s">
        <v>386</v>
      </c>
      <c r="E149" s="252" t="s">
        <v>4593</v>
      </c>
      <c r="F149" s="253" t="s">
        <v>4594</v>
      </c>
      <c r="G149" s="254" t="s">
        <v>399</v>
      </c>
      <c r="H149" s="255">
        <v>53</v>
      </c>
      <c r="I149" s="256"/>
      <c r="J149" s="257">
        <f>ROUND(I149*H149,2)</f>
        <v>0</v>
      </c>
      <c r="K149" s="253" t="s">
        <v>281</v>
      </c>
      <c r="L149" s="258"/>
      <c r="M149" s="259" t="s">
        <v>1</v>
      </c>
      <c r="N149" s="260" t="s">
        <v>41</v>
      </c>
      <c r="O149" s="72"/>
      <c r="P149" s="203">
        <f>O149*H149</f>
        <v>0</v>
      </c>
      <c r="Q149" s="203">
        <v>1.91E-3</v>
      </c>
      <c r="R149" s="203">
        <f>Q149*H149</f>
        <v>0.10123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517</v>
      </c>
      <c r="AT149" s="205" t="s">
        <v>386</v>
      </c>
      <c r="AU149" s="205" t="s">
        <v>85</v>
      </c>
      <c r="AY149" s="18" t="s">
        <v>275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380</v>
      </c>
      <c r="BM149" s="205" t="s">
        <v>4595</v>
      </c>
    </row>
    <row r="150" spans="1:65" s="13" customFormat="1" ht="10">
      <c r="B150" s="207"/>
      <c r="C150" s="208"/>
      <c r="D150" s="209" t="s">
        <v>284</v>
      </c>
      <c r="E150" s="210" t="s">
        <v>1</v>
      </c>
      <c r="F150" s="211" t="s">
        <v>4596</v>
      </c>
      <c r="G150" s="208"/>
      <c r="H150" s="212">
        <v>53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284</v>
      </c>
      <c r="AU150" s="218" t="s">
        <v>85</v>
      </c>
      <c r="AV150" s="13" t="s">
        <v>85</v>
      </c>
      <c r="AW150" s="13" t="s">
        <v>32</v>
      </c>
      <c r="AX150" s="13" t="s">
        <v>83</v>
      </c>
      <c r="AY150" s="218" t="s">
        <v>275</v>
      </c>
    </row>
    <row r="151" spans="1:65" s="2" customFormat="1" ht="24.15" customHeight="1">
      <c r="A151" s="35"/>
      <c r="B151" s="36"/>
      <c r="C151" s="194" t="s">
        <v>366</v>
      </c>
      <c r="D151" s="194" t="s">
        <v>277</v>
      </c>
      <c r="E151" s="195" t="s">
        <v>4597</v>
      </c>
      <c r="F151" s="196" t="s">
        <v>4598</v>
      </c>
      <c r="G151" s="197" t="s">
        <v>399</v>
      </c>
      <c r="H151" s="198">
        <v>183</v>
      </c>
      <c r="I151" s="199"/>
      <c r="J151" s="200">
        <f>ROUND(I151*H151,2)</f>
        <v>0</v>
      </c>
      <c r="K151" s="196" t="s">
        <v>281</v>
      </c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380</v>
      </c>
      <c r="AT151" s="205" t="s">
        <v>277</v>
      </c>
      <c r="AU151" s="205" t="s">
        <v>85</v>
      </c>
      <c r="AY151" s="18" t="s">
        <v>275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380</v>
      </c>
      <c r="BM151" s="205" t="s">
        <v>4599</v>
      </c>
    </row>
    <row r="152" spans="1:65" s="2" customFormat="1" ht="24.15" customHeight="1">
      <c r="A152" s="35"/>
      <c r="B152" s="36"/>
      <c r="C152" s="251" t="s">
        <v>370</v>
      </c>
      <c r="D152" s="251" t="s">
        <v>386</v>
      </c>
      <c r="E152" s="252" t="s">
        <v>4600</v>
      </c>
      <c r="F152" s="253" t="s">
        <v>4601</v>
      </c>
      <c r="G152" s="254" t="s">
        <v>399</v>
      </c>
      <c r="H152" s="255">
        <v>183</v>
      </c>
      <c r="I152" s="256"/>
      <c r="J152" s="257">
        <f>ROUND(I152*H152,2)</f>
        <v>0</v>
      </c>
      <c r="K152" s="253" t="s">
        <v>281</v>
      </c>
      <c r="L152" s="258"/>
      <c r="M152" s="259" t="s">
        <v>1</v>
      </c>
      <c r="N152" s="260" t="s">
        <v>41</v>
      </c>
      <c r="O152" s="72"/>
      <c r="P152" s="203">
        <f>O152*H152</f>
        <v>0</v>
      </c>
      <c r="Q152" s="203">
        <v>2.5000000000000001E-4</v>
      </c>
      <c r="R152" s="203">
        <f>Q152*H152</f>
        <v>4.5749999999999999E-2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517</v>
      </c>
      <c r="AT152" s="205" t="s">
        <v>386</v>
      </c>
      <c r="AU152" s="205" t="s">
        <v>85</v>
      </c>
      <c r="AY152" s="18" t="s">
        <v>275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380</v>
      </c>
      <c r="BM152" s="205" t="s">
        <v>4602</v>
      </c>
    </row>
    <row r="153" spans="1:65" s="13" customFormat="1" ht="10">
      <c r="B153" s="207"/>
      <c r="C153" s="208"/>
      <c r="D153" s="209" t="s">
        <v>284</v>
      </c>
      <c r="E153" s="210" t="s">
        <v>1</v>
      </c>
      <c r="F153" s="211" t="s">
        <v>4603</v>
      </c>
      <c r="G153" s="208"/>
      <c r="H153" s="212">
        <v>183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284</v>
      </c>
      <c r="AU153" s="218" t="s">
        <v>85</v>
      </c>
      <c r="AV153" s="13" t="s">
        <v>85</v>
      </c>
      <c r="AW153" s="13" t="s">
        <v>32</v>
      </c>
      <c r="AX153" s="13" t="s">
        <v>83</v>
      </c>
      <c r="AY153" s="218" t="s">
        <v>275</v>
      </c>
    </row>
    <row r="154" spans="1:65" s="2" customFormat="1" ht="16.5" customHeight="1">
      <c r="A154" s="35"/>
      <c r="B154" s="36"/>
      <c r="C154" s="251" t="s">
        <v>8</v>
      </c>
      <c r="D154" s="251" t="s">
        <v>386</v>
      </c>
      <c r="E154" s="252" t="s">
        <v>4604</v>
      </c>
      <c r="F154" s="253" t="s">
        <v>4605</v>
      </c>
      <c r="G154" s="254" t="s">
        <v>399</v>
      </c>
      <c r="H154" s="255">
        <v>12</v>
      </c>
      <c r="I154" s="256"/>
      <c r="J154" s="257">
        <f>ROUND(I154*H154,2)</f>
        <v>0</v>
      </c>
      <c r="K154" s="253" t="s">
        <v>281</v>
      </c>
      <c r="L154" s="258"/>
      <c r="M154" s="259" t="s">
        <v>1</v>
      </c>
      <c r="N154" s="260" t="s">
        <v>41</v>
      </c>
      <c r="O154" s="72"/>
      <c r="P154" s="203">
        <f>O154*H154</f>
        <v>0</v>
      </c>
      <c r="Q154" s="203">
        <v>1.0000000000000001E-5</v>
      </c>
      <c r="R154" s="203">
        <f>Q154*H154</f>
        <v>1.2000000000000002E-4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517</v>
      </c>
      <c r="AT154" s="205" t="s">
        <v>386</v>
      </c>
      <c r="AU154" s="205" t="s">
        <v>85</v>
      </c>
      <c r="AY154" s="18" t="s">
        <v>275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380</v>
      </c>
      <c r="BM154" s="205" t="s">
        <v>4606</v>
      </c>
    </row>
    <row r="155" spans="1:65" s="13" customFormat="1" ht="10">
      <c r="B155" s="207"/>
      <c r="C155" s="208"/>
      <c r="D155" s="209" t="s">
        <v>284</v>
      </c>
      <c r="E155" s="210" t="s">
        <v>1</v>
      </c>
      <c r="F155" s="211" t="s">
        <v>4607</v>
      </c>
      <c r="G155" s="208"/>
      <c r="H155" s="212">
        <v>12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284</v>
      </c>
      <c r="AU155" s="218" t="s">
        <v>85</v>
      </c>
      <c r="AV155" s="13" t="s">
        <v>85</v>
      </c>
      <c r="AW155" s="13" t="s">
        <v>32</v>
      </c>
      <c r="AX155" s="13" t="s">
        <v>83</v>
      </c>
      <c r="AY155" s="218" t="s">
        <v>275</v>
      </c>
    </row>
    <row r="156" spans="1:65" s="2" customFormat="1" ht="24.15" customHeight="1">
      <c r="A156" s="35"/>
      <c r="B156" s="36"/>
      <c r="C156" s="194" t="s">
        <v>380</v>
      </c>
      <c r="D156" s="194" t="s">
        <v>277</v>
      </c>
      <c r="E156" s="195" t="s">
        <v>4608</v>
      </c>
      <c r="F156" s="196" t="s">
        <v>4609</v>
      </c>
      <c r="G156" s="197" t="s">
        <v>399</v>
      </c>
      <c r="H156" s="198">
        <v>122</v>
      </c>
      <c r="I156" s="199"/>
      <c r="J156" s="200">
        <f>ROUND(I156*H156,2)</f>
        <v>0</v>
      </c>
      <c r="K156" s="196" t="s">
        <v>281</v>
      </c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380</v>
      </c>
      <c r="AT156" s="205" t="s">
        <v>277</v>
      </c>
      <c r="AU156" s="205" t="s">
        <v>85</v>
      </c>
      <c r="AY156" s="18" t="s">
        <v>275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380</v>
      </c>
      <c r="BM156" s="205" t="s">
        <v>4610</v>
      </c>
    </row>
    <row r="157" spans="1:65" s="2" customFormat="1" ht="44.25" customHeight="1">
      <c r="A157" s="35"/>
      <c r="B157" s="36"/>
      <c r="C157" s="251" t="s">
        <v>385</v>
      </c>
      <c r="D157" s="251" t="s">
        <v>386</v>
      </c>
      <c r="E157" s="252" t="s">
        <v>4555</v>
      </c>
      <c r="F157" s="253" t="s">
        <v>4556</v>
      </c>
      <c r="G157" s="254" t="s">
        <v>399</v>
      </c>
      <c r="H157" s="255">
        <v>122</v>
      </c>
      <c r="I157" s="256"/>
      <c r="J157" s="257">
        <f>ROUND(I157*H157,2)</f>
        <v>0</v>
      </c>
      <c r="K157" s="253" t="s">
        <v>281</v>
      </c>
      <c r="L157" s="258"/>
      <c r="M157" s="259" t="s">
        <v>1</v>
      </c>
      <c r="N157" s="260" t="s">
        <v>41</v>
      </c>
      <c r="O157" s="72"/>
      <c r="P157" s="203">
        <f>O157*H157</f>
        <v>0</v>
      </c>
      <c r="Q157" s="203">
        <v>2.0000000000000001E-4</v>
      </c>
      <c r="R157" s="203">
        <f>Q157*H157</f>
        <v>2.4400000000000002E-2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517</v>
      </c>
      <c r="AT157" s="205" t="s">
        <v>386</v>
      </c>
      <c r="AU157" s="205" t="s">
        <v>85</v>
      </c>
      <c r="AY157" s="18" t="s">
        <v>275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380</v>
      </c>
      <c r="BM157" s="205" t="s">
        <v>4611</v>
      </c>
    </row>
    <row r="158" spans="1:65" s="13" customFormat="1" ht="10">
      <c r="B158" s="207"/>
      <c r="C158" s="208"/>
      <c r="D158" s="209" t="s">
        <v>284</v>
      </c>
      <c r="E158" s="210" t="s">
        <v>1</v>
      </c>
      <c r="F158" s="211" t="s">
        <v>4612</v>
      </c>
      <c r="G158" s="208"/>
      <c r="H158" s="212">
        <v>122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284</v>
      </c>
      <c r="AU158" s="218" t="s">
        <v>85</v>
      </c>
      <c r="AV158" s="13" t="s">
        <v>85</v>
      </c>
      <c r="AW158" s="13" t="s">
        <v>32</v>
      </c>
      <c r="AX158" s="13" t="s">
        <v>83</v>
      </c>
      <c r="AY158" s="218" t="s">
        <v>275</v>
      </c>
    </row>
    <row r="159" spans="1:65" s="2" customFormat="1" ht="24.15" customHeight="1">
      <c r="A159" s="35"/>
      <c r="B159" s="36"/>
      <c r="C159" s="194" t="s">
        <v>391</v>
      </c>
      <c r="D159" s="194" t="s">
        <v>277</v>
      </c>
      <c r="E159" s="195" t="s">
        <v>4149</v>
      </c>
      <c r="F159" s="196" t="s">
        <v>4150</v>
      </c>
      <c r="G159" s="197" t="s">
        <v>610</v>
      </c>
      <c r="H159" s="198">
        <v>57</v>
      </c>
      <c r="I159" s="199"/>
      <c r="J159" s="200">
        <f t="shared" ref="J159:J170" si="10">ROUND(I159*H159,2)</f>
        <v>0</v>
      </c>
      <c r="K159" s="196" t="s">
        <v>281</v>
      </c>
      <c r="L159" s="40"/>
      <c r="M159" s="201" t="s">
        <v>1</v>
      </c>
      <c r="N159" s="202" t="s">
        <v>41</v>
      </c>
      <c r="O159" s="72"/>
      <c r="P159" s="203">
        <f t="shared" ref="P159:P170" si="11">O159*H159</f>
        <v>0</v>
      </c>
      <c r="Q159" s="203">
        <v>0</v>
      </c>
      <c r="R159" s="203">
        <f t="shared" ref="R159:R170" si="12">Q159*H159</f>
        <v>0</v>
      </c>
      <c r="S159" s="203">
        <v>0</v>
      </c>
      <c r="T159" s="204">
        <f t="shared" ref="T159:T170" si="13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380</v>
      </c>
      <c r="AT159" s="205" t="s">
        <v>277</v>
      </c>
      <c r="AU159" s="205" t="s">
        <v>85</v>
      </c>
      <c r="AY159" s="18" t="s">
        <v>275</v>
      </c>
      <c r="BE159" s="206">
        <f t="shared" ref="BE159:BE170" si="14">IF(N159="základní",J159,0)</f>
        <v>0</v>
      </c>
      <c r="BF159" s="206">
        <f t="shared" ref="BF159:BF170" si="15">IF(N159="snížená",J159,0)</f>
        <v>0</v>
      </c>
      <c r="BG159" s="206">
        <f t="shared" ref="BG159:BG170" si="16">IF(N159="zákl. přenesená",J159,0)</f>
        <v>0</v>
      </c>
      <c r="BH159" s="206">
        <f t="shared" ref="BH159:BH170" si="17">IF(N159="sníž. přenesená",J159,0)</f>
        <v>0</v>
      </c>
      <c r="BI159" s="206">
        <f t="shared" ref="BI159:BI170" si="18">IF(N159="nulová",J159,0)</f>
        <v>0</v>
      </c>
      <c r="BJ159" s="18" t="s">
        <v>83</v>
      </c>
      <c r="BK159" s="206">
        <f t="shared" ref="BK159:BK170" si="19">ROUND(I159*H159,2)</f>
        <v>0</v>
      </c>
      <c r="BL159" s="18" t="s">
        <v>380</v>
      </c>
      <c r="BM159" s="205" t="s">
        <v>4613</v>
      </c>
    </row>
    <row r="160" spans="1:65" s="2" customFormat="1" ht="24.15" customHeight="1">
      <c r="A160" s="35"/>
      <c r="B160" s="36"/>
      <c r="C160" s="194" t="s">
        <v>396</v>
      </c>
      <c r="D160" s="194" t="s">
        <v>277</v>
      </c>
      <c r="E160" s="195" t="s">
        <v>4614</v>
      </c>
      <c r="F160" s="196" t="s">
        <v>4615</v>
      </c>
      <c r="G160" s="197" t="s">
        <v>610</v>
      </c>
      <c r="H160" s="198">
        <v>16</v>
      </c>
      <c r="I160" s="199"/>
      <c r="J160" s="200">
        <f t="shared" si="10"/>
        <v>0</v>
      </c>
      <c r="K160" s="196" t="s">
        <v>281</v>
      </c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380</v>
      </c>
      <c r="AT160" s="205" t="s">
        <v>277</v>
      </c>
      <c r="AU160" s="205" t="s">
        <v>85</v>
      </c>
      <c r="AY160" s="18" t="s">
        <v>275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380</v>
      </c>
      <c r="BM160" s="205" t="s">
        <v>4616</v>
      </c>
    </row>
    <row r="161" spans="1:65" s="2" customFormat="1" ht="24.15" customHeight="1">
      <c r="A161" s="35"/>
      <c r="B161" s="36"/>
      <c r="C161" s="194" t="s">
        <v>402</v>
      </c>
      <c r="D161" s="194" t="s">
        <v>277</v>
      </c>
      <c r="E161" s="195" t="s">
        <v>4170</v>
      </c>
      <c r="F161" s="196" t="s">
        <v>4171</v>
      </c>
      <c r="G161" s="197" t="s">
        <v>610</v>
      </c>
      <c r="H161" s="198">
        <v>1</v>
      </c>
      <c r="I161" s="199"/>
      <c r="J161" s="200">
        <f t="shared" si="10"/>
        <v>0</v>
      </c>
      <c r="K161" s="196" t="s">
        <v>281</v>
      </c>
      <c r="L161" s="40"/>
      <c r="M161" s="201" t="s">
        <v>1</v>
      </c>
      <c r="N161" s="202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380</v>
      </c>
      <c r="AT161" s="205" t="s">
        <v>277</v>
      </c>
      <c r="AU161" s="205" t="s">
        <v>85</v>
      </c>
      <c r="AY161" s="18" t="s">
        <v>275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380</v>
      </c>
      <c r="BM161" s="205" t="s">
        <v>4617</v>
      </c>
    </row>
    <row r="162" spans="1:65" s="2" customFormat="1" ht="62.75" customHeight="1">
      <c r="A162" s="35"/>
      <c r="B162" s="36"/>
      <c r="C162" s="251" t="s">
        <v>7</v>
      </c>
      <c r="D162" s="251" t="s">
        <v>386</v>
      </c>
      <c r="E162" s="252" t="s">
        <v>4618</v>
      </c>
      <c r="F162" s="253" t="s">
        <v>4619</v>
      </c>
      <c r="G162" s="254" t="s">
        <v>610</v>
      </c>
      <c r="H162" s="255">
        <v>1</v>
      </c>
      <c r="I162" s="256"/>
      <c r="J162" s="257">
        <f t="shared" si="10"/>
        <v>0</v>
      </c>
      <c r="K162" s="253" t="s">
        <v>281</v>
      </c>
      <c r="L162" s="258"/>
      <c r="M162" s="259" t="s">
        <v>1</v>
      </c>
      <c r="N162" s="260" t="s">
        <v>41</v>
      </c>
      <c r="O162" s="72"/>
      <c r="P162" s="203">
        <f t="shared" si="11"/>
        <v>0</v>
      </c>
      <c r="Q162" s="203">
        <v>3.9E-2</v>
      </c>
      <c r="R162" s="203">
        <f t="shared" si="12"/>
        <v>3.9E-2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517</v>
      </c>
      <c r="AT162" s="205" t="s">
        <v>386</v>
      </c>
      <c r="AU162" s="205" t="s">
        <v>85</v>
      </c>
      <c r="AY162" s="18" t="s">
        <v>275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380</v>
      </c>
      <c r="BM162" s="205" t="s">
        <v>4620</v>
      </c>
    </row>
    <row r="163" spans="1:65" s="2" customFormat="1" ht="24.15" customHeight="1">
      <c r="A163" s="35"/>
      <c r="B163" s="36"/>
      <c r="C163" s="251" t="s">
        <v>420</v>
      </c>
      <c r="D163" s="251" t="s">
        <v>386</v>
      </c>
      <c r="E163" s="252" t="s">
        <v>4621</v>
      </c>
      <c r="F163" s="253" t="s">
        <v>4622</v>
      </c>
      <c r="G163" s="254" t="s">
        <v>610</v>
      </c>
      <c r="H163" s="255">
        <v>3</v>
      </c>
      <c r="I163" s="256"/>
      <c r="J163" s="257">
        <f t="shared" si="10"/>
        <v>0</v>
      </c>
      <c r="K163" s="253" t="s">
        <v>281</v>
      </c>
      <c r="L163" s="258"/>
      <c r="M163" s="259" t="s">
        <v>1</v>
      </c>
      <c r="N163" s="260" t="s">
        <v>41</v>
      </c>
      <c r="O163" s="72"/>
      <c r="P163" s="203">
        <f t="shared" si="11"/>
        <v>0</v>
      </c>
      <c r="Q163" s="203">
        <v>2.9999999999999997E-4</v>
      </c>
      <c r="R163" s="203">
        <f t="shared" si="12"/>
        <v>8.9999999999999998E-4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517</v>
      </c>
      <c r="AT163" s="205" t="s">
        <v>386</v>
      </c>
      <c r="AU163" s="205" t="s">
        <v>85</v>
      </c>
      <c r="AY163" s="18" t="s">
        <v>275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380</v>
      </c>
      <c r="BM163" s="205" t="s">
        <v>4623</v>
      </c>
    </row>
    <row r="164" spans="1:65" s="2" customFormat="1" ht="24.15" customHeight="1">
      <c r="A164" s="35"/>
      <c r="B164" s="36"/>
      <c r="C164" s="194" t="s">
        <v>428</v>
      </c>
      <c r="D164" s="194" t="s">
        <v>277</v>
      </c>
      <c r="E164" s="195" t="s">
        <v>4624</v>
      </c>
      <c r="F164" s="196" t="s">
        <v>4625</v>
      </c>
      <c r="G164" s="197" t="s">
        <v>610</v>
      </c>
      <c r="H164" s="198">
        <v>1</v>
      </c>
      <c r="I164" s="199"/>
      <c r="J164" s="200">
        <f t="shared" si="10"/>
        <v>0</v>
      </c>
      <c r="K164" s="196" t="s">
        <v>281</v>
      </c>
      <c r="L164" s="40"/>
      <c r="M164" s="201" t="s">
        <v>1</v>
      </c>
      <c r="N164" s="202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380</v>
      </c>
      <c r="AT164" s="205" t="s">
        <v>277</v>
      </c>
      <c r="AU164" s="205" t="s">
        <v>85</v>
      </c>
      <c r="AY164" s="18" t="s">
        <v>275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380</v>
      </c>
      <c r="BM164" s="205" t="s">
        <v>4626</v>
      </c>
    </row>
    <row r="165" spans="1:65" s="2" customFormat="1" ht="24.15" customHeight="1">
      <c r="A165" s="35"/>
      <c r="B165" s="36"/>
      <c r="C165" s="251" t="s">
        <v>436</v>
      </c>
      <c r="D165" s="251" t="s">
        <v>386</v>
      </c>
      <c r="E165" s="252" t="s">
        <v>4627</v>
      </c>
      <c r="F165" s="253" t="s">
        <v>4628</v>
      </c>
      <c r="G165" s="254" t="s">
        <v>610</v>
      </c>
      <c r="H165" s="255">
        <v>1</v>
      </c>
      <c r="I165" s="256"/>
      <c r="J165" s="257">
        <f t="shared" si="10"/>
        <v>0</v>
      </c>
      <c r="K165" s="253" t="s">
        <v>281</v>
      </c>
      <c r="L165" s="258"/>
      <c r="M165" s="259" t="s">
        <v>1</v>
      </c>
      <c r="N165" s="260" t="s">
        <v>41</v>
      </c>
      <c r="O165" s="72"/>
      <c r="P165" s="203">
        <f t="shared" si="11"/>
        <v>0</v>
      </c>
      <c r="Q165" s="203">
        <v>1.0499999999999999E-3</v>
      </c>
      <c r="R165" s="203">
        <f t="shared" si="12"/>
        <v>1.0499999999999999E-3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517</v>
      </c>
      <c r="AT165" s="205" t="s">
        <v>386</v>
      </c>
      <c r="AU165" s="205" t="s">
        <v>85</v>
      </c>
      <c r="AY165" s="18" t="s">
        <v>275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380</v>
      </c>
      <c r="BM165" s="205" t="s">
        <v>4629</v>
      </c>
    </row>
    <row r="166" spans="1:65" s="2" customFormat="1" ht="24.15" customHeight="1">
      <c r="A166" s="35"/>
      <c r="B166" s="36"/>
      <c r="C166" s="194" t="s">
        <v>440</v>
      </c>
      <c r="D166" s="194" t="s">
        <v>277</v>
      </c>
      <c r="E166" s="195" t="s">
        <v>4444</v>
      </c>
      <c r="F166" s="196" t="s">
        <v>4445</v>
      </c>
      <c r="G166" s="197" t="s">
        <v>399</v>
      </c>
      <c r="H166" s="198">
        <v>102</v>
      </c>
      <c r="I166" s="199"/>
      <c r="J166" s="200">
        <f t="shared" si="10"/>
        <v>0</v>
      </c>
      <c r="K166" s="196" t="s">
        <v>281</v>
      </c>
      <c r="L166" s="40"/>
      <c r="M166" s="201" t="s">
        <v>1</v>
      </c>
      <c r="N166" s="202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380</v>
      </c>
      <c r="AT166" s="205" t="s">
        <v>277</v>
      </c>
      <c r="AU166" s="205" t="s">
        <v>85</v>
      </c>
      <c r="AY166" s="18" t="s">
        <v>275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380</v>
      </c>
      <c r="BM166" s="205" t="s">
        <v>4630</v>
      </c>
    </row>
    <row r="167" spans="1:65" s="2" customFormat="1" ht="16.5" customHeight="1">
      <c r="A167" s="35"/>
      <c r="B167" s="36"/>
      <c r="C167" s="251" t="s">
        <v>464</v>
      </c>
      <c r="D167" s="251" t="s">
        <v>386</v>
      </c>
      <c r="E167" s="252" t="s">
        <v>4447</v>
      </c>
      <c r="F167" s="253" t="s">
        <v>4448</v>
      </c>
      <c r="G167" s="254" t="s">
        <v>1613</v>
      </c>
      <c r="H167" s="255">
        <v>63.981999999999999</v>
      </c>
      <c r="I167" s="256"/>
      <c r="J167" s="257">
        <f t="shared" si="10"/>
        <v>0</v>
      </c>
      <c r="K167" s="253" t="s">
        <v>281</v>
      </c>
      <c r="L167" s="258"/>
      <c r="M167" s="259" t="s">
        <v>1</v>
      </c>
      <c r="N167" s="260" t="s">
        <v>41</v>
      </c>
      <c r="O167" s="72"/>
      <c r="P167" s="203">
        <f t="shared" si="11"/>
        <v>0</v>
      </c>
      <c r="Q167" s="203">
        <v>1E-3</v>
      </c>
      <c r="R167" s="203">
        <f t="shared" si="12"/>
        <v>6.3981999999999997E-2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517</v>
      </c>
      <c r="AT167" s="205" t="s">
        <v>386</v>
      </c>
      <c r="AU167" s="205" t="s">
        <v>85</v>
      </c>
      <c r="AY167" s="18" t="s">
        <v>275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380</v>
      </c>
      <c r="BM167" s="205" t="s">
        <v>4631</v>
      </c>
    </row>
    <row r="168" spans="1:65" s="2" customFormat="1" ht="16.5" customHeight="1">
      <c r="A168" s="35"/>
      <c r="B168" s="36"/>
      <c r="C168" s="194" t="s">
        <v>469</v>
      </c>
      <c r="D168" s="194" t="s">
        <v>277</v>
      </c>
      <c r="E168" s="195" t="s">
        <v>4456</v>
      </c>
      <c r="F168" s="196" t="s">
        <v>4457</v>
      </c>
      <c r="G168" s="197" t="s">
        <v>610</v>
      </c>
      <c r="H168" s="198">
        <v>15</v>
      </c>
      <c r="I168" s="199"/>
      <c r="J168" s="200">
        <f t="shared" si="10"/>
        <v>0</v>
      </c>
      <c r="K168" s="196" t="s">
        <v>281</v>
      </c>
      <c r="L168" s="40"/>
      <c r="M168" s="201" t="s">
        <v>1</v>
      </c>
      <c r="N168" s="202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380</v>
      </c>
      <c r="AT168" s="205" t="s">
        <v>277</v>
      </c>
      <c r="AU168" s="205" t="s">
        <v>85</v>
      </c>
      <c r="AY168" s="18" t="s">
        <v>275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380</v>
      </c>
      <c r="BM168" s="205" t="s">
        <v>4632</v>
      </c>
    </row>
    <row r="169" spans="1:65" s="2" customFormat="1" ht="16.5" customHeight="1">
      <c r="A169" s="35"/>
      <c r="B169" s="36"/>
      <c r="C169" s="251" t="s">
        <v>478</v>
      </c>
      <c r="D169" s="251" t="s">
        <v>386</v>
      </c>
      <c r="E169" s="252" t="s">
        <v>4459</v>
      </c>
      <c r="F169" s="253" t="s">
        <v>4460</v>
      </c>
      <c r="G169" s="254" t="s">
        <v>610</v>
      </c>
      <c r="H169" s="255">
        <v>15</v>
      </c>
      <c r="I169" s="256"/>
      <c r="J169" s="257">
        <f t="shared" si="10"/>
        <v>0</v>
      </c>
      <c r="K169" s="253" t="s">
        <v>281</v>
      </c>
      <c r="L169" s="258"/>
      <c r="M169" s="259" t="s">
        <v>1</v>
      </c>
      <c r="N169" s="260" t="s">
        <v>41</v>
      </c>
      <c r="O169" s="72"/>
      <c r="P169" s="203">
        <f t="shared" si="11"/>
        <v>0</v>
      </c>
      <c r="Q169" s="203">
        <v>1.3999999999999999E-4</v>
      </c>
      <c r="R169" s="203">
        <f t="shared" si="12"/>
        <v>2.0999999999999999E-3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517</v>
      </c>
      <c r="AT169" s="205" t="s">
        <v>386</v>
      </c>
      <c r="AU169" s="205" t="s">
        <v>85</v>
      </c>
      <c r="AY169" s="18" t="s">
        <v>275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380</v>
      </c>
      <c r="BM169" s="205" t="s">
        <v>4633</v>
      </c>
    </row>
    <row r="170" spans="1:65" s="2" customFormat="1" ht="24.15" customHeight="1">
      <c r="A170" s="35"/>
      <c r="B170" s="36"/>
      <c r="C170" s="194" t="s">
        <v>482</v>
      </c>
      <c r="D170" s="194" t="s">
        <v>277</v>
      </c>
      <c r="E170" s="195" t="s">
        <v>4504</v>
      </c>
      <c r="F170" s="196" t="s">
        <v>4505</v>
      </c>
      <c r="G170" s="197" t="s">
        <v>610</v>
      </c>
      <c r="H170" s="198">
        <v>1</v>
      </c>
      <c r="I170" s="199"/>
      <c r="J170" s="200">
        <f t="shared" si="10"/>
        <v>0</v>
      </c>
      <c r="K170" s="196" t="s">
        <v>281</v>
      </c>
      <c r="L170" s="40"/>
      <c r="M170" s="201" t="s">
        <v>1</v>
      </c>
      <c r="N170" s="202" t="s">
        <v>41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380</v>
      </c>
      <c r="AT170" s="205" t="s">
        <v>277</v>
      </c>
      <c r="AU170" s="205" t="s">
        <v>85</v>
      </c>
      <c r="AY170" s="18" t="s">
        <v>275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380</v>
      </c>
      <c r="BM170" s="205" t="s">
        <v>4634</v>
      </c>
    </row>
    <row r="171" spans="1:65" s="12" customFormat="1" ht="25.9" customHeight="1">
      <c r="B171" s="178"/>
      <c r="C171" s="179"/>
      <c r="D171" s="180" t="s">
        <v>75</v>
      </c>
      <c r="E171" s="181" t="s">
        <v>386</v>
      </c>
      <c r="F171" s="181" t="s">
        <v>2927</v>
      </c>
      <c r="G171" s="179"/>
      <c r="H171" s="179"/>
      <c r="I171" s="182"/>
      <c r="J171" s="183">
        <f>BK171</f>
        <v>0</v>
      </c>
      <c r="K171" s="179"/>
      <c r="L171" s="184"/>
      <c r="M171" s="185"/>
      <c r="N171" s="186"/>
      <c r="O171" s="186"/>
      <c r="P171" s="187">
        <f>P172+P179</f>
        <v>0</v>
      </c>
      <c r="Q171" s="186"/>
      <c r="R171" s="187">
        <f>R172+R179</f>
        <v>25.396750000000001</v>
      </c>
      <c r="S171" s="186"/>
      <c r="T171" s="188">
        <f>T172+T179</f>
        <v>0</v>
      </c>
      <c r="AR171" s="189" t="s">
        <v>106</v>
      </c>
      <c r="AT171" s="190" t="s">
        <v>75</v>
      </c>
      <c r="AU171" s="190" t="s">
        <v>76</v>
      </c>
      <c r="AY171" s="189" t="s">
        <v>275</v>
      </c>
      <c r="BK171" s="191">
        <f>BK172+BK179</f>
        <v>0</v>
      </c>
    </row>
    <row r="172" spans="1:65" s="12" customFormat="1" ht="22.75" customHeight="1">
      <c r="B172" s="178"/>
      <c r="C172" s="179"/>
      <c r="D172" s="180" t="s">
        <v>75</v>
      </c>
      <c r="E172" s="192" t="s">
        <v>4379</v>
      </c>
      <c r="F172" s="192" t="s">
        <v>4380</v>
      </c>
      <c r="G172" s="179"/>
      <c r="H172" s="179"/>
      <c r="I172" s="182"/>
      <c r="J172" s="193">
        <f>BK172</f>
        <v>0</v>
      </c>
      <c r="K172" s="179"/>
      <c r="L172" s="184"/>
      <c r="M172" s="185"/>
      <c r="N172" s="186"/>
      <c r="O172" s="186"/>
      <c r="P172" s="187">
        <f>SUM(P173:P178)</f>
        <v>0</v>
      </c>
      <c r="Q172" s="186"/>
      <c r="R172" s="187">
        <f>SUM(R173:R178)</f>
        <v>0</v>
      </c>
      <c r="S172" s="186"/>
      <c r="T172" s="188">
        <f>SUM(T173:T178)</f>
        <v>0</v>
      </c>
      <c r="AR172" s="189" t="s">
        <v>106</v>
      </c>
      <c r="AT172" s="190" t="s">
        <v>75</v>
      </c>
      <c r="AU172" s="190" t="s">
        <v>83</v>
      </c>
      <c r="AY172" s="189" t="s">
        <v>275</v>
      </c>
      <c r="BK172" s="191">
        <f>SUM(BK173:BK178)</f>
        <v>0</v>
      </c>
    </row>
    <row r="173" spans="1:65" s="2" customFormat="1" ht="16.5" customHeight="1">
      <c r="A173" s="35"/>
      <c r="B173" s="36"/>
      <c r="C173" s="194" t="s">
        <v>488</v>
      </c>
      <c r="D173" s="194" t="s">
        <v>277</v>
      </c>
      <c r="E173" s="195" t="s">
        <v>4635</v>
      </c>
      <c r="F173" s="196" t="s">
        <v>4636</v>
      </c>
      <c r="G173" s="197" t="s">
        <v>610</v>
      </c>
      <c r="H173" s="198">
        <v>3</v>
      </c>
      <c r="I173" s="199"/>
      <c r="J173" s="200">
        <f t="shared" ref="J173:J178" si="20">ROUND(I173*H173,2)</f>
        <v>0</v>
      </c>
      <c r="K173" s="196" t="s">
        <v>4383</v>
      </c>
      <c r="L173" s="40"/>
      <c r="M173" s="201" t="s">
        <v>1</v>
      </c>
      <c r="N173" s="202" t="s">
        <v>41</v>
      </c>
      <c r="O173" s="72"/>
      <c r="P173" s="203">
        <f t="shared" ref="P173:P178" si="21">O173*H173</f>
        <v>0</v>
      </c>
      <c r="Q173" s="203">
        <v>0</v>
      </c>
      <c r="R173" s="203">
        <f t="shared" ref="R173:R178" si="22">Q173*H173</f>
        <v>0</v>
      </c>
      <c r="S173" s="203">
        <v>0</v>
      </c>
      <c r="T173" s="204">
        <f t="shared" ref="T173:T178" si="23"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783</v>
      </c>
      <c r="AT173" s="205" t="s">
        <v>277</v>
      </c>
      <c r="AU173" s="205" t="s">
        <v>85</v>
      </c>
      <c r="AY173" s="18" t="s">
        <v>275</v>
      </c>
      <c r="BE173" s="206">
        <f t="shared" ref="BE173:BE178" si="24">IF(N173="základní",J173,0)</f>
        <v>0</v>
      </c>
      <c r="BF173" s="206">
        <f t="shared" ref="BF173:BF178" si="25">IF(N173="snížená",J173,0)</f>
        <v>0</v>
      </c>
      <c r="BG173" s="206">
        <f t="shared" ref="BG173:BG178" si="26">IF(N173="zákl. přenesená",J173,0)</f>
        <v>0</v>
      </c>
      <c r="BH173" s="206">
        <f t="shared" ref="BH173:BH178" si="27">IF(N173="sníž. přenesená",J173,0)</f>
        <v>0</v>
      </c>
      <c r="BI173" s="206">
        <f t="shared" ref="BI173:BI178" si="28">IF(N173="nulová",J173,0)</f>
        <v>0</v>
      </c>
      <c r="BJ173" s="18" t="s">
        <v>83</v>
      </c>
      <c r="BK173" s="206">
        <f t="shared" ref="BK173:BK178" si="29">ROUND(I173*H173,2)</f>
        <v>0</v>
      </c>
      <c r="BL173" s="18" t="s">
        <v>783</v>
      </c>
      <c r="BM173" s="205" t="s">
        <v>4637</v>
      </c>
    </row>
    <row r="174" spans="1:65" s="2" customFormat="1" ht="24.15" customHeight="1">
      <c r="A174" s="35"/>
      <c r="B174" s="36"/>
      <c r="C174" s="251" t="s">
        <v>501</v>
      </c>
      <c r="D174" s="251" t="s">
        <v>386</v>
      </c>
      <c r="E174" s="252" t="s">
        <v>4638</v>
      </c>
      <c r="F174" s="253" t="s">
        <v>4639</v>
      </c>
      <c r="G174" s="254" t="s">
        <v>610</v>
      </c>
      <c r="H174" s="255">
        <v>3</v>
      </c>
      <c r="I174" s="256"/>
      <c r="J174" s="257">
        <f t="shared" si="20"/>
        <v>0</v>
      </c>
      <c r="K174" s="253" t="s">
        <v>1</v>
      </c>
      <c r="L174" s="258"/>
      <c r="M174" s="259" t="s">
        <v>1</v>
      </c>
      <c r="N174" s="260" t="s">
        <v>41</v>
      </c>
      <c r="O174" s="72"/>
      <c r="P174" s="203">
        <f t="shared" si="21"/>
        <v>0</v>
      </c>
      <c r="Q174" s="203">
        <v>0</v>
      </c>
      <c r="R174" s="203">
        <f t="shared" si="22"/>
        <v>0</v>
      </c>
      <c r="S174" s="203">
        <v>0</v>
      </c>
      <c r="T174" s="20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1285</v>
      </c>
      <c r="AT174" s="205" t="s">
        <v>386</v>
      </c>
      <c r="AU174" s="205" t="s">
        <v>85</v>
      </c>
      <c r="AY174" s="18" t="s">
        <v>275</v>
      </c>
      <c r="BE174" s="206">
        <f t="shared" si="24"/>
        <v>0</v>
      </c>
      <c r="BF174" s="206">
        <f t="shared" si="25"/>
        <v>0</v>
      </c>
      <c r="BG174" s="206">
        <f t="shared" si="26"/>
        <v>0</v>
      </c>
      <c r="BH174" s="206">
        <f t="shared" si="27"/>
        <v>0</v>
      </c>
      <c r="BI174" s="206">
        <f t="shared" si="28"/>
        <v>0</v>
      </c>
      <c r="BJ174" s="18" t="s">
        <v>83</v>
      </c>
      <c r="BK174" s="206">
        <f t="shared" si="29"/>
        <v>0</v>
      </c>
      <c r="BL174" s="18" t="s">
        <v>1285</v>
      </c>
      <c r="BM174" s="205" t="s">
        <v>4640</v>
      </c>
    </row>
    <row r="175" spans="1:65" s="2" customFormat="1" ht="16.5" customHeight="1">
      <c r="A175" s="35"/>
      <c r="B175" s="36"/>
      <c r="C175" s="194" t="s">
        <v>517</v>
      </c>
      <c r="D175" s="194" t="s">
        <v>277</v>
      </c>
      <c r="E175" s="195" t="s">
        <v>4641</v>
      </c>
      <c r="F175" s="196" t="s">
        <v>4642</v>
      </c>
      <c r="G175" s="197" t="s">
        <v>610</v>
      </c>
      <c r="H175" s="198">
        <v>3</v>
      </c>
      <c r="I175" s="199"/>
      <c r="J175" s="200">
        <f t="shared" si="20"/>
        <v>0</v>
      </c>
      <c r="K175" s="196" t="s">
        <v>4383</v>
      </c>
      <c r="L175" s="40"/>
      <c r="M175" s="201" t="s">
        <v>1</v>
      </c>
      <c r="N175" s="202" t="s">
        <v>41</v>
      </c>
      <c r="O175" s="72"/>
      <c r="P175" s="203">
        <f t="shared" si="21"/>
        <v>0</v>
      </c>
      <c r="Q175" s="203">
        <v>0</v>
      </c>
      <c r="R175" s="203">
        <f t="shared" si="22"/>
        <v>0</v>
      </c>
      <c r="S175" s="203">
        <v>0</v>
      </c>
      <c r="T175" s="204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783</v>
      </c>
      <c r="AT175" s="205" t="s">
        <v>277</v>
      </c>
      <c r="AU175" s="205" t="s">
        <v>85</v>
      </c>
      <c r="AY175" s="18" t="s">
        <v>275</v>
      </c>
      <c r="BE175" s="206">
        <f t="shared" si="24"/>
        <v>0</v>
      </c>
      <c r="BF175" s="206">
        <f t="shared" si="25"/>
        <v>0</v>
      </c>
      <c r="BG175" s="206">
        <f t="shared" si="26"/>
        <v>0</v>
      </c>
      <c r="BH175" s="206">
        <f t="shared" si="27"/>
        <v>0</v>
      </c>
      <c r="BI175" s="206">
        <f t="shared" si="28"/>
        <v>0</v>
      </c>
      <c r="BJ175" s="18" t="s">
        <v>83</v>
      </c>
      <c r="BK175" s="206">
        <f t="shared" si="29"/>
        <v>0</v>
      </c>
      <c r="BL175" s="18" t="s">
        <v>783</v>
      </c>
      <c r="BM175" s="205" t="s">
        <v>4643</v>
      </c>
    </row>
    <row r="176" spans="1:65" s="2" customFormat="1" ht="33" customHeight="1">
      <c r="A176" s="35"/>
      <c r="B176" s="36"/>
      <c r="C176" s="251" t="s">
        <v>525</v>
      </c>
      <c r="D176" s="251" t="s">
        <v>386</v>
      </c>
      <c r="E176" s="252" t="s">
        <v>4644</v>
      </c>
      <c r="F176" s="253" t="s">
        <v>4645</v>
      </c>
      <c r="G176" s="254" t="s">
        <v>610</v>
      </c>
      <c r="H176" s="255">
        <v>3</v>
      </c>
      <c r="I176" s="256"/>
      <c r="J176" s="257">
        <f t="shared" si="20"/>
        <v>0</v>
      </c>
      <c r="K176" s="253" t="s">
        <v>1</v>
      </c>
      <c r="L176" s="258"/>
      <c r="M176" s="259" t="s">
        <v>1</v>
      </c>
      <c r="N176" s="260" t="s">
        <v>41</v>
      </c>
      <c r="O176" s="72"/>
      <c r="P176" s="203">
        <f t="shared" si="21"/>
        <v>0</v>
      </c>
      <c r="Q176" s="203">
        <v>0</v>
      </c>
      <c r="R176" s="203">
        <f t="shared" si="22"/>
        <v>0</v>
      </c>
      <c r="S176" s="203">
        <v>0</v>
      </c>
      <c r="T176" s="204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1285</v>
      </c>
      <c r="AT176" s="205" t="s">
        <v>386</v>
      </c>
      <c r="AU176" s="205" t="s">
        <v>85</v>
      </c>
      <c r="AY176" s="18" t="s">
        <v>275</v>
      </c>
      <c r="BE176" s="206">
        <f t="shared" si="24"/>
        <v>0</v>
      </c>
      <c r="BF176" s="206">
        <f t="shared" si="25"/>
        <v>0</v>
      </c>
      <c r="BG176" s="206">
        <f t="shared" si="26"/>
        <v>0</v>
      </c>
      <c r="BH176" s="206">
        <f t="shared" si="27"/>
        <v>0</v>
      </c>
      <c r="BI176" s="206">
        <f t="shared" si="28"/>
        <v>0</v>
      </c>
      <c r="BJ176" s="18" t="s">
        <v>83</v>
      </c>
      <c r="BK176" s="206">
        <f t="shared" si="29"/>
        <v>0</v>
      </c>
      <c r="BL176" s="18" t="s">
        <v>1285</v>
      </c>
      <c r="BM176" s="205" t="s">
        <v>4646</v>
      </c>
    </row>
    <row r="177" spans="1:65" s="2" customFormat="1" ht="16.5" customHeight="1">
      <c r="A177" s="35"/>
      <c r="B177" s="36"/>
      <c r="C177" s="194" t="s">
        <v>552</v>
      </c>
      <c r="D177" s="194" t="s">
        <v>277</v>
      </c>
      <c r="E177" s="195" t="s">
        <v>4647</v>
      </c>
      <c r="F177" s="196" t="s">
        <v>4648</v>
      </c>
      <c r="G177" s="197" t="s">
        <v>610</v>
      </c>
      <c r="H177" s="198">
        <v>3</v>
      </c>
      <c r="I177" s="199"/>
      <c r="J177" s="200">
        <f t="shared" si="20"/>
        <v>0</v>
      </c>
      <c r="K177" s="196" t="s">
        <v>4383</v>
      </c>
      <c r="L177" s="40"/>
      <c r="M177" s="201" t="s">
        <v>1</v>
      </c>
      <c r="N177" s="202" t="s">
        <v>41</v>
      </c>
      <c r="O177" s="72"/>
      <c r="P177" s="203">
        <f t="shared" si="21"/>
        <v>0</v>
      </c>
      <c r="Q177" s="203">
        <v>0</v>
      </c>
      <c r="R177" s="203">
        <f t="shared" si="22"/>
        <v>0</v>
      </c>
      <c r="S177" s="203">
        <v>0</v>
      </c>
      <c r="T177" s="204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783</v>
      </c>
      <c r="AT177" s="205" t="s">
        <v>277</v>
      </c>
      <c r="AU177" s="205" t="s">
        <v>85</v>
      </c>
      <c r="AY177" s="18" t="s">
        <v>275</v>
      </c>
      <c r="BE177" s="206">
        <f t="shared" si="24"/>
        <v>0</v>
      </c>
      <c r="BF177" s="206">
        <f t="shared" si="25"/>
        <v>0</v>
      </c>
      <c r="BG177" s="206">
        <f t="shared" si="26"/>
        <v>0</v>
      </c>
      <c r="BH177" s="206">
        <f t="shared" si="27"/>
        <v>0</v>
      </c>
      <c r="BI177" s="206">
        <f t="shared" si="28"/>
        <v>0</v>
      </c>
      <c r="BJ177" s="18" t="s">
        <v>83</v>
      </c>
      <c r="BK177" s="206">
        <f t="shared" si="29"/>
        <v>0</v>
      </c>
      <c r="BL177" s="18" t="s">
        <v>783</v>
      </c>
      <c r="BM177" s="205" t="s">
        <v>4649</v>
      </c>
    </row>
    <row r="178" spans="1:65" s="2" customFormat="1" ht="24.15" customHeight="1">
      <c r="A178" s="35"/>
      <c r="B178" s="36"/>
      <c r="C178" s="251" t="s">
        <v>562</v>
      </c>
      <c r="D178" s="251" t="s">
        <v>386</v>
      </c>
      <c r="E178" s="252" t="s">
        <v>4650</v>
      </c>
      <c r="F178" s="253" t="s">
        <v>4651</v>
      </c>
      <c r="G178" s="254" t="s">
        <v>610</v>
      </c>
      <c r="H178" s="255">
        <v>3</v>
      </c>
      <c r="I178" s="256"/>
      <c r="J178" s="257">
        <f t="shared" si="20"/>
        <v>0</v>
      </c>
      <c r="K178" s="253" t="s">
        <v>1</v>
      </c>
      <c r="L178" s="258"/>
      <c r="M178" s="259" t="s">
        <v>1</v>
      </c>
      <c r="N178" s="260" t="s">
        <v>41</v>
      </c>
      <c r="O178" s="72"/>
      <c r="P178" s="203">
        <f t="shared" si="21"/>
        <v>0</v>
      </c>
      <c r="Q178" s="203">
        <v>0</v>
      </c>
      <c r="R178" s="203">
        <f t="shared" si="22"/>
        <v>0</v>
      </c>
      <c r="S178" s="203">
        <v>0</v>
      </c>
      <c r="T178" s="204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1285</v>
      </c>
      <c r="AT178" s="205" t="s">
        <v>386</v>
      </c>
      <c r="AU178" s="205" t="s">
        <v>85</v>
      </c>
      <c r="AY178" s="18" t="s">
        <v>275</v>
      </c>
      <c r="BE178" s="206">
        <f t="shared" si="24"/>
        <v>0</v>
      </c>
      <c r="BF178" s="206">
        <f t="shared" si="25"/>
        <v>0</v>
      </c>
      <c r="BG178" s="206">
        <f t="shared" si="26"/>
        <v>0</v>
      </c>
      <c r="BH178" s="206">
        <f t="shared" si="27"/>
        <v>0</v>
      </c>
      <c r="BI178" s="206">
        <f t="shared" si="28"/>
        <v>0</v>
      </c>
      <c r="BJ178" s="18" t="s">
        <v>83</v>
      </c>
      <c r="BK178" s="206">
        <f t="shared" si="29"/>
        <v>0</v>
      </c>
      <c r="BL178" s="18" t="s">
        <v>1285</v>
      </c>
      <c r="BM178" s="205" t="s">
        <v>4652</v>
      </c>
    </row>
    <row r="179" spans="1:65" s="12" customFormat="1" ht="22.75" customHeight="1">
      <c r="B179" s="178"/>
      <c r="C179" s="179"/>
      <c r="D179" s="180" t="s">
        <v>75</v>
      </c>
      <c r="E179" s="192" t="s">
        <v>4388</v>
      </c>
      <c r="F179" s="192" t="s">
        <v>4389</v>
      </c>
      <c r="G179" s="179"/>
      <c r="H179" s="179"/>
      <c r="I179" s="182"/>
      <c r="J179" s="193">
        <f>BK179</f>
        <v>0</v>
      </c>
      <c r="K179" s="179"/>
      <c r="L179" s="184"/>
      <c r="M179" s="185"/>
      <c r="N179" s="186"/>
      <c r="O179" s="186"/>
      <c r="P179" s="187">
        <f>SUM(P180:P189)</f>
        <v>0</v>
      </c>
      <c r="Q179" s="186"/>
      <c r="R179" s="187">
        <f>SUM(R180:R189)</f>
        <v>25.396750000000001</v>
      </c>
      <c r="S179" s="186"/>
      <c r="T179" s="188">
        <f>SUM(T180:T189)</f>
        <v>0</v>
      </c>
      <c r="AR179" s="189" t="s">
        <v>106</v>
      </c>
      <c r="AT179" s="190" t="s">
        <v>75</v>
      </c>
      <c r="AU179" s="190" t="s">
        <v>83</v>
      </c>
      <c r="AY179" s="189" t="s">
        <v>275</v>
      </c>
      <c r="BK179" s="191">
        <f>SUM(BK180:BK189)</f>
        <v>0</v>
      </c>
    </row>
    <row r="180" spans="1:65" s="2" customFormat="1" ht="24.15" customHeight="1">
      <c r="A180" s="35"/>
      <c r="B180" s="36"/>
      <c r="C180" s="194" t="s">
        <v>589</v>
      </c>
      <c r="D180" s="194" t="s">
        <v>277</v>
      </c>
      <c r="E180" s="195" t="s">
        <v>4653</v>
      </c>
      <c r="F180" s="196" t="s">
        <v>4654</v>
      </c>
      <c r="G180" s="197" t="s">
        <v>290</v>
      </c>
      <c r="H180" s="198">
        <v>2.2999999999999998</v>
      </c>
      <c r="I180" s="199"/>
      <c r="J180" s="200">
        <f t="shared" ref="J180:J189" si="30">ROUND(I180*H180,2)</f>
        <v>0</v>
      </c>
      <c r="K180" s="196" t="s">
        <v>281</v>
      </c>
      <c r="L180" s="40"/>
      <c r="M180" s="201" t="s">
        <v>1</v>
      </c>
      <c r="N180" s="202" t="s">
        <v>41</v>
      </c>
      <c r="O180" s="72"/>
      <c r="P180" s="203">
        <f t="shared" ref="P180:P189" si="31">O180*H180</f>
        <v>0</v>
      </c>
      <c r="Q180" s="203">
        <v>0</v>
      </c>
      <c r="R180" s="203">
        <f t="shared" ref="R180:R189" si="32">Q180*H180</f>
        <v>0</v>
      </c>
      <c r="S180" s="203">
        <v>0</v>
      </c>
      <c r="T180" s="204">
        <f t="shared" ref="T180:T189" si="33"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783</v>
      </c>
      <c r="AT180" s="205" t="s">
        <v>277</v>
      </c>
      <c r="AU180" s="205" t="s">
        <v>85</v>
      </c>
      <c r="AY180" s="18" t="s">
        <v>275</v>
      </c>
      <c r="BE180" s="206">
        <f t="shared" ref="BE180:BE189" si="34">IF(N180="základní",J180,0)</f>
        <v>0</v>
      </c>
      <c r="BF180" s="206">
        <f t="shared" ref="BF180:BF189" si="35">IF(N180="snížená",J180,0)</f>
        <v>0</v>
      </c>
      <c r="BG180" s="206">
        <f t="shared" ref="BG180:BG189" si="36">IF(N180="zákl. přenesená",J180,0)</f>
        <v>0</v>
      </c>
      <c r="BH180" s="206">
        <f t="shared" ref="BH180:BH189" si="37">IF(N180="sníž. přenesená",J180,0)</f>
        <v>0</v>
      </c>
      <c r="BI180" s="206">
        <f t="shared" ref="BI180:BI189" si="38">IF(N180="nulová",J180,0)</f>
        <v>0</v>
      </c>
      <c r="BJ180" s="18" t="s">
        <v>83</v>
      </c>
      <c r="BK180" s="206">
        <f t="shared" ref="BK180:BK189" si="39">ROUND(I180*H180,2)</f>
        <v>0</v>
      </c>
      <c r="BL180" s="18" t="s">
        <v>783</v>
      </c>
      <c r="BM180" s="205" t="s">
        <v>4655</v>
      </c>
    </row>
    <row r="181" spans="1:65" s="2" customFormat="1" ht="24.15" customHeight="1">
      <c r="A181" s="35"/>
      <c r="B181" s="36"/>
      <c r="C181" s="194" t="s">
        <v>594</v>
      </c>
      <c r="D181" s="194" t="s">
        <v>277</v>
      </c>
      <c r="E181" s="195" t="s">
        <v>4656</v>
      </c>
      <c r="F181" s="196" t="s">
        <v>4657</v>
      </c>
      <c r="G181" s="197" t="s">
        <v>290</v>
      </c>
      <c r="H181" s="198">
        <v>0.4</v>
      </c>
      <c r="I181" s="199"/>
      <c r="J181" s="200">
        <f t="shared" si="30"/>
        <v>0</v>
      </c>
      <c r="K181" s="196" t="s">
        <v>281</v>
      </c>
      <c r="L181" s="40"/>
      <c r="M181" s="201" t="s">
        <v>1</v>
      </c>
      <c r="N181" s="202" t="s">
        <v>41</v>
      </c>
      <c r="O181" s="72"/>
      <c r="P181" s="203">
        <f t="shared" si="31"/>
        <v>0</v>
      </c>
      <c r="Q181" s="203">
        <v>0</v>
      </c>
      <c r="R181" s="203">
        <f t="shared" si="32"/>
        <v>0</v>
      </c>
      <c r="S181" s="203">
        <v>0</v>
      </c>
      <c r="T181" s="204">
        <f t="shared" si="3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783</v>
      </c>
      <c r="AT181" s="205" t="s">
        <v>277</v>
      </c>
      <c r="AU181" s="205" t="s">
        <v>85</v>
      </c>
      <c r="AY181" s="18" t="s">
        <v>275</v>
      </c>
      <c r="BE181" s="206">
        <f t="shared" si="34"/>
        <v>0</v>
      </c>
      <c r="BF181" s="206">
        <f t="shared" si="35"/>
        <v>0</v>
      </c>
      <c r="BG181" s="206">
        <f t="shared" si="36"/>
        <v>0</v>
      </c>
      <c r="BH181" s="206">
        <f t="shared" si="37"/>
        <v>0</v>
      </c>
      <c r="BI181" s="206">
        <f t="shared" si="38"/>
        <v>0</v>
      </c>
      <c r="BJ181" s="18" t="s">
        <v>83</v>
      </c>
      <c r="BK181" s="206">
        <f t="shared" si="39"/>
        <v>0</v>
      </c>
      <c r="BL181" s="18" t="s">
        <v>783</v>
      </c>
      <c r="BM181" s="205" t="s">
        <v>4658</v>
      </c>
    </row>
    <row r="182" spans="1:65" s="2" customFormat="1" ht="33" customHeight="1">
      <c r="A182" s="35"/>
      <c r="B182" s="36"/>
      <c r="C182" s="194" t="s">
        <v>599</v>
      </c>
      <c r="D182" s="194" t="s">
        <v>277</v>
      </c>
      <c r="E182" s="195" t="s">
        <v>4659</v>
      </c>
      <c r="F182" s="196" t="s">
        <v>4660</v>
      </c>
      <c r="G182" s="197" t="s">
        <v>290</v>
      </c>
      <c r="H182" s="198">
        <v>17.5</v>
      </c>
      <c r="I182" s="199"/>
      <c r="J182" s="200">
        <f t="shared" si="30"/>
        <v>0</v>
      </c>
      <c r="K182" s="196" t="s">
        <v>281</v>
      </c>
      <c r="L182" s="40"/>
      <c r="M182" s="201" t="s">
        <v>1</v>
      </c>
      <c r="N182" s="202" t="s">
        <v>41</v>
      </c>
      <c r="O182" s="72"/>
      <c r="P182" s="203">
        <f t="shared" si="31"/>
        <v>0</v>
      </c>
      <c r="Q182" s="203">
        <v>0</v>
      </c>
      <c r="R182" s="203">
        <f t="shared" si="32"/>
        <v>0</v>
      </c>
      <c r="S182" s="203">
        <v>0</v>
      </c>
      <c r="T182" s="204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783</v>
      </c>
      <c r="AT182" s="205" t="s">
        <v>277</v>
      </c>
      <c r="AU182" s="205" t="s">
        <v>85</v>
      </c>
      <c r="AY182" s="18" t="s">
        <v>275</v>
      </c>
      <c r="BE182" s="206">
        <f t="shared" si="34"/>
        <v>0</v>
      </c>
      <c r="BF182" s="206">
        <f t="shared" si="35"/>
        <v>0</v>
      </c>
      <c r="BG182" s="206">
        <f t="shared" si="36"/>
        <v>0</v>
      </c>
      <c r="BH182" s="206">
        <f t="shared" si="37"/>
        <v>0</v>
      </c>
      <c r="BI182" s="206">
        <f t="shared" si="38"/>
        <v>0</v>
      </c>
      <c r="BJ182" s="18" t="s">
        <v>83</v>
      </c>
      <c r="BK182" s="206">
        <f t="shared" si="39"/>
        <v>0</v>
      </c>
      <c r="BL182" s="18" t="s">
        <v>783</v>
      </c>
      <c r="BM182" s="205" t="s">
        <v>4661</v>
      </c>
    </row>
    <row r="183" spans="1:65" s="2" customFormat="1" ht="24.15" customHeight="1">
      <c r="A183" s="35"/>
      <c r="B183" s="36"/>
      <c r="C183" s="194" t="s">
        <v>603</v>
      </c>
      <c r="D183" s="194" t="s">
        <v>277</v>
      </c>
      <c r="E183" s="195" t="s">
        <v>350</v>
      </c>
      <c r="F183" s="196" t="s">
        <v>351</v>
      </c>
      <c r="G183" s="197" t="s">
        <v>290</v>
      </c>
      <c r="H183" s="198">
        <v>1</v>
      </c>
      <c r="I183" s="199"/>
      <c r="J183" s="200">
        <f t="shared" si="30"/>
        <v>0</v>
      </c>
      <c r="K183" s="196" t="s">
        <v>281</v>
      </c>
      <c r="L183" s="40"/>
      <c r="M183" s="201" t="s">
        <v>1</v>
      </c>
      <c r="N183" s="202" t="s">
        <v>41</v>
      </c>
      <c r="O183" s="72"/>
      <c r="P183" s="203">
        <f t="shared" si="31"/>
        <v>0</v>
      </c>
      <c r="Q183" s="203">
        <v>0</v>
      </c>
      <c r="R183" s="203">
        <f t="shared" si="32"/>
        <v>0</v>
      </c>
      <c r="S183" s="203">
        <v>0</v>
      </c>
      <c r="T183" s="204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783</v>
      </c>
      <c r="AT183" s="205" t="s">
        <v>277</v>
      </c>
      <c r="AU183" s="205" t="s">
        <v>85</v>
      </c>
      <c r="AY183" s="18" t="s">
        <v>275</v>
      </c>
      <c r="BE183" s="206">
        <f t="shared" si="34"/>
        <v>0</v>
      </c>
      <c r="BF183" s="206">
        <f t="shared" si="35"/>
        <v>0</v>
      </c>
      <c r="BG183" s="206">
        <f t="shared" si="36"/>
        <v>0</v>
      </c>
      <c r="BH183" s="206">
        <f t="shared" si="37"/>
        <v>0</v>
      </c>
      <c r="BI183" s="206">
        <f t="shared" si="38"/>
        <v>0</v>
      </c>
      <c r="BJ183" s="18" t="s">
        <v>83</v>
      </c>
      <c r="BK183" s="206">
        <f t="shared" si="39"/>
        <v>0</v>
      </c>
      <c r="BL183" s="18" t="s">
        <v>783</v>
      </c>
      <c r="BM183" s="205" t="s">
        <v>4662</v>
      </c>
    </row>
    <row r="184" spans="1:65" s="2" customFormat="1" ht="24.15" customHeight="1">
      <c r="A184" s="35"/>
      <c r="B184" s="36"/>
      <c r="C184" s="194" t="s">
        <v>607</v>
      </c>
      <c r="D184" s="194" t="s">
        <v>277</v>
      </c>
      <c r="E184" s="195" t="s">
        <v>4663</v>
      </c>
      <c r="F184" s="196" t="s">
        <v>4664</v>
      </c>
      <c r="G184" s="197" t="s">
        <v>399</v>
      </c>
      <c r="H184" s="198">
        <v>125</v>
      </c>
      <c r="I184" s="199"/>
      <c r="J184" s="200">
        <f t="shared" si="30"/>
        <v>0</v>
      </c>
      <c r="K184" s="196" t="s">
        <v>4383</v>
      </c>
      <c r="L184" s="40"/>
      <c r="M184" s="201" t="s">
        <v>1</v>
      </c>
      <c r="N184" s="202" t="s">
        <v>41</v>
      </c>
      <c r="O184" s="72"/>
      <c r="P184" s="203">
        <f t="shared" si="31"/>
        <v>0</v>
      </c>
      <c r="Q184" s="203">
        <v>0.20300000000000001</v>
      </c>
      <c r="R184" s="203">
        <f t="shared" si="32"/>
        <v>25.375</v>
      </c>
      <c r="S184" s="203">
        <v>0</v>
      </c>
      <c r="T184" s="204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3380</v>
      </c>
      <c r="AT184" s="205" t="s">
        <v>277</v>
      </c>
      <c r="AU184" s="205" t="s">
        <v>85</v>
      </c>
      <c r="AY184" s="18" t="s">
        <v>275</v>
      </c>
      <c r="BE184" s="206">
        <f t="shared" si="34"/>
        <v>0</v>
      </c>
      <c r="BF184" s="206">
        <f t="shared" si="35"/>
        <v>0</v>
      </c>
      <c r="BG184" s="206">
        <f t="shared" si="36"/>
        <v>0</v>
      </c>
      <c r="BH184" s="206">
        <f t="shared" si="37"/>
        <v>0</v>
      </c>
      <c r="BI184" s="206">
        <f t="shared" si="38"/>
        <v>0</v>
      </c>
      <c r="BJ184" s="18" t="s">
        <v>83</v>
      </c>
      <c r="BK184" s="206">
        <f t="shared" si="39"/>
        <v>0</v>
      </c>
      <c r="BL184" s="18" t="s">
        <v>3380</v>
      </c>
      <c r="BM184" s="205" t="s">
        <v>4665</v>
      </c>
    </row>
    <row r="185" spans="1:65" s="2" customFormat="1" ht="16.5" customHeight="1">
      <c r="A185" s="35"/>
      <c r="B185" s="36"/>
      <c r="C185" s="194" t="s">
        <v>613</v>
      </c>
      <c r="D185" s="194" t="s">
        <v>277</v>
      </c>
      <c r="E185" s="195" t="s">
        <v>4666</v>
      </c>
      <c r="F185" s="196" t="s">
        <v>4667</v>
      </c>
      <c r="G185" s="197" t="s">
        <v>399</v>
      </c>
      <c r="H185" s="198">
        <v>125</v>
      </c>
      <c r="I185" s="199"/>
      <c r="J185" s="200">
        <f t="shared" si="30"/>
        <v>0</v>
      </c>
      <c r="K185" s="196" t="s">
        <v>4383</v>
      </c>
      <c r="L185" s="40"/>
      <c r="M185" s="201" t="s">
        <v>1</v>
      </c>
      <c r="N185" s="202" t="s">
        <v>41</v>
      </c>
      <c r="O185" s="72"/>
      <c r="P185" s="203">
        <f t="shared" si="31"/>
        <v>0</v>
      </c>
      <c r="Q185" s="203">
        <v>9.0000000000000006E-5</v>
      </c>
      <c r="R185" s="203">
        <f t="shared" si="32"/>
        <v>1.1250000000000001E-2</v>
      </c>
      <c r="S185" s="203">
        <v>0</v>
      </c>
      <c r="T185" s="204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783</v>
      </c>
      <c r="AT185" s="205" t="s">
        <v>277</v>
      </c>
      <c r="AU185" s="205" t="s">
        <v>85</v>
      </c>
      <c r="AY185" s="18" t="s">
        <v>275</v>
      </c>
      <c r="BE185" s="206">
        <f t="shared" si="34"/>
        <v>0</v>
      </c>
      <c r="BF185" s="206">
        <f t="shared" si="35"/>
        <v>0</v>
      </c>
      <c r="BG185" s="206">
        <f t="shared" si="36"/>
        <v>0</v>
      </c>
      <c r="BH185" s="206">
        <f t="shared" si="37"/>
        <v>0</v>
      </c>
      <c r="BI185" s="206">
        <f t="shared" si="38"/>
        <v>0</v>
      </c>
      <c r="BJ185" s="18" t="s">
        <v>83</v>
      </c>
      <c r="BK185" s="206">
        <f t="shared" si="39"/>
        <v>0</v>
      </c>
      <c r="BL185" s="18" t="s">
        <v>783</v>
      </c>
      <c r="BM185" s="205" t="s">
        <v>4668</v>
      </c>
    </row>
    <row r="186" spans="1:65" s="2" customFormat="1" ht="24.15" customHeight="1">
      <c r="A186" s="35"/>
      <c r="B186" s="36"/>
      <c r="C186" s="251" t="s">
        <v>618</v>
      </c>
      <c r="D186" s="251" t="s">
        <v>386</v>
      </c>
      <c r="E186" s="252" t="s">
        <v>4669</v>
      </c>
      <c r="F186" s="253" t="s">
        <v>4670</v>
      </c>
      <c r="G186" s="254" t="s">
        <v>399</v>
      </c>
      <c r="H186" s="255">
        <v>125</v>
      </c>
      <c r="I186" s="256"/>
      <c r="J186" s="257">
        <f t="shared" si="30"/>
        <v>0</v>
      </c>
      <c r="K186" s="253" t="s">
        <v>1</v>
      </c>
      <c r="L186" s="258"/>
      <c r="M186" s="259" t="s">
        <v>1</v>
      </c>
      <c r="N186" s="260" t="s">
        <v>41</v>
      </c>
      <c r="O186" s="72"/>
      <c r="P186" s="203">
        <f t="shared" si="31"/>
        <v>0</v>
      </c>
      <c r="Q186" s="203">
        <v>2.0000000000000002E-5</v>
      </c>
      <c r="R186" s="203">
        <f t="shared" si="32"/>
        <v>2.5000000000000001E-3</v>
      </c>
      <c r="S186" s="203">
        <v>0</v>
      </c>
      <c r="T186" s="204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1285</v>
      </c>
      <c r="AT186" s="205" t="s">
        <v>386</v>
      </c>
      <c r="AU186" s="205" t="s">
        <v>85</v>
      </c>
      <c r="AY186" s="18" t="s">
        <v>275</v>
      </c>
      <c r="BE186" s="206">
        <f t="shared" si="34"/>
        <v>0</v>
      </c>
      <c r="BF186" s="206">
        <f t="shared" si="35"/>
        <v>0</v>
      </c>
      <c r="BG186" s="206">
        <f t="shared" si="36"/>
        <v>0</v>
      </c>
      <c r="BH186" s="206">
        <f t="shared" si="37"/>
        <v>0</v>
      </c>
      <c r="BI186" s="206">
        <f t="shared" si="38"/>
        <v>0</v>
      </c>
      <c r="BJ186" s="18" t="s">
        <v>83</v>
      </c>
      <c r="BK186" s="206">
        <f t="shared" si="39"/>
        <v>0</v>
      </c>
      <c r="BL186" s="18" t="s">
        <v>1285</v>
      </c>
      <c r="BM186" s="205" t="s">
        <v>4671</v>
      </c>
    </row>
    <row r="187" spans="1:65" s="2" customFormat="1" ht="16.5" customHeight="1">
      <c r="A187" s="35"/>
      <c r="B187" s="36"/>
      <c r="C187" s="251" t="s">
        <v>623</v>
      </c>
      <c r="D187" s="251" t="s">
        <v>386</v>
      </c>
      <c r="E187" s="252" t="s">
        <v>4672</v>
      </c>
      <c r="F187" s="253" t="s">
        <v>4673</v>
      </c>
      <c r="G187" s="254" t="s">
        <v>1613</v>
      </c>
      <c r="H187" s="255">
        <v>8</v>
      </c>
      <c r="I187" s="256"/>
      <c r="J187" s="257">
        <f t="shared" si="30"/>
        <v>0</v>
      </c>
      <c r="K187" s="253" t="s">
        <v>281</v>
      </c>
      <c r="L187" s="258"/>
      <c r="M187" s="259" t="s">
        <v>1</v>
      </c>
      <c r="N187" s="260" t="s">
        <v>41</v>
      </c>
      <c r="O187" s="72"/>
      <c r="P187" s="203">
        <f t="shared" si="31"/>
        <v>0</v>
      </c>
      <c r="Q187" s="203">
        <v>1E-3</v>
      </c>
      <c r="R187" s="203">
        <f t="shared" si="32"/>
        <v>8.0000000000000002E-3</v>
      </c>
      <c r="S187" s="203">
        <v>0</v>
      </c>
      <c r="T187" s="204">
        <f t="shared" si="3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1285</v>
      </c>
      <c r="AT187" s="205" t="s">
        <v>386</v>
      </c>
      <c r="AU187" s="205" t="s">
        <v>85</v>
      </c>
      <c r="AY187" s="18" t="s">
        <v>275</v>
      </c>
      <c r="BE187" s="206">
        <f t="shared" si="34"/>
        <v>0</v>
      </c>
      <c r="BF187" s="206">
        <f t="shared" si="35"/>
        <v>0</v>
      </c>
      <c r="BG187" s="206">
        <f t="shared" si="36"/>
        <v>0</v>
      </c>
      <c r="BH187" s="206">
        <f t="shared" si="37"/>
        <v>0</v>
      </c>
      <c r="BI187" s="206">
        <f t="shared" si="38"/>
        <v>0</v>
      </c>
      <c r="BJ187" s="18" t="s">
        <v>83</v>
      </c>
      <c r="BK187" s="206">
        <f t="shared" si="39"/>
        <v>0</v>
      </c>
      <c r="BL187" s="18" t="s">
        <v>1285</v>
      </c>
      <c r="BM187" s="205" t="s">
        <v>4674</v>
      </c>
    </row>
    <row r="188" spans="1:65" s="2" customFormat="1" ht="24.15" customHeight="1">
      <c r="A188" s="35"/>
      <c r="B188" s="36"/>
      <c r="C188" s="194" t="s">
        <v>628</v>
      </c>
      <c r="D188" s="194" t="s">
        <v>277</v>
      </c>
      <c r="E188" s="195" t="s">
        <v>350</v>
      </c>
      <c r="F188" s="196" t="s">
        <v>351</v>
      </c>
      <c r="G188" s="197" t="s">
        <v>290</v>
      </c>
      <c r="H188" s="198">
        <v>38</v>
      </c>
      <c r="I188" s="199"/>
      <c r="J188" s="200">
        <f t="shared" si="30"/>
        <v>0</v>
      </c>
      <c r="K188" s="196" t="s">
        <v>281</v>
      </c>
      <c r="L188" s="40"/>
      <c r="M188" s="201" t="s">
        <v>1</v>
      </c>
      <c r="N188" s="202" t="s">
        <v>41</v>
      </c>
      <c r="O188" s="72"/>
      <c r="P188" s="203">
        <f t="shared" si="31"/>
        <v>0</v>
      </c>
      <c r="Q188" s="203">
        <v>0</v>
      </c>
      <c r="R188" s="203">
        <f t="shared" si="32"/>
        <v>0</v>
      </c>
      <c r="S188" s="203">
        <v>0</v>
      </c>
      <c r="T188" s="204">
        <f t="shared" si="3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783</v>
      </c>
      <c r="AT188" s="205" t="s">
        <v>277</v>
      </c>
      <c r="AU188" s="205" t="s">
        <v>85</v>
      </c>
      <c r="AY188" s="18" t="s">
        <v>275</v>
      </c>
      <c r="BE188" s="206">
        <f t="shared" si="34"/>
        <v>0</v>
      </c>
      <c r="BF188" s="206">
        <f t="shared" si="35"/>
        <v>0</v>
      </c>
      <c r="BG188" s="206">
        <f t="shared" si="36"/>
        <v>0</v>
      </c>
      <c r="BH188" s="206">
        <f t="shared" si="37"/>
        <v>0</v>
      </c>
      <c r="BI188" s="206">
        <f t="shared" si="38"/>
        <v>0</v>
      </c>
      <c r="BJ188" s="18" t="s">
        <v>83</v>
      </c>
      <c r="BK188" s="206">
        <f t="shared" si="39"/>
        <v>0</v>
      </c>
      <c r="BL188" s="18" t="s">
        <v>783</v>
      </c>
      <c r="BM188" s="205" t="s">
        <v>4675</v>
      </c>
    </row>
    <row r="189" spans="1:65" s="2" customFormat="1" ht="24.15" customHeight="1">
      <c r="A189" s="35"/>
      <c r="B189" s="36"/>
      <c r="C189" s="194" t="s">
        <v>633</v>
      </c>
      <c r="D189" s="194" t="s">
        <v>277</v>
      </c>
      <c r="E189" s="195" t="s">
        <v>371</v>
      </c>
      <c r="F189" s="196" t="s">
        <v>372</v>
      </c>
      <c r="G189" s="197" t="s">
        <v>280</v>
      </c>
      <c r="H189" s="198">
        <v>125</v>
      </c>
      <c r="I189" s="199"/>
      <c r="J189" s="200">
        <f t="shared" si="30"/>
        <v>0</v>
      </c>
      <c r="K189" s="196" t="s">
        <v>281</v>
      </c>
      <c r="L189" s="40"/>
      <c r="M189" s="201" t="s">
        <v>1</v>
      </c>
      <c r="N189" s="202" t="s">
        <v>41</v>
      </c>
      <c r="O189" s="72"/>
      <c r="P189" s="203">
        <f t="shared" si="31"/>
        <v>0</v>
      </c>
      <c r="Q189" s="203">
        <v>0</v>
      </c>
      <c r="R189" s="203">
        <f t="shared" si="32"/>
        <v>0</v>
      </c>
      <c r="S189" s="203">
        <v>0</v>
      </c>
      <c r="T189" s="204">
        <f t="shared" si="3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783</v>
      </c>
      <c r="AT189" s="205" t="s">
        <v>277</v>
      </c>
      <c r="AU189" s="205" t="s">
        <v>85</v>
      </c>
      <c r="AY189" s="18" t="s">
        <v>275</v>
      </c>
      <c r="BE189" s="206">
        <f t="shared" si="34"/>
        <v>0</v>
      </c>
      <c r="BF189" s="206">
        <f t="shared" si="35"/>
        <v>0</v>
      </c>
      <c r="BG189" s="206">
        <f t="shared" si="36"/>
        <v>0</v>
      </c>
      <c r="BH189" s="206">
        <f t="shared" si="37"/>
        <v>0</v>
      </c>
      <c r="BI189" s="206">
        <f t="shared" si="38"/>
        <v>0</v>
      </c>
      <c r="BJ189" s="18" t="s">
        <v>83</v>
      </c>
      <c r="BK189" s="206">
        <f t="shared" si="39"/>
        <v>0</v>
      </c>
      <c r="BL189" s="18" t="s">
        <v>783</v>
      </c>
      <c r="BM189" s="205" t="s">
        <v>4676</v>
      </c>
    </row>
    <row r="190" spans="1:65" s="12" customFormat="1" ht="25.9" customHeight="1">
      <c r="B190" s="178"/>
      <c r="C190" s="179"/>
      <c r="D190" s="180" t="s">
        <v>75</v>
      </c>
      <c r="E190" s="181" t="s">
        <v>4405</v>
      </c>
      <c r="F190" s="181" t="s">
        <v>4406</v>
      </c>
      <c r="G190" s="179"/>
      <c r="H190" s="179"/>
      <c r="I190" s="182"/>
      <c r="J190" s="183">
        <f>BK190</f>
        <v>0</v>
      </c>
      <c r="K190" s="179"/>
      <c r="L190" s="184"/>
      <c r="M190" s="185"/>
      <c r="N190" s="186"/>
      <c r="O190" s="186"/>
      <c r="P190" s="187">
        <f>P191</f>
        <v>0</v>
      </c>
      <c r="Q190" s="186"/>
      <c r="R190" s="187">
        <f>R191</f>
        <v>36.006210000000003</v>
      </c>
      <c r="S190" s="186"/>
      <c r="T190" s="188">
        <f>T191</f>
        <v>0</v>
      </c>
      <c r="AR190" s="189" t="s">
        <v>282</v>
      </c>
      <c r="AT190" s="190" t="s">
        <v>75</v>
      </c>
      <c r="AU190" s="190" t="s">
        <v>76</v>
      </c>
      <c r="AY190" s="189" t="s">
        <v>275</v>
      </c>
      <c r="BK190" s="191">
        <f>BK191</f>
        <v>0</v>
      </c>
    </row>
    <row r="191" spans="1:65" s="12" customFormat="1" ht="22.75" customHeight="1">
      <c r="B191" s="178"/>
      <c r="C191" s="179"/>
      <c r="D191" s="180" t="s">
        <v>75</v>
      </c>
      <c r="E191" s="192" t="s">
        <v>4407</v>
      </c>
      <c r="F191" s="192" t="s">
        <v>4408</v>
      </c>
      <c r="G191" s="179"/>
      <c r="H191" s="179"/>
      <c r="I191" s="182"/>
      <c r="J191" s="193">
        <f>BK191</f>
        <v>0</v>
      </c>
      <c r="K191" s="179"/>
      <c r="L191" s="184"/>
      <c r="M191" s="185"/>
      <c r="N191" s="186"/>
      <c r="O191" s="186"/>
      <c r="P191" s="187">
        <f>SUM(P192:P200)</f>
        <v>0</v>
      </c>
      <c r="Q191" s="186"/>
      <c r="R191" s="187">
        <f>SUM(R192:R200)</f>
        <v>36.006210000000003</v>
      </c>
      <c r="S191" s="186"/>
      <c r="T191" s="188">
        <f>SUM(T192:T200)</f>
        <v>0</v>
      </c>
      <c r="AR191" s="189" t="s">
        <v>282</v>
      </c>
      <c r="AT191" s="190" t="s">
        <v>75</v>
      </c>
      <c r="AU191" s="190" t="s">
        <v>83</v>
      </c>
      <c r="AY191" s="189" t="s">
        <v>275</v>
      </c>
      <c r="BK191" s="191">
        <f>SUM(BK192:BK200)</f>
        <v>0</v>
      </c>
    </row>
    <row r="192" spans="1:65" s="2" customFormat="1" ht="21.75" customHeight="1">
      <c r="A192" s="35"/>
      <c r="B192" s="36"/>
      <c r="C192" s="194" t="s">
        <v>638</v>
      </c>
      <c r="D192" s="194" t="s">
        <v>277</v>
      </c>
      <c r="E192" s="195" t="s">
        <v>4677</v>
      </c>
      <c r="F192" s="196" t="s">
        <v>4678</v>
      </c>
      <c r="G192" s="197" t="s">
        <v>2066</v>
      </c>
      <c r="H192" s="198">
        <v>3</v>
      </c>
      <c r="I192" s="199"/>
      <c r="J192" s="200">
        <f t="shared" ref="J192:J200" si="40">ROUND(I192*H192,2)</f>
        <v>0</v>
      </c>
      <c r="K192" s="196" t="s">
        <v>1</v>
      </c>
      <c r="L192" s="40"/>
      <c r="M192" s="201" t="s">
        <v>1</v>
      </c>
      <c r="N192" s="202" t="s">
        <v>41</v>
      </c>
      <c r="O192" s="72"/>
      <c r="P192" s="203">
        <f t="shared" ref="P192:P200" si="41">O192*H192</f>
        <v>0</v>
      </c>
      <c r="Q192" s="203">
        <v>0</v>
      </c>
      <c r="R192" s="203">
        <f t="shared" ref="R192:R200" si="42">Q192*H192</f>
        <v>0</v>
      </c>
      <c r="S192" s="203">
        <v>0</v>
      </c>
      <c r="T192" s="204">
        <f t="shared" ref="T192:T200" si="43"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3380</v>
      </c>
      <c r="AT192" s="205" t="s">
        <v>277</v>
      </c>
      <c r="AU192" s="205" t="s">
        <v>85</v>
      </c>
      <c r="AY192" s="18" t="s">
        <v>275</v>
      </c>
      <c r="BE192" s="206">
        <f t="shared" ref="BE192:BE200" si="44">IF(N192="základní",J192,0)</f>
        <v>0</v>
      </c>
      <c r="BF192" s="206">
        <f t="shared" ref="BF192:BF200" si="45">IF(N192="snížená",J192,0)</f>
        <v>0</v>
      </c>
      <c r="BG192" s="206">
        <f t="shared" ref="BG192:BG200" si="46">IF(N192="zákl. přenesená",J192,0)</f>
        <v>0</v>
      </c>
      <c r="BH192" s="206">
        <f t="shared" ref="BH192:BH200" si="47">IF(N192="sníž. přenesená",J192,0)</f>
        <v>0</v>
      </c>
      <c r="BI192" s="206">
        <f t="shared" ref="BI192:BI200" si="48">IF(N192="nulová",J192,0)</f>
        <v>0</v>
      </c>
      <c r="BJ192" s="18" t="s">
        <v>83</v>
      </c>
      <c r="BK192" s="206">
        <f t="shared" ref="BK192:BK200" si="49">ROUND(I192*H192,2)</f>
        <v>0</v>
      </c>
      <c r="BL192" s="18" t="s">
        <v>3380</v>
      </c>
      <c r="BM192" s="205" t="s">
        <v>4679</v>
      </c>
    </row>
    <row r="193" spans="1:65" s="2" customFormat="1" ht="21.75" customHeight="1">
      <c r="A193" s="35"/>
      <c r="B193" s="36"/>
      <c r="C193" s="194" t="s">
        <v>644</v>
      </c>
      <c r="D193" s="194" t="s">
        <v>277</v>
      </c>
      <c r="E193" s="195" t="s">
        <v>4680</v>
      </c>
      <c r="F193" s="196" t="s">
        <v>4681</v>
      </c>
      <c r="G193" s="197" t="s">
        <v>2066</v>
      </c>
      <c r="H193" s="198">
        <v>4</v>
      </c>
      <c r="I193" s="199"/>
      <c r="J193" s="200">
        <f t="shared" si="40"/>
        <v>0</v>
      </c>
      <c r="K193" s="196" t="s">
        <v>1</v>
      </c>
      <c r="L193" s="40"/>
      <c r="M193" s="201" t="s">
        <v>1</v>
      </c>
      <c r="N193" s="202" t="s">
        <v>41</v>
      </c>
      <c r="O193" s="72"/>
      <c r="P193" s="203">
        <f t="shared" si="41"/>
        <v>0</v>
      </c>
      <c r="Q193" s="203">
        <v>0</v>
      </c>
      <c r="R193" s="203">
        <f t="shared" si="42"/>
        <v>0</v>
      </c>
      <c r="S193" s="203">
        <v>0</v>
      </c>
      <c r="T193" s="204">
        <f t="shared" si="4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3380</v>
      </c>
      <c r="AT193" s="205" t="s">
        <v>277</v>
      </c>
      <c r="AU193" s="205" t="s">
        <v>85</v>
      </c>
      <c r="AY193" s="18" t="s">
        <v>275</v>
      </c>
      <c r="BE193" s="206">
        <f t="shared" si="44"/>
        <v>0</v>
      </c>
      <c r="BF193" s="206">
        <f t="shared" si="45"/>
        <v>0</v>
      </c>
      <c r="BG193" s="206">
        <f t="shared" si="46"/>
        <v>0</v>
      </c>
      <c r="BH193" s="206">
        <f t="shared" si="47"/>
        <v>0</v>
      </c>
      <c r="BI193" s="206">
        <f t="shared" si="48"/>
        <v>0</v>
      </c>
      <c r="BJ193" s="18" t="s">
        <v>83</v>
      </c>
      <c r="BK193" s="206">
        <f t="shared" si="49"/>
        <v>0</v>
      </c>
      <c r="BL193" s="18" t="s">
        <v>3380</v>
      </c>
      <c r="BM193" s="205" t="s">
        <v>4682</v>
      </c>
    </row>
    <row r="194" spans="1:65" s="2" customFormat="1" ht="16.5" customHeight="1">
      <c r="A194" s="35"/>
      <c r="B194" s="36"/>
      <c r="C194" s="194" t="s">
        <v>649</v>
      </c>
      <c r="D194" s="194" t="s">
        <v>277</v>
      </c>
      <c r="E194" s="195" t="s">
        <v>4683</v>
      </c>
      <c r="F194" s="196" t="s">
        <v>4684</v>
      </c>
      <c r="G194" s="197" t="s">
        <v>610</v>
      </c>
      <c r="H194" s="198">
        <v>3</v>
      </c>
      <c r="I194" s="199"/>
      <c r="J194" s="200">
        <f t="shared" si="40"/>
        <v>0</v>
      </c>
      <c r="K194" s="196" t="s">
        <v>1</v>
      </c>
      <c r="L194" s="40"/>
      <c r="M194" s="201" t="s">
        <v>1</v>
      </c>
      <c r="N194" s="202" t="s">
        <v>41</v>
      </c>
      <c r="O194" s="72"/>
      <c r="P194" s="203">
        <f t="shared" si="41"/>
        <v>0</v>
      </c>
      <c r="Q194" s="203">
        <v>0</v>
      </c>
      <c r="R194" s="203">
        <f t="shared" si="42"/>
        <v>0</v>
      </c>
      <c r="S194" s="203">
        <v>0</v>
      </c>
      <c r="T194" s="204">
        <f t="shared" si="4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3380</v>
      </c>
      <c r="AT194" s="205" t="s">
        <v>277</v>
      </c>
      <c r="AU194" s="205" t="s">
        <v>85</v>
      </c>
      <c r="AY194" s="18" t="s">
        <v>275</v>
      </c>
      <c r="BE194" s="206">
        <f t="shared" si="44"/>
        <v>0</v>
      </c>
      <c r="BF194" s="206">
        <f t="shared" si="45"/>
        <v>0</v>
      </c>
      <c r="BG194" s="206">
        <f t="shared" si="46"/>
        <v>0</v>
      </c>
      <c r="BH194" s="206">
        <f t="shared" si="47"/>
        <v>0</v>
      </c>
      <c r="BI194" s="206">
        <f t="shared" si="48"/>
        <v>0</v>
      </c>
      <c r="BJ194" s="18" t="s">
        <v>83</v>
      </c>
      <c r="BK194" s="206">
        <f t="shared" si="49"/>
        <v>0</v>
      </c>
      <c r="BL194" s="18" t="s">
        <v>3380</v>
      </c>
      <c r="BM194" s="205" t="s">
        <v>4685</v>
      </c>
    </row>
    <row r="195" spans="1:65" s="2" customFormat="1" ht="24.15" customHeight="1">
      <c r="A195" s="35"/>
      <c r="B195" s="36"/>
      <c r="C195" s="251" t="s">
        <v>654</v>
      </c>
      <c r="D195" s="251" t="s">
        <v>386</v>
      </c>
      <c r="E195" s="252" t="s">
        <v>4686</v>
      </c>
      <c r="F195" s="253" t="s">
        <v>4687</v>
      </c>
      <c r="G195" s="254" t="s">
        <v>1613</v>
      </c>
      <c r="H195" s="255">
        <v>30</v>
      </c>
      <c r="I195" s="256"/>
      <c r="J195" s="257">
        <f t="shared" si="40"/>
        <v>0</v>
      </c>
      <c r="K195" s="253" t="s">
        <v>1</v>
      </c>
      <c r="L195" s="258"/>
      <c r="M195" s="259" t="s">
        <v>1</v>
      </c>
      <c r="N195" s="260" t="s">
        <v>41</v>
      </c>
      <c r="O195" s="72"/>
      <c r="P195" s="203">
        <f t="shared" si="41"/>
        <v>0</v>
      </c>
      <c r="Q195" s="203">
        <v>1.2</v>
      </c>
      <c r="R195" s="203">
        <f t="shared" si="42"/>
        <v>36</v>
      </c>
      <c r="S195" s="203">
        <v>0</v>
      </c>
      <c r="T195" s="204">
        <f t="shared" si="4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3380</v>
      </c>
      <c r="AT195" s="205" t="s">
        <v>386</v>
      </c>
      <c r="AU195" s="205" t="s">
        <v>85</v>
      </c>
      <c r="AY195" s="18" t="s">
        <v>275</v>
      </c>
      <c r="BE195" s="206">
        <f t="shared" si="44"/>
        <v>0</v>
      </c>
      <c r="BF195" s="206">
        <f t="shared" si="45"/>
        <v>0</v>
      </c>
      <c r="BG195" s="206">
        <f t="shared" si="46"/>
        <v>0</v>
      </c>
      <c r="BH195" s="206">
        <f t="shared" si="47"/>
        <v>0</v>
      </c>
      <c r="BI195" s="206">
        <f t="shared" si="48"/>
        <v>0</v>
      </c>
      <c r="BJ195" s="18" t="s">
        <v>83</v>
      </c>
      <c r="BK195" s="206">
        <f t="shared" si="49"/>
        <v>0</v>
      </c>
      <c r="BL195" s="18" t="s">
        <v>3380</v>
      </c>
      <c r="BM195" s="205" t="s">
        <v>4688</v>
      </c>
    </row>
    <row r="196" spans="1:65" s="2" customFormat="1" ht="16.5" customHeight="1">
      <c r="A196" s="35"/>
      <c r="B196" s="36"/>
      <c r="C196" s="194" t="s">
        <v>660</v>
      </c>
      <c r="D196" s="194" t="s">
        <v>277</v>
      </c>
      <c r="E196" s="195" t="s">
        <v>4353</v>
      </c>
      <c r="F196" s="196" t="s">
        <v>4689</v>
      </c>
      <c r="G196" s="197" t="s">
        <v>610</v>
      </c>
      <c r="H196" s="198">
        <v>3</v>
      </c>
      <c r="I196" s="199"/>
      <c r="J196" s="200">
        <f t="shared" si="40"/>
        <v>0</v>
      </c>
      <c r="K196" s="196" t="s">
        <v>1</v>
      </c>
      <c r="L196" s="40"/>
      <c r="M196" s="201" t="s">
        <v>1</v>
      </c>
      <c r="N196" s="202" t="s">
        <v>41</v>
      </c>
      <c r="O196" s="72"/>
      <c r="P196" s="203">
        <f t="shared" si="41"/>
        <v>0</v>
      </c>
      <c r="Q196" s="203">
        <v>0</v>
      </c>
      <c r="R196" s="203">
        <f t="shared" si="42"/>
        <v>0</v>
      </c>
      <c r="S196" s="203">
        <v>0</v>
      </c>
      <c r="T196" s="204">
        <f t="shared" si="4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3380</v>
      </c>
      <c r="AT196" s="205" t="s">
        <v>277</v>
      </c>
      <c r="AU196" s="205" t="s">
        <v>85</v>
      </c>
      <c r="AY196" s="18" t="s">
        <v>275</v>
      </c>
      <c r="BE196" s="206">
        <f t="shared" si="44"/>
        <v>0</v>
      </c>
      <c r="BF196" s="206">
        <f t="shared" si="45"/>
        <v>0</v>
      </c>
      <c r="BG196" s="206">
        <f t="shared" si="46"/>
        <v>0</v>
      </c>
      <c r="BH196" s="206">
        <f t="shared" si="47"/>
        <v>0</v>
      </c>
      <c r="BI196" s="206">
        <f t="shared" si="48"/>
        <v>0</v>
      </c>
      <c r="BJ196" s="18" t="s">
        <v>83</v>
      </c>
      <c r="BK196" s="206">
        <f t="shared" si="49"/>
        <v>0</v>
      </c>
      <c r="BL196" s="18" t="s">
        <v>3380</v>
      </c>
      <c r="BM196" s="205" t="s">
        <v>4690</v>
      </c>
    </row>
    <row r="197" spans="1:65" s="2" customFormat="1" ht="24.15" customHeight="1">
      <c r="A197" s="35"/>
      <c r="B197" s="36"/>
      <c r="C197" s="251" t="s">
        <v>665</v>
      </c>
      <c r="D197" s="251" t="s">
        <v>386</v>
      </c>
      <c r="E197" s="252" t="s">
        <v>4691</v>
      </c>
      <c r="F197" s="253" t="s">
        <v>4692</v>
      </c>
      <c r="G197" s="254" t="s">
        <v>610</v>
      </c>
      <c r="H197" s="255">
        <v>3</v>
      </c>
      <c r="I197" s="256"/>
      <c r="J197" s="257">
        <f t="shared" si="40"/>
        <v>0</v>
      </c>
      <c r="K197" s="253" t="s">
        <v>1</v>
      </c>
      <c r="L197" s="258"/>
      <c r="M197" s="259" t="s">
        <v>1</v>
      </c>
      <c r="N197" s="260" t="s">
        <v>41</v>
      </c>
      <c r="O197" s="72"/>
      <c r="P197" s="203">
        <f t="shared" si="41"/>
        <v>0</v>
      </c>
      <c r="Q197" s="203">
        <v>0</v>
      </c>
      <c r="R197" s="203">
        <f t="shared" si="42"/>
        <v>0</v>
      </c>
      <c r="S197" s="203">
        <v>0</v>
      </c>
      <c r="T197" s="204">
        <f t="shared" si="4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3380</v>
      </c>
      <c r="AT197" s="205" t="s">
        <v>386</v>
      </c>
      <c r="AU197" s="205" t="s">
        <v>85</v>
      </c>
      <c r="AY197" s="18" t="s">
        <v>275</v>
      </c>
      <c r="BE197" s="206">
        <f t="shared" si="44"/>
        <v>0</v>
      </c>
      <c r="BF197" s="206">
        <f t="shared" si="45"/>
        <v>0</v>
      </c>
      <c r="BG197" s="206">
        <f t="shared" si="46"/>
        <v>0</v>
      </c>
      <c r="BH197" s="206">
        <f t="shared" si="47"/>
        <v>0</v>
      </c>
      <c r="BI197" s="206">
        <f t="shared" si="48"/>
        <v>0</v>
      </c>
      <c r="BJ197" s="18" t="s">
        <v>83</v>
      </c>
      <c r="BK197" s="206">
        <f t="shared" si="49"/>
        <v>0</v>
      </c>
      <c r="BL197" s="18" t="s">
        <v>3380</v>
      </c>
      <c r="BM197" s="205" t="s">
        <v>4693</v>
      </c>
    </row>
    <row r="198" spans="1:65" s="2" customFormat="1" ht="21.75" customHeight="1">
      <c r="A198" s="35"/>
      <c r="B198" s="36"/>
      <c r="C198" s="194" t="s">
        <v>670</v>
      </c>
      <c r="D198" s="194" t="s">
        <v>277</v>
      </c>
      <c r="E198" s="195" t="s">
        <v>4694</v>
      </c>
      <c r="F198" s="196" t="s">
        <v>4695</v>
      </c>
      <c r="G198" s="197" t="s">
        <v>610</v>
      </c>
      <c r="H198" s="198">
        <v>5</v>
      </c>
      <c r="I198" s="199"/>
      <c r="J198" s="200">
        <f t="shared" si="40"/>
        <v>0</v>
      </c>
      <c r="K198" s="196" t="s">
        <v>1</v>
      </c>
      <c r="L198" s="40"/>
      <c r="M198" s="201" t="s">
        <v>1</v>
      </c>
      <c r="N198" s="202" t="s">
        <v>41</v>
      </c>
      <c r="O198" s="72"/>
      <c r="P198" s="203">
        <f t="shared" si="41"/>
        <v>0</v>
      </c>
      <c r="Q198" s="203">
        <v>0</v>
      </c>
      <c r="R198" s="203">
        <f t="shared" si="42"/>
        <v>0</v>
      </c>
      <c r="S198" s="203">
        <v>0</v>
      </c>
      <c r="T198" s="204">
        <f t="shared" si="4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3380</v>
      </c>
      <c r="AT198" s="205" t="s">
        <v>277</v>
      </c>
      <c r="AU198" s="205" t="s">
        <v>85</v>
      </c>
      <c r="AY198" s="18" t="s">
        <v>275</v>
      </c>
      <c r="BE198" s="206">
        <f t="shared" si="44"/>
        <v>0</v>
      </c>
      <c r="BF198" s="206">
        <f t="shared" si="45"/>
        <v>0</v>
      </c>
      <c r="BG198" s="206">
        <f t="shared" si="46"/>
        <v>0</v>
      </c>
      <c r="BH198" s="206">
        <f t="shared" si="47"/>
        <v>0</v>
      </c>
      <c r="BI198" s="206">
        <f t="shared" si="48"/>
        <v>0</v>
      </c>
      <c r="BJ198" s="18" t="s">
        <v>83</v>
      </c>
      <c r="BK198" s="206">
        <f t="shared" si="49"/>
        <v>0</v>
      </c>
      <c r="BL198" s="18" t="s">
        <v>3380</v>
      </c>
      <c r="BM198" s="205" t="s">
        <v>4696</v>
      </c>
    </row>
    <row r="199" spans="1:65" s="2" customFormat="1" ht="21.75" customHeight="1">
      <c r="A199" s="35"/>
      <c r="B199" s="36"/>
      <c r="C199" s="251" t="s">
        <v>675</v>
      </c>
      <c r="D199" s="251" t="s">
        <v>386</v>
      </c>
      <c r="E199" s="252" t="s">
        <v>4697</v>
      </c>
      <c r="F199" s="253" t="s">
        <v>4698</v>
      </c>
      <c r="G199" s="254" t="s">
        <v>4699</v>
      </c>
      <c r="H199" s="255">
        <v>3</v>
      </c>
      <c r="I199" s="256"/>
      <c r="J199" s="257">
        <f t="shared" si="40"/>
        <v>0</v>
      </c>
      <c r="K199" s="253" t="s">
        <v>281</v>
      </c>
      <c r="L199" s="258"/>
      <c r="M199" s="259" t="s">
        <v>1</v>
      </c>
      <c r="N199" s="260" t="s">
        <v>41</v>
      </c>
      <c r="O199" s="72"/>
      <c r="P199" s="203">
        <f t="shared" si="41"/>
        <v>0</v>
      </c>
      <c r="Q199" s="203">
        <v>1.07E-3</v>
      </c>
      <c r="R199" s="203">
        <f t="shared" si="42"/>
        <v>3.2100000000000002E-3</v>
      </c>
      <c r="S199" s="203">
        <v>0</v>
      </c>
      <c r="T199" s="204">
        <f t="shared" si="4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3380</v>
      </c>
      <c r="AT199" s="205" t="s">
        <v>386</v>
      </c>
      <c r="AU199" s="205" t="s">
        <v>85</v>
      </c>
      <c r="AY199" s="18" t="s">
        <v>275</v>
      </c>
      <c r="BE199" s="206">
        <f t="shared" si="44"/>
        <v>0</v>
      </c>
      <c r="BF199" s="206">
        <f t="shared" si="45"/>
        <v>0</v>
      </c>
      <c r="BG199" s="206">
        <f t="shared" si="46"/>
        <v>0</v>
      </c>
      <c r="BH199" s="206">
        <f t="shared" si="47"/>
        <v>0</v>
      </c>
      <c r="BI199" s="206">
        <f t="shared" si="48"/>
        <v>0</v>
      </c>
      <c r="BJ199" s="18" t="s">
        <v>83</v>
      </c>
      <c r="BK199" s="206">
        <f t="shared" si="49"/>
        <v>0</v>
      </c>
      <c r="BL199" s="18" t="s">
        <v>3380</v>
      </c>
      <c r="BM199" s="205" t="s">
        <v>4700</v>
      </c>
    </row>
    <row r="200" spans="1:65" s="2" customFormat="1" ht="16.5" customHeight="1">
      <c r="A200" s="35"/>
      <c r="B200" s="36"/>
      <c r="C200" s="251" t="s">
        <v>680</v>
      </c>
      <c r="D200" s="251" t="s">
        <v>386</v>
      </c>
      <c r="E200" s="252" t="s">
        <v>4701</v>
      </c>
      <c r="F200" s="253" t="s">
        <v>4702</v>
      </c>
      <c r="G200" s="254" t="s">
        <v>1613</v>
      </c>
      <c r="H200" s="255">
        <v>3</v>
      </c>
      <c r="I200" s="256"/>
      <c r="J200" s="257">
        <f t="shared" si="40"/>
        <v>0</v>
      </c>
      <c r="K200" s="253" t="s">
        <v>281</v>
      </c>
      <c r="L200" s="258"/>
      <c r="M200" s="259" t="s">
        <v>1</v>
      </c>
      <c r="N200" s="260" t="s">
        <v>41</v>
      </c>
      <c r="O200" s="72"/>
      <c r="P200" s="203">
        <f t="shared" si="41"/>
        <v>0</v>
      </c>
      <c r="Q200" s="203">
        <v>1E-3</v>
      </c>
      <c r="R200" s="203">
        <f t="shared" si="42"/>
        <v>3.0000000000000001E-3</v>
      </c>
      <c r="S200" s="203">
        <v>0</v>
      </c>
      <c r="T200" s="204">
        <f t="shared" si="4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3380</v>
      </c>
      <c r="AT200" s="205" t="s">
        <v>386</v>
      </c>
      <c r="AU200" s="205" t="s">
        <v>85</v>
      </c>
      <c r="AY200" s="18" t="s">
        <v>275</v>
      </c>
      <c r="BE200" s="206">
        <f t="shared" si="44"/>
        <v>0</v>
      </c>
      <c r="BF200" s="206">
        <f t="shared" si="45"/>
        <v>0</v>
      </c>
      <c r="BG200" s="206">
        <f t="shared" si="46"/>
        <v>0</v>
      </c>
      <c r="BH200" s="206">
        <f t="shared" si="47"/>
        <v>0</v>
      </c>
      <c r="BI200" s="206">
        <f t="shared" si="48"/>
        <v>0</v>
      </c>
      <c r="BJ200" s="18" t="s">
        <v>83</v>
      </c>
      <c r="BK200" s="206">
        <f t="shared" si="49"/>
        <v>0</v>
      </c>
      <c r="BL200" s="18" t="s">
        <v>3380</v>
      </c>
      <c r="BM200" s="205" t="s">
        <v>4703</v>
      </c>
    </row>
    <row r="201" spans="1:65" s="12" customFormat="1" ht="25.9" customHeight="1">
      <c r="B201" s="178"/>
      <c r="C201" s="179"/>
      <c r="D201" s="180" t="s">
        <v>75</v>
      </c>
      <c r="E201" s="181" t="s">
        <v>3382</v>
      </c>
      <c r="F201" s="181" t="s">
        <v>171</v>
      </c>
      <c r="G201" s="179"/>
      <c r="H201" s="179"/>
      <c r="I201" s="182"/>
      <c r="J201" s="183">
        <f>BK201</f>
        <v>0</v>
      </c>
      <c r="K201" s="179"/>
      <c r="L201" s="184"/>
      <c r="M201" s="185"/>
      <c r="N201" s="186"/>
      <c r="O201" s="186"/>
      <c r="P201" s="187">
        <f>P202</f>
        <v>0</v>
      </c>
      <c r="Q201" s="186"/>
      <c r="R201" s="187">
        <f>R202</f>
        <v>0</v>
      </c>
      <c r="S201" s="186"/>
      <c r="T201" s="188">
        <f>T202</f>
        <v>0</v>
      </c>
      <c r="AR201" s="189" t="s">
        <v>317</v>
      </c>
      <c r="AT201" s="190" t="s">
        <v>75</v>
      </c>
      <c r="AU201" s="190" t="s">
        <v>76</v>
      </c>
      <c r="AY201" s="189" t="s">
        <v>275</v>
      </c>
      <c r="BK201" s="191">
        <f>BK202</f>
        <v>0</v>
      </c>
    </row>
    <row r="202" spans="1:65" s="12" customFormat="1" ht="22.75" customHeight="1">
      <c r="B202" s="178"/>
      <c r="C202" s="179"/>
      <c r="D202" s="180" t="s">
        <v>75</v>
      </c>
      <c r="E202" s="192" t="s">
        <v>3383</v>
      </c>
      <c r="F202" s="192" t="s">
        <v>3384</v>
      </c>
      <c r="G202" s="179"/>
      <c r="H202" s="179"/>
      <c r="I202" s="182"/>
      <c r="J202" s="193">
        <f>BK202</f>
        <v>0</v>
      </c>
      <c r="K202" s="179"/>
      <c r="L202" s="184"/>
      <c r="M202" s="185"/>
      <c r="N202" s="186"/>
      <c r="O202" s="186"/>
      <c r="P202" s="187">
        <f>P203</f>
        <v>0</v>
      </c>
      <c r="Q202" s="186"/>
      <c r="R202" s="187">
        <f>R203</f>
        <v>0</v>
      </c>
      <c r="S202" s="186"/>
      <c r="T202" s="188">
        <f>T203</f>
        <v>0</v>
      </c>
      <c r="AR202" s="189" t="s">
        <v>317</v>
      </c>
      <c r="AT202" s="190" t="s">
        <v>75</v>
      </c>
      <c r="AU202" s="190" t="s">
        <v>83</v>
      </c>
      <c r="AY202" s="189" t="s">
        <v>275</v>
      </c>
      <c r="BK202" s="191">
        <f>BK203</f>
        <v>0</v>
      </c>
    </row>
    <row r="203" spans="1:65" s="2" customFormat="1" ht="16.5" customHeight="1">
      <c r="A203" s="35"/>
      <c r="B203" s="36"/>
      <c r="C203" s="194" t="s">
        <v>686</v>
      </c>
      <c r="D203" s="194" t="s">
        <v>277</v>
      </c>
      <c r="E203" s="195" t="s">
        <v>3385</v>
      </c>
      <c r="F203" s="196" t="s">
        <v>3386</v>
      </c>
      <c r="G203" s="197" t="s">
        <v>3387</v>
      </c>
      <c r="H203" s="198">
        <v>8</v>
      </c>
      <c r="I203" s="199"/>
      <c r="J203" s="200">
        <f>ROUND(I203*H203,2)</f>
        <v>0</v>
      </c>
      <c r="K203" s="196" t="s">
        <v>281</v>
      </c>
      <c r="L203" s="40"/>
      <c r="M203" s="262" t="s">
        <v>1</v>
      </c>
      <c r="N203" s="263" t="s">
        <v>41</v>
      </c>
      <c r="O203" s="264"/>
      <c r="P203" s="265">
        <f>O203*H203</f>
        <v>0</v>
      </c>
      <c r="Q203" s="265">
        <v>0</v>
      </c>
      <c r="R203" s="265">
        <f>Q203*H203</f>
        <v>0</v>
      </c>
      <c r="S203" s="265">
        <v>0</v>
      </c>
      <c r="T203" s="26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3388</v>
      </c>
      <c r="AT203" s="205" t="s">
        <v>277</v>
      </c>
      <c r="AU203" s="205" t="s">
        <v>85</v>
      </c>
      <c r="AY203" s="18" t="s">
        <v>275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3388</v>
      </c>
      <c r="BM203" s="205" t="s">
        <v>4704</v>
      </c>
    </row>
    <row r="204" spans="1:65" s="2" customFormat="1" ht="7" customHeight="1">
      <c r="A204" s="35"/>
      <c r="B204" s="55"/>
      <c r="C204" s="56"/>
      <c r="D204" s="56"/>
      <c r="E204" s="56"/>
      <c r="F204" s="56"/>
      <c r="G204" s="56"/>
      <c r="H204" s="56"/>
      <c r="I204" s="56"/>
      <c r="J204" s="56"/>
      <c r="K204" s="56"/>
      <c r="L204" s="40"/>
      <c r="M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</row>
  </sheetData>
  <sheetProtection algorithmName="SHA-512" hashValue="CbUTuuRQINemMqcBLljTxn94BwdybpZNfVssgirF/5H5PFh3VvUY1UviI8WfC+9r3cuc05FpljmYG1IYnu2eMA==" saltValue="D1U3KNuCnp2dpcrLabSIgLLZI6i3ekC4Ca5Rjz1XY5GyUPgFQpDnIqNI/RWSAnSx7azjX3E2cvIYbZze0BKOlg==" spinCount="100000" sheet="1" objects="1" scenarios="1" formatColumns="0" formatRows="0" autoFilter="0"/>
  <autoFilter ref="C132:K203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122</v>
      </c>
    </row>
    <row r="3" spans="1:46" s="1" customFormat="1" ht="7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2" t="str">
        <f>'Rekapitulace stavby'!K6</f>
        <v>Lůžkový hospic Mezi stromy na pozemku č. parc 785/1 v k.ú. Havlíčkův Brod</v>
      </c>
      <c r="F7" s="333"/>
      <c r="G7" s="333"/>
      <c r="H7" s="333"/>
      <c r="L7" s="21"/>
    </row>
    <row r="8" spans="1:46" ht="12.5">
      <c r="B8" s="21"/>
      <c r="D8" s="121" t="s">
        <v>186</v>
      </c>
      <c r="L8" s="21"/>
    </row>
    <row r="9" spans="1:46" s="1" customFormat="1" ht="16.5" customHeight="1">
      <c r="B9" s="21"/>
      <c r="E9" s="332" t="s">
        <v>189</v>
      </c>
      <c r="F9" s="331"/>
      <c r="G9" s="331"/>
      <c r="H9" s="331"/>
      <c r="L9" s="21"/>
    </row>
    <row r="10" spans="1:46" s="1" customFormat="1" ht="12" customHeight="1">
      <c r="B10" s="21"/>
      <c r="D10" s="121" t="s">
        <v>2934</v>
      </c>
      <c r="L10" s="21"/>
    </row>
    <row r="11" spans="1:46" s="2" customFormat="1" ht="16.5" customHeight="1">
      <c r="A11" s="35"/>
      <c r="B11" s="40"/>
      <c r="C11" s="35"/>
      <c r="D11" s="35"/>
      <c r="E11" s="342" t="s">
        <v>4705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3961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4" t="s">
        <v>4706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1" t="s">
        <v>1</v>
      </c>
      <c r="G15" s="35"/>
      <c r="H15" s="35"/>
      <c r="I15" s="121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1" t="s">
        <v>21</v>
      </c>
      <c r="G16" s="35"/>
      <c r="H16" s="35"/>
      <c r="I16" s="121" t="s">
        <v>22</v>
      </c>
      <c r="J16" s="122" t="str">
        <f>'Rekapitulace stavby'!AN8</f>
        <v>25. 4. 2022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7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1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7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6" t="str">
        <f>'Rekapitulace stavby'!E14</f>
        <v>Vyplň údaj</v>
      </c>
      <c r="F22" s="337"/>
      <c r="G22" s="337"/>
      <c r="H22" s="337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7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1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7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1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38" t="s">
        <v>1</v>
      </c>
      <c r="F31" s="338"/>
      <c r="G31" s="338"/>
      <c r="H31" s="338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7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4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ROUND(J125,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7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31" t="s">
        <v>40</v>
      </c>
      <c r="E37" s="121" t="s">
        <v>41</v>
      </c>
      <c r="F37" s="132">
        <f>ROUND((SUM(BE125:BE143)),  2)</f>
        <v>0</v>
      </c>
      <c r="G37" s="35"/>
      <c r="H37" s="35"/>
      <c r="I37" s="133">
        <v>0.21</v>
      </c>
      <c r="J37" s="132">
        <f>ROUND(((SUM(BE125:BE143))*I37),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1" t="s">
        <v>42</v>
      </c>
      <c r="F38" s="132">
        <f>ROUND((SUM(BF125:BF143)),  2)</f>
        <v>0</v>
      </c>
      <c r="G38" s="35"/>
      <c r="H38" s="35"/>
      <c r="I38" s="133">
        <v>0.15</v>
      </c>
      <c r="J38" s="132">
        <f>ROUND(((SUM(BF125:BF143))*I38),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1" t="s">
        <v>43</v>
      </c>
      <c r="F39" s="132">
        <f>ROUND((SUM(BG125:BG143)),  2)</f>
        <v>0</v>
      </c>
      <c r="G39" s="35"/>
      <c r="H39" s="35"/>
      <c r="I39" s="133">
        <v>0.21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1" t="s">
        <v>44</v>
      </c>
      <c r="F40" s="132">
        <f>ROUND((SUM(BH125:BH143)),  2)</f>
        <v>0</v>
      </c>
      <c r="G40" s="35"/>
      <c r="H40" s="35"/>
      <c r="I40" s="133">
        <v>0.15</v>
      </c>
      <c r="J40" s="132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1" t="s">
        <v>45</v>
      </c>
      <c r="F41" s="132">
        <f>ROUND((SUM(BI125:BI143)),  2)</f>
        <v>0</v>
      </c>
      <c r="G41" s="35"/>
      <c r="H41" s="35"/>
      <c r="I41" s="133">
        <v>0</v>
      </c>
      <c r="J41" s="132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7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4" customHeight="1">
      <c r="A43" s="35"/>
      <c r="B43" s="40"/>
      <c r="C43" s="134"/>
      <c r="D43" s="135" t="s">
        <v>46</v>
      </c>
      <c r="E43" s="136"/>
      <c r="F43" s="136"/>
      <c r="G43" s="137" t="s">
        <v>47</v>
      </c>
      <c r="H43" s="138" t="s">
        <v>48</v>
      </c>
      <c r="I43" s="136"/>
      <c r="J43" s="139">
        <f>SUM(J34:J41)</f>
        <v>0</v>
      </c>
      <c r="K43" s="140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7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39" t="str">
        <f>E7</f>
        <v>Lůžkový hospic Mezi stromy na pozemku č. parc 785/1 v k.ú. Havlíčkův Brod</v>
      </c>
      <c r="F85" s="340"/>
      <c r="G85" s="340"/>
      <c r="H85" s="34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9" t="s">
        <v>189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>
      <c r="B88" s="22"/>
      <c r="C88" s="30" t="s">
        <v>2934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3" t="s">
        <v>4705</v>
      </c>
      <c r="F89" s="341"/>
      <c r="G89" s="341"/>
      <c r="H89" s="34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3961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4" t="str">
        <f>E13</f>
        <v>SLB.1 - Společné trasy</v>
      </c>
      <c r="F91" s="341"/>
      <c r="G91" s="341"/>
      <c r="H91" s="341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25. 4. 2022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7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Spolek pro lůžkový hospic Mezi Stromy</v>
      </c>
      <c r="G95" s="37"/>
      <c r="H95" s="37"/>
      <c r="I95" s="30" t="s">
        <v>30</v>
      </c>
      <c r="J95" s="33" t="str">
        <f>E25</f>
        <v>PROJEKT II, v.o.s.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Škrabal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2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2" t="s">
        <v>229</v>
      </c>
      <c r="D98" s="153"/>
      <c r="E98" s="153"/>
      <c r="F98" s="153"/>
      <c r="G98" s="153"/>
      <c r="H98" s="153"/>
      <c r="I98" s="153"/>
      <c r="J98" s="154" t="s">
        <v>230</v>
      </c>
      <c r="K98" s="153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2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75" customHeight="1">
      <c r="A100" s="35"/>
      <c r="B100" s="36"/>
      <c r="C100" s="155" t="s">
        <v>231</v>
      </c>
      <c r="D100" s="37"/>
      <c r="E100" s="37"/>
      <c r="F100" s="37"/>
      <c r="G100" s="37"/>
      <c r="H100" s="37"/>
      <c r="I100" s="37"/>
      <c r="J100" s="85">
        <f>J125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232</v>
      </c>
    </row>
    <row r="101" spans="1:47" s="9" customFormat="1" ht="25" customHeight="1">
      <c r="B101" s="156"/>
      <c r="C101" s="157"/>
      <c r="D101" s="158" t="s">
        <v>4707</v>
      </c>
      <c r="E101" s="159"/>
      <c r="F101" s="159"/>
      <c r="G101" s="159"/>
      <c r="H101" s="159"/>
      <c r="I101" s="159"/>
      <c r="J101" s="160">
        <f>J128</f>
        <v>0</v>
      </c>
      <c r="K101" s="157"/>
      <c r="L101" s="161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7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7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5" customHeight="1">
      <c r="A108" s="35"/>
      <c r="B108" s="36"/>
      <c r="C108" s="24" t="s">
        <v>260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7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6.25" customHeight="1">
      <c r="A111" s="35"/>
      <c r="B111" s="36"/>
      <c r="C111" s="37"/>
      <c r="D111" s="37"/>
      <c r="E111" s="339" t="str">
        <f>E7</f>
        <v>Lůžkový hospic Mezi stromy na pozemku č. parc 785/1 v k.ú. Havlíčkův Brod</v>
      </c>
      <c r="F111" s="340"/>
      <c r="G111" s="340"/>
      <c r="H111" s="340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1" customFormat="1" ht="16.5" customHeight="1">
      <c r="B113" s="22"/>
      <c r="C113" s="23"/>
      <c r="D113" s="23"/>
      <c r="E113" s="339" t="s">
        <v>189</v>
      </c>
      <c r="F113" s="316"/>
      <c r="G113" s="316"/>
      <c r="H113" s="316"/>
      <c r="I113" s="23"/>
      <c r="J113" s="23"/>
      <c r="K113" s="23"/>
      <c r="L113" s="21"/>
    </row>
    <row r="114" spans="1:65" s="1" customFormat="1" ht="12" customHeight="1">
      <c r="B114" s="22"/>
      <c r="C114" s="30" t="s">
        <v>2934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43" t="s">
        <v>4705</v>
      </c>
      <c r="F115" s="341"/>
      <c r="G115" s="341"/>
      <c r="H115" s="341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3961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94" t="str">
        <f>E13</f>
        <v>SLB.1 - Společné trasy</v>
      </c>
      <c r="F117" s="341"/>
      <c r="G117" s="341"/>
      <c r="H117" s="341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7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F16</f>
        <v xml:space="preserve"> </v>
      </c>
      <c r="G119" s="37"/>
      <c r="H119" s="37"/>
      <c r="I119" s="30" t="s">
        <v>22</v>
      </c>
      <c r="J119" s="67" t="str">
        <f>IF(J16="","",J16)</f>
        <v>25. 4. 2022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7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24</v>
      </c>
      <c r="D121" s="37"/>
      <c r="E121" s="37"/>
      <c r="F121" s="28" t="str">
        <f>E19</f>
        <v>Spolek pro lůžkový hospic Mezi Stromy</v>
      </c>
      <c r="G121" s="37"/>
      <c r="H121" s="37"/>
      <c r="I121" s="30" t="s">
        <v>30</v>
      </c>
      <c r="J121" s="33" t="str">
        <f>E25</f>
        <v>PROJEKT II, v.o.s.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15" customHeight="1">
      <c r="A122" s="35"/>
      <c r="B122" s="36"/>
      <c r="C122" s="30" t="s">
        <v>28</v>
      </c>
      <c r="D122" s="37"/>
      <c r="E122" s="37"/>
      <c r="F122" s="28" t="str">
        <f>IF(E22="","",E22)</f>
        <v>Vyplň údaj</v>
      </c>
      <c r="G122" s="37"/>
      <c r="H122" s="37"/>
      <c r="I122" s="30" t="s">
        <v>33</v>
      </c>
      <c r="J122" s="33" t="str">
        <f>E28</f>
        <v>Martin Škrabal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2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7"/>
      <c r="B124" s="168"/>
      <c r="C124" s="169" t="s">
        <v>261</v>
      </c>
      <c r="D124" s="170" t="s">
        <v>61</v>
      </c>
      <c r="E124" s="170" t="s">
        <v>57</v>
      </c>
      <c r="F124" s="170" t="s">
        <v>58</v>
      </c>
      <c r="G124" s="170" t="s">
        <v>262</v>
      </c>
      <c r="H124" s="170" t="s">
        <v>263</v>
      </c>
      <c r="I124" s="170" t="s">
        <v>264</v>
      </c>
      <c r="J124" s="170" t="s">
        <v>230</v>
      </c>
      <c r="K124" s="171" t="s">
        <v>265</v>
      </c>
      <c r="L124" s="172"/>
      <c r="M124" s="76" t="s">
        <v>1</v>
      </c>
      <c r="N124" s="77" t="s">
        <v>40</v>
      </c>
      <c r="O124" s="77" t="s">
        <v>266</v>
      </c>
      <c r="P124" s="77" t="s">
        <v>267</v>
      </c>
      <c r="Q124" s="77" t="s">
        <v>268</v>
      </c>
      <c r="R124" s="77" t="s">
        <v>269</v>
      </c>
      <c r="S124" s="77" t="s">
        <v>270</v>
      </c>
      <c r="T124" s="78" t="s">
        <v>271</v>
      </c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</row>
    <row r="125" spans="1:65" s="2" customFormat="1" ht="22.75" customHeight="1">
      <c r="A125" s="35"/>
      <c r="B125" s="36"/>
      <c r="C125" s="83" t="s">
        <v>272</v>
      </c>
      <c r="D125" s="37"/>
      <c r="E125" s="37"/>
      <c r="F125" s="37"/>
      <c r="G125" s="37"/>
      <c r="H125" s="37"/>
      <c r="I125" s="37"/>
      <c r="J125" s="173">
        <f>BK125</f>
        <v>0</v>
      </c>
      <c r="K125" s="37"/>
      <c r="L125" s="40"/>
      <c r="M125" s="79"/>
      <c r="N125" s="174"/>
      <c r="O125" s="80"/>
      <c r="P125" s="175">
        <f>P126+P127+P128</f>
        <v>0</v>
      </c>
      <c r="Q125" s="80"/>
      <c r="R125" s="175">
        <f>R126+R127+R128</f>
        <v>0</v>
      </c>
      <c r="S125" s="80"/>
      <c r="T125" s="176">
        <f>T126+T127+T128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232</v>
      </c>
      <c r="BK125" s="177">
        <f>BK126+BK127+BK128</f>
        <v>0</v>
      </c>
    </row>
    <row r="126" spans="1:65" s="2" customFormat="1" ht="16.5" customHeight="1">
      <c r="A126" s="35"/>
      <c r="B126" s="36"/>
      <c r="C126" s="194" t="s">
        <v>83</v>
      </c>
      <c r="D126" s="194" t="s">
        <v>277</v>
      </c>
      <c r="E126" s="195" t="s">
        <v>4708</v>
      </c>
      <c r="F126" s="196" t="s">
        <v>4709</v>
      </c>
      <c r="G126" s="197" t="s">
        <v>597</v>
      </c>
      <c r="H126" s="198">
        <v>1</v>
      </c>
      <c r="I126" s="199"/>
      <c r="J126" s="200">
        <f>ROUND(I126*H126,2)</f>
        <v>0</v>
      </c>
      <c r="K126" s="196" t="s">
        <v>1</v>
      </c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282</v>
      </c>
      <c r="AT126" s="205" t="s">
        <v>277</v>
      </c>
      <c r="AU126" s="205" t="s">
        <v>76</v>
      </c>
      <c r="AY126" s="18" t="s">
        <v>275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282</v>
      </c>
      <c r="BM126" s="205" t="s">
        <v>85</v>
      </c>
    </row>
    <row r="127" spans="1:65" s="2" customFormat="1" ht="16.5" customHeight="1">
      <c r="A127" s="35"/>
      <c r="B127" s="36"/>
      <c r="C127" s="194" t="s">
        <v>85</v>
      </c>
      <c r="D127" s="194" t="s">
        <v>277</v>
      </c>
      <c r="E127" s="195" t="s">
        <v>4710</v>
      </c>
      <c r="F127" s="196" t="s">
        <v>4711</v>
      </c>
      <c r="G127" s="197" t="s">
        <v>597</v>
      </c>
      <c r="H127" s="198">
        <v>1</v>
      </c>
      <c r="I127" s="199"/>
      <c r="J127" s="200">
        <f>ROUND(I127*H127,2)</f>
        <v>0</v>
      </c>
      <c r="K127" s="196" t="s">
        <v>1</v>
      </c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282</v>
      </c>
      <c r="AT127" s="205" t="s">
        <v>277</v>
      </c>
      <c r="AU127" s="205" t="s">
        <v>76</v>
      </c>
      <c r="AY127" s="18" t="s">
        <v>275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282</v>
      </c>
      <c r="BM127" s="205" t="s">
        <v>4712</v>
      </c>
    </row>
    <row r="128" spans="1:65" s="12" customFormat="1" ht="25.9" customHeight="1">
      <c r="B128" s="178"/>
      <c r="C128" s="179"/>
      <c r="D128" s="180" t="s">
        <v>75</v>
      </c>
      <c r="E128" s="181" t="s">
        <v>2096</v>
      </c>
      <c r="F128" s="181" t="s">
        <v>121</v>
      </c>
      <c r="G128" s="179"/>
      <c r="H128" s="179"/>
      <c r="I128" s="182"/>
      <c r="J128" s="183">
        <f>BK128</f>
        <v>0</v>
      </c>
      <c r="K128" s="179"/>
      <c r="L128" s="184"/>
      <c r="M128" s="185"/>
      <c r="N128" s="186"/>
      <c r="O128" s="186"/>
      <c r="P128" s="187">
        <f>SUM(P129:P143)</f>
        <v>0</v>
      </c>
      <c r="Q128" s="186"/>
      <c r="R128" s="187">
        <f>SUM(R129:R143)</f>
        <v>0</v>
      </c>
      <c r="S128" s="186"/>
      <c r="T128" s="188">
        <f>SUM(T129:T143)</f>
        <v>0</v>
      </c>
      <c r="AR128" s="189" t="s">
        <v>83</v>
      </c>
      <c r="AT128" s="190" t="s">
        <v>75</v>
      </c>
      <c r="AU128" s="190" t="s">
        <v>76</v>
      </c>
      <c r="AY128" s="189" t="s">
        <v>275</v>
      </c>
      <c r="BK128" s="191">
        <f>SUM(BK129:BK143)</f>
        <v>0</v>
      </c>
    </row>
    <row r="129" spans="1:65" s="2" customFormat="1" ht="16.5" customHeight="1">
      <c r="A129" s="35"/>
      <c r="B129" s="36"/>
      <c r="C129" s="194" t="s">
        <v>106</v>
      </c>
      <c r="D129" s="194" t="s">
        <v>277</v>
      </c>
      <c r="E129" s="195" t="s">
        <v>4713</v>
      </c>
      <c r="F129" s="196" t="s">
        <v>4714</v>
      </c>
      <c r="G129" s="197" t="s">
        <v>4715</v>
      </c>
      <c r="H129" s="198">
        <v>82</v>
      </c>
      <c r="I129" s="199"/>
      <c r="J129" s="200">
        <f t="shared" ref="J129:J143" si="0">ROUND(I129*H129,2)</f>
        <v>0</v>
      </c>
      <c r="K129" s="196" t="s">
        <v>1</v>
      </c>
      <c r="L129" s="40"/>
      <c r="M129" s="201" t="s">
        <v>1</v>
      </c>
      <c r="N129" s="202" t="s">
        <v>41</v>
      </c>
      <c r="O129" s="72"/>
      <c r="P129" s="203">
        <f t="shared" ref="P129:P143" si="1">O129*H129</f>
        <v>0</v>
      </c>
      <c r="Q129" s="203">
        <v>0</v>
      </c>
      <c r="R129" s="203">
        <f t="shared" ref="R129:R143" si="2">Q129*H129</f>
        <v>0</v>
      </c>
      <c r="S129" s="203">
        <v>0</v>
      </c>
      <c r="T129" s="204">
        <f t="shared" ref="T129:T143" si="3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282</v>
      </c>
      <c r="AT129" s="205" t="s">
        <v>277</v>
      </c>
      <c r="AU129" s="205" t="s">
        <v>83</v>
      </c>
      <c r="AY129" s="18" t="s">
        <v>275</v>
      </c>
      <c r="BE129" s="206">
        <f t="shared" ref="BE129:BE143" si="4">IF(N129="základní",J129,0)</f>
        <v>0</v>
      </c>
      <c r="BF129" s="206">
        <f t="shared" ref="BF129:BF143" si="5">IF(N129="snížená",J129,0)</f>
        <v>0</v>
      </c>
      <c r="BG129" s="206">
        <f t="shared" ref="BG129:BG143" si="6">IF(N129="zákl. přenesená",J129,0)</f>
        <v>0</v>
      </c>
      <c r="BH129" s="206">
        <f t="shared" ref="BH129:BH143" si="7">IF(N129="sníž. přenesená",J129,0)</f>
        <v>0</v>
      </c>
      <c r="BI129" s="206">
        <f t="shared" ref="BI129:BI143" si="8">IF(N129="nulová",J129,0)</f>
        <v>0</v>
      </c>
      <c r="BJ129" s="18" t="s">
        <v>83</v>
      </c>
      <c r="BK129" s="206">
        <f t="shared" ref="BK129:BK143" si="9">ROUND(I129*H129,2)</f>
        <v>0</v>
      </c>
      <c r="BL129" s="18" t="s">
        <v>282</v>
      </c>
      <c r="BM129" s="205" t="s">
        <v>282</v>
      </c>
    </row>
    <row r="130" spans="1:65" s="2" customFormat="1" ht="16.5" customHeight="1">
      <c r="A130" s="35"/>
      <c r="B130" s="36"/>
      <c r="C130" s="194" t="s">
        <v>282</v>
      </c>
      <c r="D130" s="194" t="s">
        <v>277</v>
      </c>
      <c r="E130" s="195" t="s">
        <v>4716</v>
      </c>
      <c r="F130" s="196" t="s">
        <v>4717</v>
      </c>
      <c r="G130" s="197" t="s">
        <v>4715</v>
      </c>
      <c r="H130" s="198">
        <v>111</v>
      </c>
      <c r="I130" s="199"/>
      <c r="J130" s="200">
        <f t="shared" si="0"/>
        <v>0</v>
      </c>
      <c r="K130" s="196" t="s">
        <v>1</v>
      </c>
      <c r="L130" s="40"/>
      <c r="M130" s="201" t="s">
        <v>1</v>
      </c>
      <c r="N130" s="202" t="s">
        <v>41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282</v>
      </c>
      <c r="AT130" s="205" t="s">
        <v>277</v>
      </c>
      <c r="AU130" s="205" t="s">
        <v>83</v>
      </c>
      <c r="AY130" s="18" t="s">
        <v>275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83</v>
      </c>
      <c r="BK130" s="206">
        <f t="shared" si="9"/>
        <v>0</v>
      </c>
      <c r="BL130" s="18" t="s">
        <v>282</v>
      </c>
      <c r="BM130" s="205" t="s">
        <v>322</v>
      </c>
    </row>
    <row r="131" spans="1:65" s="2" customFormat="1" ht="16.5" customHeight="1">
      <c r="A131" s="35"/>
      <c r="B131" s="36"/>
      <c r="C131" s="194" t="s">
        <v>317</v>
      </c>
      <c r="D131" s="194" t="s">
        <v>277</v>
      </c>
      <c r="E131" s="195" t="s">
        <v>4718</v>
      </c>
      <c r="F131" s="196" t="s">
        <v>4719</v>
      </c>
      <c r="G131" s="197" t="s">
        <v>4715</v>
      </c>
      <c r="H131" s="198">
        <v>22</v>
      </c>
      <c r="I131" s="199"/>
      <c r="J131" s="200">
        <f t="shared" si="0"/>
        <v>0</v>
      </c>
      <c r="K131" s="196" t="s">
        <v>1</v>
      </c>
      <c r="L131" s="40"/>
      <c r="M131" s="201" t="s">
        <v>1</v>
      </c>
      <c r="N131" s="202" t="s">
        <v>41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282</v>
      </c>
      <c r="AT131" s="205" t="s">
        <v>277</v>
      </c>
      <c r="AU131" s="205" t="s">
        <v>83</v>
      </c>
      <c r="AY131" s="18" t="s">
        <v>275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83</v>
      </c>
      <c r="BK131" s="206">
        <f t="shared" si="9"/>
        <v>0</v>
      </c>
      <c r="BL131" s="18" t="s">
        <v>282</v>
      </c>
      <c r="BM131" s="205" t="s">
        <v>334</v>
      </c>
    </row>
    <row r="132" spans="1:65" s="2" customFormat="1" ht="16.5" customHeight="1">
      <c r="A132" s="35"/>
      <c r="B132" s="36"/>
      <c r="C132" s="194" t="s">
        <v>322</v>
      </c>
      <c r="D132" s="194" t="s">
        <v>277</v>
      </c>
      <c r="E132" s="195" t="s">
        <v>4720</v>
      </c>
      <c r="F132" s="196" t="s">
        <v>4721</v>
      </c>
      <c r="G132" s="197" t="s">
        <v>4715</v>
      </c>
      <c r="H132" s="198">
        <v>17</v>
      </c>
      <c r="I132" s="199"/>
      <c r="J132" s="200">
        <f t="shared" si="0"/>
        <v>0</v>
      </c>
      <c r="K132" s="196" t="s">
        <v>1</v>
      </c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282</v>
      </c>
      <c r="AT132" s="205" t="s">
        <v>277</v>
      </c>
      <c r="AU132" s="205" t="s">
        <v>83</v>
      </c>
      <c r="AY132" s="18" t="s">
        <v>275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282</v>
      </c>
      <c r="BM132" s="205" t="s">
        <v>345</v>
      </c>
    </row>
    <row r="133" spans="1:65" s="2" customFormat="1" ht="21.75" customHeight="1">
      <c r="A133" s="35"/>
      <c r="B133" s="36"/>
      <c r="C133" s="194" t="s">
        <v>328</v>
      </c>
      <c r="D133" s="194" t="s">
        <v>277</v>
      </c>
      <c r="E133" s="195" t="s">
        <v>4722</v>
      </c>
      <c r="F133" s="196" t="s">
        <v>4723</v>
      </c>
      <c r="G133" s="197" t="s">
        <v>4715</v>
      </c>
      <c r="H133" s="198">
        <v>4</v>
      </c>
      <c r="I133" s="199"/>
      <c r="J133" s="200">
        <f t="shared" si="0"/>
        <v>0</v>
      </c>
      <c r="K133" s="196" t="s">
        <v>1</v>
      </c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282</v>
      </c>
      <c r="AT133" s="205" t="s">
        <v>277</v>
      </c>
      <c r="AU133" s="205" t="s">
        <v>83</v>
      </c>
      <c r="AY133" s="18" t="s">
        <v>275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282</v>
      </c>
      <c r="BM133" s="205" t="s">
        <v>362</v>
      </c>
    </row>
    <row r="134" spans="1:65" s="2" customFormat="1" ht="16.5" customHeight="1">
      <c r="A134" s="35"/>
      <c r="B134" s="36"/>
      <c r="C134" s="194" t="s">
        <v>334</v>
      </c>
      <c r="D134" s="194" t="s">
        <v>277</v>
      </c>
      <c r="E134" s="195" t="s">
        <v>4724</v>
      </c>
      <c r="F134" s="196" t="s">
        <v>4725</v>
      </c>
      <c r="G134" s="197" t="s">
        <v>399</v>
      </c>
      <c r="H134" s="198">
        <v>489</v>
      </c>
      <c r="I134" s="199"/>
      <c r="J134" s="200">
        <f t="shared" si="0"/>
        <v>0</v>
      </c>
      <c r="K134" s="196" t="s">
        <v>1</v>
      </c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282</v>
      </c>
      <c r="AT134" s="205" t="s">
        <v>277</v>
      </c>
      <c r="AU134" s="205" t="s">
        <v>83</v>
      </c>
      <c r="AY134" s="18" t="s">
        <v>275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282</v>
      </c>
      <c r="BM134" s="205" t="s">
        <v>370</v>
      </c>
    </row>
    <row r="135" spans="1:65" s="2" customFormat="1" ht="16.5" customHeight="1">
      <c r="A135" s="35"/>
      <c r="B135" s="36"/>
      <c r="C135" s="194" t="s">
        <v>339</v>
      </c>
      <c r="D135" s="194" t="s">
        <v>277</v>
      </c>
      <c r="E135" s="195" t="s">
        <v>4726</v>
      </c>
      <c r="F135" s="196" t="s">
        <v>4727</v>
      </c>
      <c r="G135" s="197" t="s">
        <v>399</v>
      </c>
      <c r="H135" s="198">
        <v>75</v>
      </c>
      <c r="I135" s="199"/>
      <c r="J135" s="200">
        <f t="shared" si="0"/>
        <v>0</v>
      </c>
      <c r="K135" s="196" t="s">
        <v>1</v>
      </c>
      <c r="L135" s="40"/>
      <c r="M135" s="201" t="s">
        <v>1</v>
      </c>
      <c r="N135" s="202" t="s">
        <v>41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282</v>
      </c>
      <c r="AT135" s="205" t="s">
        <v>277</v>
      </c>
      <c r="AU135" s="205" t="s">
        <v>83</v>
      </c>
      <c r="AY135" s="18" t="s">
        <v>275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282</v>
      </c>
      <c r="BM135" s="205" t="s">
        <v>380</v>
      </c>
    </row>
    <row r="136" spans="1:65" s="2" customFormat="1" ht="16.5" customHeight="1">
      <c r="A136" s="35"/>
      <c r="B136" s="36"/>
      <c r="C136" s="194" t="s">
        <v>345</v>
      </c>
      <c r="D136" s="194" t="s">
        <v>277</v>
      </c>
      <c r="E136" s="195" t="s">
        <v>4728</v>
      </c>
      <c r="F136" s="196" t="s">
        <v>4729</v>
      </c>
      <c r="G136" s="197" t="s">
        <v>4715</v>
      </c>
      <c r="H136" s="198">
        <v>179</v>
      </c>
      <c r="I136" s="199"/>
      <c r="J136" s="200">
        <f t="shared" si="0"/>
        <v>0</v>
      </c>
      <c r="K136" s="196" t="s">
        <v>1</v>
      </c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282</v>
      </c>
      <c r="AT136" s="205" t="s">
        <v>277</v>
      </c>
      <c r="AU136" s="205" t="s">
        <v>83</v>
      </c>
      <c r="AY136" s="18" t="s">
        <v>275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282</v>
      </c>
      <c r="BM136" s="205" t="s">
        <v>391</v>
      </c>
    </row>
    <row r="137" spans="1:65" s="2" customFormat="1" ht="16.5" customHeight="1">
      <c r="A137" s="35"/>
      <c r="B137" s="36"/>
      <c r="C137" s="194" t="s">
        <v>349</v>
      </c>
      <c r="D137" s="194" t="s">
        <v>277</v>
      </c>
      <c r="E137" s="195" t="s">
        <v>4730</v>
      </c>
      <c r="F137" s="196" t="s">
        <v>4731</v>
      </c>
      <c r="G137" s="197" t="s">
        <v>4715</v>
      </c>
      <c r="H137" s="198">
        <v>55</v>
      </c>
      <c r="I137" s="199"/>
      <c r="J137" s="200">
        <f t="shared" si="0"/>
        <v>0</v>
      </c>
      <c r="K137" s="196" t="s">
        <v>1</v>
      </c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282</v>
      </c>
      <c r="AT137" s="205" t="s">
        <v>277</v>
      </c>
      <c r="AU137" s="205" t="s">
        <v>83</v>
      </c>
      <c r="AY137" s="18" t="s">
        <v>275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282</v>
      </c>
      <c r="BM137" s="205" t="s">
        <v>402</v>
      </c>
    </row>
    <row r="138" spans="1:65" s="2" customFormat="1" ht="16.5" customHeight="1">
      <c r="A138" s="35"/>
      <c r="B138" s="36"/>
      <c r="C138" s="194" t="s">
        <v>362</v>
      </c>
      <c r="D138" s="194" t="s">
        <v>277</v>
      </c>
      <c r="E138" s="195" t="s">
        <v>4732</v>
      </c>
      <c r="F138" s="196" t="s">
        <v>4733</v>
      </c>
      <c r="G138" s="197" t="s">
        <v>399</v>
      </c>
      <c r="H138" s="198">
        <v>180</v>
      </c>
      <c r="I138" s="199"/>
      <c r="J138" s="200">
        <f t="shared" si="0"/>
        <v>0</v>
      </c>
      <c r="K138" s="196" t="s">
        <v>1</v>
      </c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282</v>
      </c>
      <c r="AT138" s="205" t="s">
        <v>277</v>
      </c>
      <c r="AU138" s="205" t="s">
        <v>83</v>
      </c>
      <c r="AY138" s="18" t="s">
        <v>275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282</v>
      </c>
      <c r="BM138" s="205" t="s">
        <v>420</v>
      </c>
    </row>
    <row r="139" spans="1:65" s="2" customFormat="1" ht="16.5" customHeight="1">
      <c r="A139" s="35"/>
      <c r="B139" s="36"/>
      <c r="C139" s="194" t="s">
        <v>366</v>
      </c>
      <c r="D139" s="194" t="s">
        <v>277</v>
      </c>
      <c r="E139" s="195" t="s">
        <v>4734</v>
      </c>
      <c r="F139" s="196" t="s">
        <v>4735</v>
      </c>
      <c r="G139" s="197" t="s">
        <v>2066</v>
      </c>
      <c r="H139" s="198">
        <v>1</v>
      </c>
      <c r="I139" s="199"/>
      <c r="J139" s="200">
        <f t="shared" si="0"/>
        <v>0</v>
      </c>
      <c r="K139" s="196" t="s">
        <v>1</v>
      </c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282</v>
      </c>
      <c r="AT139" s="205" t="s">
        <v>277</v>
      </c>
      <c r="AU139" s="205" t="s">
        <v>83</v>
      </c>
      <c r="AY139" s="18" t="s">
        <v>275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282</v>
      </c>
      <c r="BM139" s="205" t="s">
        <v>436</v>
      </c>
    </row>
    <row r="140" spans="1:65" s="2" customFormat="1" ht="16.5" customHeight="1">
      <c r="A140" s="35"/>
      <c r="B140" s="36"/>
      <c r="C140" s="194" t="s">
        <v>370</v>
      </c>
      <c r="D140" s="194" t="s">
        <v>277</v>
      </c>
      <c r="E140" s="195" t="s">
        <v>4736</v>
      </c>
      <c r="F140" s="196" t="s">
        <v>4737</v>
      </c>
      <c r="G140" s="197" t="s">
        <v>2066</v>
      </c>
      <c r="H140" s="198">
        <v>1</v>
      </c>
      <c r="I140" s="199"/>
      <c r="J140" s="200">
        <f t="shared" si="0"/>
        <v>0</v>
      </c>
      <c r="K140" s="196" t="s">
        <v>1</v>
      </c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282</v>
      </c>
      <c r="AT140" s="205" t="s">
        <v>277</v>
      </c>
      <c r="AU140" s="205" t="s">
        <v>83</v>
      </c>
      <c r="AY140" s="18" t="s">
        <v>275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282</v>
      </c>
      <c r="BM140" s="205" t="s">
        <v>464</v>
      </c>
    </row>
    <row r="141" spans="1:65" s="2" customFormat="1" ht="16.5" customHeight="1">
      <c r="A141" s="35"/>
      <c r="B141" s="36"/>
      <c r="C141" s="194" t="s">
        <v>8</v>
      </c>
      <c r="D141" s="194" t="s">
        <v>277</v>
      </c>
      <c r="E141" s="195" t="s">
        <v>4738</v>
      </c>
      <c r="F141" s="196" t="s">
        <v>4739</v>
      </c>
      <c r="G141" s="197" t="s">
        <v>2066</v>
      </c>
      <c r="H141" s="198">
        <v>1</v>
      </c>
      <c r="I141" s="199"/>
      <c r="J141" s="200">
        <f t="shared" si="0"/>
        <v>0</v>
      </c>
      <c r="K141" s="196" t="s">
        <v>1</v>
      </c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282</v>
      </c>
      <c r="AT141" s="205" t="s">
        <v>277</v>
      </c>
      <c r="AU141" s="205" t="s">
        <v>83</v>
      </c>
      <c r="AY141" s="18" t="s">
        <v>275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282</v>
      </c>
      <c r="BM141" s="205" t="s">
        <v>478</v>
      </c>
    </row>
    <row r="142" spans="1:65" s="2" customFormat="1" ht="16.5" customHeight="1">
      <c r="A142" s="35"/>
      <c r="B142" s="36"/>
      <c r="C142" s="194" t="s">
        <v>380</v>
      </c>
      <c r="D142" s="194" t="s">
        <v>277</v>
      </c>
      <c r="E142" s="195" t="s">
        <v>4740</v>
      </c>
      <c r="F142" s="196" t="s">
        <v>4741</v>
      </c>
      <c r="G142" s="197" t="s">
        <v>2066</v>
      </c>
      <c r="H142" s="198">
        <v>1</v>
      </c>
      <c r="I142" s="199"/>
      <c r="J142" s="200">
        <f t="shared" si="0"/>
        <v>0</v>
      </c>
      <c r="K142" s="196" t="s">
        <v>1</v>
      </c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282</v>
      </c>
      <c r="AT142" s="205" t="s">
        <v>277</v>
      </c>
      <c r="AU142" s="205" t="s">
        <v>83</v>
      </c>
      <c r="AY142" s="18" t="s">
        <v>275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282</v>
      </c>
      <c r="BM142" s="205" t="s">
        <v>488</v>
      </c>
    </row>
    <row r="143" spans="1:65" s="2" customFormat="1" ht="16.5" customHeight="1">
      <c r="A143" s="35"/>
      <c r="B143" s="36"/>
      <c r="C143" s="194" t="s">
        <v>385</v>
      </c>
      <c r="D143" s="194" t="s">
        <v>277</v>
      </c>
      <c r="E143" s="195" t="s">
        <v>4742</v>
      </c>
      <c r="F143" s="196" t="s">
        <v>4743</v>
      </c>
      <c r="G143" s="197" t="s">
        <v>4744</v>
      </c>
      <c r="H143" s="198">
        <v>1</v>
      </c>
      <c r="I143" s="199"/>
      <c r="J143" s="200">
        <f t="shared" si="0"/>
        <v>0</v>
      </c>
      <c r="K143" s="196" t="s">
        <v>1</v>
      </c>
      <c r="L143" s="40"/>
      <c r="M143" s="262" t="s">
        <v>1</v>
      </c>
      <c r="N143" s="263" t="s">
        <v>41</v>
      </c>
      <c r="O143" s="264"/>
      <c r="P143" s="265">
        <f t="shared" si="1"/>
        <v>0</v>
      </c>
      <c r="Q143" s="265">
        <v>0</v>
      </c>
      <c r="R143" s="265">
        <f t="shared" si="2"/>
        <v>0</v>
      </c>
      <c r="S143" s="265">
        <v>0</v>
      </c>
      <c r="T143" s="266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282</v>
      </c>
      <c r="AT143" s="205" t="s">
        <v>277</v>
      </c>
      <c r="AU143" s="205" t="s">
        <v>83</v>
      </c>
      <c r="AY143" s="18" t="s">
        <v>275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282</v>
      </c>
      <c r="BM143" s="205" t="s">
        <v>517</v>
      </c>
    </row>
    <row r="144" spans="1:65" s="2" customFormat="1" ht="7" customHeight="1">
      <c r="A144" s="35"/>
      <c r="B144" s="55"/>
      <c r="C144" s="56"/>
      <c r="D144" s="56"/>
      <c r="E144" s="56"/>
      <c r="F144" s="56"/>
      <c r="G144" s="56"/>
      <c r="H144" s="56"/>
      <c r="I144" s="56"/>
      <c r="J144" s="56"/>
      <c r="K144" s="56"/>
      <c r="L144" s="40"/>
      <c r="M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</sheetData>
  <sheetProtection algorithmName="SHA-512" hashValue="o7tkFd38OUlwRQweL4VYakauZeexgAhbwdSgcTyUfxJ4fTPbDFdx28WG2Xo/ALlGJHR+p64J7wZGnzBCFMTUeQ==" saltValue="M7zhvBSy5BE3AVCP7gPqF6+qfp/pc4TgAfXzh1qpXMMgHPZHdssokX7QFwjyvtyUTbsEYCdRFK815WLbBb4iOw==" spinCount="100000" sheet="1" objects="1" scenarios="1" formatColumns="0" formatRows="0" autoFilter="0"/>
  <autoFilter ref="C124:K143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125</v>
      </c>
    </row>
    <row r="3" spans="1:46" s="1" customFormat="1" ht="7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2" t="str">
        <f>'Rekapitulace stavby'!K6</f>
        <v>Lůžkový hospic Mezi stromy na pozemku č. parc 785/1 v k.ú. Havlíčkův Brod</v>
      </c>
      <c r="F7" s="333"/>
      <c r="G7" s="333"/>
      <c r="H7" s="333"/>
      <c r="L7" s="21"/>
    </row>
    <row r="8" spans="1:46" ht="12.5">
      <c r="B8" s="21"/>
      <c r="D8" s="121" t="s">
        <v>186</v>
      </c>
      <c r="L8" s="21"/>
    </row>
    <row r="9" spans="1:46" s="1" customFormat="1" ht="16.5" customHeight="1">
      <c r="B9" s="21"/>
      <c r="E9" s="332" t="s">
        <v>189</v>
      </c>
      <c r="F9" s="331"/>
      <c r="G9" s="331"/>
      <c r="H9" s="331"/>
      <c r="L9" s="21"/>
    </row>
    <row r="10" spans="1:46" s="1" customFormat="1" ht="12" customHeight="1">
      <c r="B10" s="21"/>
      <c r="D10" s="121" t="s">
        <v>2934</v>
      </c>
      <c r="L10" s="21"/>
    </row>
    <row r="11" spans="1:46" s="2" customFormat="1" ht="16.5" customHeight="1">
      <c r="A11" s="35"/>
      <c r="B11" s="40"/>
      <c r="C11" s="35"/>
      <c r="D11" s="35"/>
      <c r="E11" s="342" t="s">
        <v>4705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3961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4" t="s">
        <v>4745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1" t="s">
        <v>1</v>
      </c>
      <c r="G15" s="35"/>
      <c r="H15" s="35"/>
      <c r="I15" s="121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1" t="s">
        <v>21</v>
      </c>
      <c r="G16" s="35"/>
      <c r="H16" s="35"/>
      <c r="I16" s="121" t="s">
        <v>22</v>
      </c>
      <c r="J16" s="122" t="str">
        <f>'Rekapitulace stavby'!AN8</f>
        <v>25. 4. 2022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7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1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7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6" t="str">
        <f>'Rekapitulace stavby'!E14</f>
        <v>Vyplň údaj</v>
      </c>
      <c r="F22" s="337"/>
      <c r="G22" s="337"/>
      <c r="H22" s="337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7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1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7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1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38" t="s">
        <v>1</v>
      </c>
      <c r="F31" s="338"/>
      <c r="G31" s="338"/>
      <c r="H31" s="338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7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4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ROUND(J125,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7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31" t="s">
        <v>40</v>
      </c>
      <c r="E37" s="121" t="s">
        <v>41</v>
      </c>
      <c r="F37" s="132">
        <f>ROUND((SUM(BE125:BE144)),  2)</f>
        <v>0</v>
      </c>
      <c r="G37" s="35"/>
      <c r="H37" s="35"/>
      <c r="I37" s="133">
        <v>0.21</v>
      </c>
      <c r="J37" s="132">
        <f>ROUND(((SUM(BE125:BE144))*I37),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1" t="s">
        <v>42</v>
      </c>
      <c r="F38" s="132">
        <f>ROUND((SUM(BF125:BF144)),  2)</f>
        <v>0</v>
      </c>
      <c r="G38" s="35"/>
      <c r="H38" s="35"/>
      <c r="I38" s="133">
        <v>0.15</v>
      </c>
      <c r="J38" s="132">
        <f>ROUND(((SUM(BF125:BF144))*I38),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1" t="s">
        <v>43</v>
      </c>
      <c r="F39" s="132">
        <f>ROUND((SUM(BG125:BG144)),  2)</f>
        <v>0</v>
      </c>
      <c r="G39" s="35"/>
      <c r="H39" s="35"/>
      <c r="I39" s="133">
        <v>0.21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1" t="s">
        <v>44</v>
      </c>
      <c r="F40" s="132">
        <f>ROUND((SUM(BH125:BH144)),  2)</f>
        <v>0</v>
      </c>
      <c r="G40" s="35"/>
      <c r="H40" s="35"/>
      <c r="I40" s="133">
        <v>0.15</v>
      </c>
      <c r="J40" s="132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1" t="s">
        <v>45</v>
      </c>
      <c r="F41" s="132">
        <f>ROUND((SUM(BI125:BI144)),  2)</f>
        <v>0</v>
      </c>
      <c r="G41" s="35"/>
      <c r="H41" s="35"/>
      <c r="I41" s="133">
        <v>0</v>
      </c>
      <c r="J41" s="132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7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4" customHeight="1">
      <c r="A43" s="35"/>
      <c r="B43" s="40"/>
      <c r="C43" s="134"/>
      <c r="D43" s="135" t="s">
        <v>46</v>
      </c>
      <c r="E43" s="136"/>
      <c r="F43" s="136"/>
      <c r="G43" s="137" t="s">
        <v>47</v>
      </c>
      <c r="H43" s="138" t="s">
        <v>48</v>
      </c>
      <c r="I43" s="136"/>
      <c r="J43" s="139">
        <f>SUM(J34:J41)</f>
        <v>0</v>
      </c>
      <c r="K43" s="140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7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39" t="str">
        <f>E7</f>
        <v>Lůžkový hospic Mezi stromy na pozemku č. parc 785/1 v k.ú. Havlíčkův Brod</v>
      </c>
      <c r="F85" s="340"/>
      <c r="G85" s="340"/>
      <c r="H85" s="34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9" t="s">
        <v>189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>
      <c r="B88" s="22"/>
      <c r="C88" s="30" t="s">
        <v>2934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3" t="s">
        <v>4705</v>
      </c>
      <c r="F89" s="341"/>
      <c r="G89" s="341"/>
      <c r="H89" s="34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3961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4" t="str">
        <f>E13</f>
        <v>SLB.2 - Zabezpečovací systém</v>
      </c>
      <c r="F91" s="341"/>
      <c r="G91" s="341"/>
      <c r="H91" s="341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25. 4. 2022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7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Spolek pro lůžkový hospic Mezi Stromy</v>
      </c>
      <c r="G95" s="37"/>
      <c r="H95" s="37"/>
      <c r="I95" s="30" t="s">
        <v>30</v>
      </c>
      <c r="J95" s="33" t="str">
        <f>E25</f>
        <v>PROJEKT II, v.o.s.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Škrabal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2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2" t="s">
        <v>229</v>
      </c>
      <c r="D98" s="153"/>
      <c r="E98" s="153"/>
      <c r="F98" s="153"/>
      <c r="G98" s="153"/>
      <c r="H98" s="153"/>
      <c r="I98" s="153"/>
      <c r="J98" s="154" t="s">
        <v>230</v>
      </c>
      <c r="K98" s="153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2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75" customHeight="1">
      <c r="A100" s="35"/>
      <c r="B100" s="36"/>
      <c r="C100" s="155" t="s">
        <v>231</v>
      </c>
      <c r="D100" s="37"/>
      <c r="E100" s="37"/>
      <c r="F100" s="37"/>
      <c r="G100" s="37"/>
      <c r="H100" s="37"/>
      <c r="I100" s="37"/>
      <c r="J100" s="85">
        <f>J125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232</v>
      </c>
    </row>
    <row r="101" spans="1:47" s="9" customFormat="1" ht="25" customHeight="1">
      <c r="B101" s="156"/>
      <c r="C101" s="157"/>
      <c r="D101" s="158" t="s">
        <v>4746</v>
      </c>
      <c r="E101" s="159"/>
      <c r="F101" s="159"/>
      <c r="G101" s="159"/>
      <c r="H101" s="159"/>
      <c r="I101" s="159"/>
      <c r="J101" s="160">
        <f>J130</f>
        <v>0</v>
      </c>
      <c r="K101" s="157"/>
      <c r="L101" s="161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7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7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5" customHeight="1">
      <c r="A108" s="35"/>
      <c r="B108" s="36"/>
      <c r="C108" s="24" t="s">
        <v>260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7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6.25" customHeight="1">
      <c r="A111" s="35"/>
      <c r="B111" s="36"/>
      <c r="C111" s="37"/>
      <c r="D111" s="37"/>
      <c r="E111" s="339" t="str">
        <f>E7</f>
        <v>Lůžkový hospic Mezi stromy na pozemku č. parc 785/1 v k.ú. Havlíčkův Brod</v>
      </c>
      <c r="F111" s="340"/>
      <c r="G111" s="340"/>
      <c r="H111" s="340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1" customFormat="1" ht="16.5" customHeight="1">
      <c r="B113" s="22"/>
      <c r="C113" s="23"/>
      <c r="D113" s="23"/>
      <c r="E113" s="339" t="s">
        <v>189</v>
      </c>
      <c r="F113" s="316"/>
      <c r="G113" s="316"/>
      <c r="H113" s="316"/>
      <c r="I113" s="23"/>
      <c r="J113" s="23"/>
      <c r="K113" s="23"/>
      <c r="L113" s="21"/>
    </row>
    <row r="114" spans="1:65" s="1" customFormat="1" ht="12" customHeight="1">
      <c r="B114" s="22"/>
      <c r="C114" s="30" t="s">
        <v>2934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43" t="s">
        <v>4705</v>
      </c>
      <c r="F115" s="341"/>
      <c r="G115" s="341"/>
      <c r="H115" s="341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3961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94" t="str">
        <f>E13</f>
        <v>SLB.2 - Zabezpečovací systém</v>
      </c>
      <c r="F117" s="341"/>
      <c r="G117" s="341"/>
      <c r="H117" s="341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7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F16</f>
        <v xml:space="preserve"> </v>
      </c>
      <c r="G119" s="37"/>
      <c r="H119" s="37"/>
      <c r="I119" s="30" t="s">
        <v>22</v>
      </c>
      <c r="J119" s="67" t="str">
        <f>IF(J16="","",J16)</f>
        <v>25. 4. 2022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7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24</v>
      </c>
      <c r="D121" s="37"/>
      <c r="E121" s="37"/>
      <c r="F121" s="28" t="str">
        <f>E19</f>
        <v>Spolek pro lůžkový hospic Mezi Stromy</v>
      </c>
      <c r="G121" s="37"/>
      <c r="H121" s="37"/>
      <c r="I121" s="30" t="s">
        <v>30</v>
      </c>
      <c r="J121" s="33" t="str">
        <f>E25</f>
        <v>PROJEKT II, v.o.s.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15" customHeight="1">
      <c r="A122" s="35"/>
      <c r="B122" s="36"/>
      <c r="C122" s="30" t="s">
        <v>28</v>
      </c>
      <c r="D122" s="37"/>
      <c r="E122" s="37"/>
      <c r="F122" s="28" t="str">
        <f>IF(E22="","",E22)</f>
        <v>Vyplň údaj</v>
      </c>
      <c r="G122" s="37"/>
      <c r="H122" s="37"/>
      <c r="I122" s="30" t="s">
        <v>33</v>
      </c>
      <c r="J122" s="33" t="str">
        <f>E28</f>
        <v>Martin Škrabal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2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7"/>
      <c r="B124" s="168"/>
      <c r="C124" s="169" t="s">
        <v>261</v>
      </c>
      <c r="D124" s="170" t="s">
        <v>61</v>
      </c>
      <c r="E124" s="170" t="s">
        <v>57</v>
      </c>
      <c r="F124" s="170" t="s">
        <v>58</v>
      </c>
      <c r="G124" s="170" t="s">
        <v>262</v>
      </c>
      <c r="H124" s="170" t="s">
        <v>263</v>
      </c>
      <c r="I124" s="170" t="s">
        <v>264</v>
      </c>
      <c r="J124" s="170" t="s">
        <v>230</v>
      </c>
      <c r="K124" s="171" t="s">
        <v>265</v>
      </c>
      <c r="L124" s="172"/>
      <c r="M124" s="76" t="s">
        <v>1</v>
      </c>
      <c r="N124" s="77" t="s">
        <v>40</v>
      </c>
      <c r="O124" s="77" t="s">
        <v>266</v>
      </c>
      <c r="P124" s="77" t="s">
        <v>267</v>
      </c>
      <c r="Q124" s="77" t="s">
        <v>268</v>
      </c>
      <c r="R124" s="77" t="s">
        <v>269</v>
      </c>
      <c r="S124" s="77" t="s">
        <v>270</v>
      </c>
      <c r="T124" s="78" t="s">
        <v>271</v>
      </c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</row>
    <row r="125" spans="1:65" s="2" customFormat="1" ht="22.75" customHeight="1">
      <c r="A125" s="35"/>
      <c r="B125" s="36"/>
      <c r="C125" s="83" t="s">
        <v>272</v>
      </c>
      <c r="D125" s="37"/>
      <c r="E125" s="37"/>
      <c r="F125" s="37"/>
      <c r="G125" s="37"/>
      <c r="H125" s="37"/>
      <c r="I125" s="37"/>
      <c r="J125" s="173">
        <f>BK125</f>
        <v>0</v>
      </c>
      <c r="K125" s="37"/>
      <c r="L125" s="40"/>
      <c r="M125" s="79"/>
      <c r="N125" s="174"/>
      <c r="O125" s="80"/>
      <c r="P125" s="175">
        <f>P126+SUM(P127:P130)</f>
        <v>0</v>
      </c>
      <c r="Q125" s="80"/>
      <c r="R125" s="175">
        <f>R126+SUM(R127:R130)</f>
        <v>0</v>
      </c>
      <c r="S125" s="80"/>
      <c r="T125" s="176">
        <f>T126+SUM(T127:T130)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232</v>
      </c>
      <c r="BK125" s="177">
        <f>BK126+SUM(BK127:BK130)</f>
        <v>0</v>
      </c>
    </row>
    <row r="126" spans="1:65" s="2" customFormat="1" ht="16.5" customHeight="1">
      <c r="A126" s="35"/>
      <c r="B126" s="36"/>
      <c r="C126" s="194" t="s">
        <v>83</v>
      </c>
      <c r="D126" s="194" t="s">
        <v>277</v>
      </c>
      <c r="E126" s="195" t="s">
        <v>4747</v>
      </c>
      <c r="F126" s="196" t="s">
        <v>4709</v>
      </c>
      <c r="G126" s="197" t="s">
        <v>597</v>
      </c>
      <c r="H126" s="198">
        <v>1</v>
      </c>
      <c r="I126" s="199"/>
      <c r="J126" s="200">
        <f>ROUND(I126*H126,2)</f>
        <v>0</v>
      </c>
      <c r="K126" s="196" t="s">
        <v>1</v>
      </c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282</v>
      </c>
      <c r="AT126" s="205" t="s">
        <v>277</v>
      </c>
      <c r="AU126" s="205" t="s">
        <v>76</v>
      </c>
      <c r="AY126" s="18" t="s">
        <v>275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282</v>
      </c>
      <c r="BM126" s="205" t="s">
        <v>85</v>
      </c>
    </row>
    <row r="127" spans="1:65" s="2" customFormat="1" ht="16.5" customHeight="1">
      <c r="A127" s="35"/>
      <c r="B127" s="36"/>
      <c r="C127" s="194" t="s">
        <v>85</v>
      </c>
      <c r="D127" s="194" t="s">
        <v>277</v>
      </c>
      <c r="E127" s="195" t="s">
        <v>4748</v>
      </c>
      <c r="F127" s="196" t="s">
        <v>4749</v>
      </c>
      <c r="G127" s="197" t="s">
        <v>597</v>
      </c>
      <c r="H127" s="198">
        <v>1</v>
      </c>
      <c r="I127" s="199"/>
      <c r="J127" s="200">
        <f>ROUND(I127*H127,2)</f>
        <v>0</v>
      </c>
      <c r="K127" s="196" t="s">
        <v>1</v>
      </c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282</v>
      </c>
      <c r="AT127" s="205" t="s">
        <v>277</v>
      </c>
      <c r="AU127" s="205" t="s">
        <v>76</v>
      </c>
      <c r="AY127" s="18" t="s">
        <v>275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282</v>
      </c>
      <c r="BM127" s="205" t="s">
        <v>282</v>
      </c>
    </row>
    <row r="128" spans="1:65" s="2" customFormat="1" ht="16.5" customHeight="1">
      <c r="A128" s="35"/>
      <c r="B128" s="36"/>
      <c r="C128" s="194" t="s">
        <v>106</v>
      </c>
      <c r="D128" s="194" t="s">
        <v>277</v>
      </c>
      <c r="E128" s="195" t="s">
        <v>4750</v>
      </c>
      <c r="F128" s="196" t="s">
        <v>4751</v>
      </c>
      <c r="G128" s="197" t="s">
        <v>4752</v>
      </c>
      <c r="H128" s="198">
        <v>8</v>
      </c>
      <c r="I128" s="199"/>
      <c r="J128" s="200">
        <f>ROUND(I128*H128,2)</f>
        <v>0</v>
      </c>
      <c r="K128" s="196" t="s">
        <v>1</v>
      </c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282</v>
      </c>
      <c r="AT128" s="205" t="s">
        <v>277</v>
      </c>
      <c r="AU128" s="205" t="s">
        <v>76</v>
      </c>
      <c r="AY128" s="18" t="s">
        <v>275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282</v>
      </c>
      <c r="BM128" s="205" t="s">
        <v>322</v>
      </c>
    </row>
    <row r="129" spans="1:65" s="2" customFormat="1" ht="16.5" customHeight="1">
      <c r="A129" s="35"/>
      <c r="B129" s="36"/>
      <c r="C129" s="194" t="s">
        <v>282</v>
      </c>
      <c r="D129" s="194" t="s">
        <v>277</v>
      </c>
      <c r="E129" s="195" t="s">
        <v>4710</v>
      </c>
      <c r="F129" s="196" t="s">
        <v>4711</v>
      </c>
      <c r="G129" s="197" t="s">
        <v>597</v>
      </c>
      <c r="H129" s="198">
        <v>1</v>
      </c>
      <c r="I129" s="199"/>
      <c r="J129" s="200">
        <f>ROUND(I129*H129,2)</f>
        <v>0</v>
      </c>
      <c r="K129" s="196" t="s">
        <v>1</v>
      </c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282</v>
      </c>
      <c r="AT129" s="205" t="s">
        <v>277</v>
      </c>
      <c r="AU129" s="205" t="s">
        <v>76</v>
      </c>
      <c r="AY129" s="18" t="s">
        <v>275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282</v>
      </c>
      <c r="BM129" s="205" t="s">
        <v>4753</v>
      </c>
    </row>
    <row r="130" spans="1:65" s="12" customFormat="1" ht="25.9" customHeight="1">
      <c r="B130" s="178"/>
      <c r="C130" s="179"/>
      <c r="D130" s="180" t="s">
        <v>75</v>
      </c>
      <c r="E130" s="181" t="s">
        <v>2096</v>
      </c>
      <c r="F130" s="181" t="s">
        <v>4754</v>
      </c>
      <c r="G130" s="179"/>
      <c r="H130" s="179"/>
      <c r="I130" s="182"/>
      <c r="J130" s="183">
        <f>BK130</f>
        <v>0</v>
      </c>
      <c r="K130" s="179"/>
      <c r="L130" s="184"/>
      <c r="M130" s="185"/>
      <c r="N130" s="186"/>
      <c r="O130" s="186"/>
      <c r="P130" s="187">
        <f>SUM(P131:P144)</f>
        <v>0</v>
      </c>
      <c r="Q130" s="186"/>
      <c r="R130" s="187">
        <f>SUM(R131:R144)</f>
        <v>0</v>
      </c>
      <c r="S130" s="186"/>
      <c r="T130" s="188">
        <f>SUM(T131:T144)</f>
        <v>0</v>
      </c>
      <c r="AR130" s="189" t="s">
        <v>83</v>
      </c>
      <c r="AT130" s="190" t="s">
        <v>75</v>
      </c>
      <c r="AU130" s="190" t="s">
        <v>76</v>
      </c>
      <c r="AY130" s="189" t="s">
        <v>275</v>
      </c>
      <c r="BK130" s="191">
        <f>SUM(BK131:BK144)</f>
        <v>0</v>
      </c>
    </row>
    <row r="131" spans="1:65" s="2" customFormat="1" ht="24.15" customHeight="1">
      <c r="A131" s="35"/>
      <c r="B131" s="36"/>
      <c r="C131" s="194" t="s">
        <v>317</v>
      </c>
      <c r="D131" s="194" t="s">
        <v>277</v>
      </c>
      <c r="E131" s="195" t="s">
        <v>4755</v>
      </c>
      <c r="F131" s="196" t="s">
        <v>4756</v>
      </c>
      <c r="G131" s="197" t="s">
        <v>2066</v>
      </c>
      <c r="H131" s="198">
        <v>1</v>
      </c>
      <c r="I131" s="199"/>
      <c r="J131" s="200">
        <f t="shared" ref="J131:J144" si="0">ROUND(I131*H131,2)</f>
        <v>0</v>
      </c>
      <c r="K131" s="196" t="s">
        <v>1</v>
      </c>
      <c r="L131" s="40"/>
      <c r="M131" s="201" t="s">
        <v>1</v>
      </c>
      <c r="N131" s="202" t="s">
        <v>41</v>
      </c>
      <c r="O131" s="72"/>
      <c r="P131" s="203">
        <f t="shared" ref="P131:P144" si="1">O131*H131</f>
        <v>0</v>
      </c>
      <c r="Q131" s="203">
        <v>0</v>
      </c>
      <c r="R131" s="203">
        <f t="shared" ref="R131:R144" si="2">Q131*H131</f>
        <v>0</v>
      </c>
      <c r="S131" s="203">
        <v>0</v>
      </c>
      <c r="T131" s="204">
        <f t="shared" ref="T131:T144" si="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282</v>
      </c>
      <c r="AT131" s="205" t="s">
        <v>277</v>
      </c>
      <c r="AU131" s="205" t="s">
        <v>83</v>
      </c>
      <c r="AY131" s="18" t="s">
        <v>275</v>
      </c>
      <c r="BE131" s="206">
        <f t="shared" ref="BE131:BE144" si="4">IF(N131="základní",J131,0)</f>
        <v>0</v>
      </c>
      <c r="BF131" s="206">
        <f t="shared" ref="BF131:BF144" si="5">IF(N131="snížená",J131,0)</f>
        <v>0</v>
      </c>
      <c r="BG131" s="206">
        <f t="shared" ref="BG131:BG144" si="6">IF(N131="zákl. přenesená",J131,0)</f>
        <v>0</v>
      </c>
      <c r="BH131" s="206">
        <f t="shared" ref="BH131:BH144" si="7">IF(N131="sníž. přenesená",J131,0)</f>
        <v>0</v>
      </c>
      <c r="BI131" s="206">
        <f t="shared" ref="BI131:BI144" si="8">IF(N131="nulová",J131,0)</f>
        <v>0</v>
      </c>
      <c r="BJ131" s="18" t="s">
        <v>83</v>
      </c>
      <c r="BK131" s="206">
        <f t="shared" ref="BK131:BK144" si="9">ROUND(I131*H131,2)</f>
        <v>0</v>
      </c>
      <c r="BL131" s="18" t="s">
        <v>282</v>
      </c>
      <c r="BM131" s="205" t="s">
        <v>334</v>
      </c>
    </row>
    <row r="132" spans="1:65" s="2" customFormat="1" ht="37.75" customHeight="1">
      <c r="A132" s="35"/>
      <c r="B132" s="36"/>
      <c r="C132" s="194" t="s">
        <v>322</v>
      </c>
      <c r="D132" s="194" t="s">
        <v>277</v>
      </c>
      <c r="E132" s="195" t="s">
        <v>4757</v>
      </c>
      <c r="F132" s="196" t="s">
        <v>4758</v>
      </c>
      <c r="G132" s="197" t="s">
        <v>2066</v>
      </c>
      <c r="H132" s="198">
        <v>4</v>
      </c>
      <c r="I132" s="199"/>
      <c r="J132" s="200">
        <f t="shared" si="0"/>
        <v>0</v>
      </c>
      <c r="K132" s="196" t="s">
        <v>1</v>
      </c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282</v>
      </c>
      <c r="AT132" s="205" t="s">
        <v>277</v>
      </c>
      <c r="AU132" s="205" t="s">
        <v>83</v>
      </c>
      <c r="AY132" s="18" t="s">
        <v>275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282</v>
      </c>
      <c r="BM132" s="205" t="s">
        <v>345</v>
      </c>
    </row>
    <row r="133" spans="1:65" s="2" customFormat="1" ht="16.5" customHeight="1">
      <c r="A133" s="35"/>
      <c r="B133" s="36"/>
      <c r="C133" s="194" t="s">
        <v>328</v>
      </c>
      <c r="D133" s="194" t="s">
        <v>277</v>
      </c>
      <c r="E133" s="195" t="s">
        <v>4759</v>
      </c>
      <c r="F133" s="196" t="s">
        <v>4760</v>
      </c>
      <c r="G133" s="197" t="s">
        <v>2066</v>
      </c>
      <c r="H133" s="198">
        <v>28</v>
      </c>
      <c r="I133" s="199"/>
      <c r="J133" s="200">
        <f t="shared" si="0"/>
        <v>0</v>
      </c>
      <c r="K133" s="196" t="s">
        <v>1</v>
      </c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282</v>
      </c>
      <c r="AT133" s="205" t="s">
        <v>277</v>
      </c>
      <c r="AU133" s="205" t="s">
        <v>83</v>
      </c>
      <c r="AY133" s="18" t="s">
        <v>275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282</v>
      </c>
      <c r="BM133" s="205" t="s">
        <v>362</v>
      </c>
    </row>
    <row r="134" spans="1:65" s="2" customFormat="1" ht="49" customHeight="1">
      <c r="A134" s="35"/>
      <c r="B134" s="36"/>
      <c r="C134" s="194" t="s">
        <v>334</v>
      </c>
      <c r="D134" s="194" t="s">
        <v>277</v>
      </c>
      <c r="E134" s="195" t="s">
        <v>4761</v>
      </c>
      <c r="F134" s="196" t="s">
        <v>4762</v>
      </c>
      <c r="G134" s="197" t="s">
        <v>2066</v>
      </c>
      <c r="H134" s="198">
        <v>25</v>
      </c>
      <c r="I134" s="199"/>
      <c r="J134" s="200">
        <f t="shared" si="0"/>
        <v>0</v>
      </c>
      <c r="K134" s="196" t="s">
        <v>1</v>
      </c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282</v>
      </c>
      <c r="AT134" s="205" t="s">
        <v>277</v>
      </c>
      <c r="AU134" s="205" t="s">
        <v>83</v>
      </c>
      <c r="AY134" s="18" t="s">
        <v>275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282</v>
      </c>
      <c r="BM134" s="205" t="s">
        <v>370</v>
      </c>
    </row>
    <row r="135" spans="1:65" s="2" customFormat="1" ht="24.15" customHeight="1">
      <c r="A135" s="35"/>
      <c r="B135" s="36"/>
      <c r="C135" s="194" t="s">
        <v>339</v>
      </c>
      <c r="D135" s="194" t="s">
        <v>277</v>
      </c>
      <c r="E135" s="195" t="s">
        <v>4763</v>
      </c>
      <c r="F135" s="196" t="s">
        <v>4764</v>
      </c>
      <c r="G135" s="197" t="s">
        <v>2066</v>
      </c>
      <c r="H135" s="198">
        <v>44</v>
      </c>
      <c r="I135" s="199"/>
      <c r="J135" s="200">
        <f t="shared" si="0"/>
        <v>0</v>
      </c>
      <c r="K135" s="196" t="s">
        <v>1</v>
      </c>
      <c r="L135" s="40"/>
      <c r="M135" s="201" t="s">
        <v>1</v>
      </c>
      <c r="N135" s="202" t="s">
        <v>41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282</v>
      </c>
      <c r="AT135" s="205" t="s">
        <v>277</v>
      </c>
      <c r="AU135" s="205" t="s">
        <v>83</v>
      </c>
      <c r="AY135" s="18" t="s">
        <v>275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282</v>
      </c>
      <c r="BM135" s="205" t="s">
        <v>380</v>
      </c>
    </row>
    <row r="136" spans="1:65" s="2" customFormat="1" ht="66.75" customHeight="1">
      <c r="A136" s="35"/>
      <c r="B136" s="36"/>
      <c r="C136" s="194" t="s">
        <v>345</v>
      </c>
      <c r="D136" s="194" t="s">
        <v>277</v>
      </c>
      <c r="E136" s="195" t="s">
        <v>4765</v>
      </c>
      <c r="F136" s="196" t="s">
        <v>4766</v>
      </c>
      <c r="G136" s="197" t="s">
        <v>2066</v>
      </c>
      <c r="H136" s="198">
        <v>44</v>
      </c>
      <c r="I136" s="199"/>
      <c r="J136" s="200">
        <f t="shared" si="0"/>
        <v>0</v>
      </c>
      <c r="K136" s="196" t="s">
        <v>1</v>
      </c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282</v>
      </c>
      <c r="AT136" s="205" t="s">
        <v>277</v>
      </c>
      <c r="AU136" s="205" t="s">
        <v>83</v>
      </c>
      <c r="AY136" s="18" t="s">
        <v>275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282</v>
      </c>
      <c r="BM136" s="205" t="s">
        <v>391</v>
      </c>
    </row>
    <row r="137" spans="1:65" s="2" customFormat="1" ht="16.5" customHeight="1">
      <c r="A137" s="35"/>
      <c r="B137" s="36"/>
      <c r="C137" s="194" t="s">
        <v>349</v>
      </c>
      <c r="D137" s="194" t="s">
        <v>277</v>
      </c>
      <c r="E137" s="195" t="s">
        <v>4767</v>
      </c>
      <c r="F137" s="196" t="s">
        <v>4768</v>
      </c>
      <c r="G137" s="197" t="s">
        <v>2066</v>
      </c>
      <c r="H137" s="198">
        <v>18</v>
      </c>
      <c r="I137" s="199"/>
      <c r="J137" s="200">
        <f t="shared" si="0"/>
        <v>0</v>
      </c>
      <c r="K137" s="196" t="s">
        <v>1</v>
      </c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282</v>
      </c>
      <c r="AT137" s="205" t="s">
        <v>277</v>
      </c>
      <c r="AU137" s="205" t="s">
        <v>83</v>
      </c>
      <c r="AY137" s="18" t="s">
        <v>275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282</v>
      </c>
      <c r="BM137" s="205" t="s">
        <v>402</v>
      </c>
    </row>
    <row r="138" spans="1:65" s="2" customFormat="1" ht="24.15" customHeight="1">
      <c r="A138" s="35"/>
      <c r="B138" s="36"/>
      <c r="C138" s="194" t="s">
        <v>362</v>
      </c>
      <c r="D138" s="194" t="s">
        <v>277</v>
      </c>
      <c r="E138" s="195" t="s">
        <v>4769</v>
      </c>
      <c r="F138" s="196" t="s">
        <v>4770</v>
      </c>
      <c r="G138" s="197" t="s">
        <v>2066</v>
      </c>
      <c r="H138" s="198">
        <v>1</v>
      </c>
      <c r="I138" s="199"/>
      <c r="J138" s="200">
        <f t="shared" si="0"/>
        <v>0</v>
      </c>
      <c r="K138" s="196" t="s">
        <v>1</v>
      </c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282</v>
      </c>
      <c r="AT138" s="205" t="s">
        <v>277</v>
      </c>
      <c r="AU138" s="205" t="s">
        <v>83</v>
      </c>
      <c r="AY138" s="18" t="s">
        <v>275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282</v>
      </c>
      <c r="BM138" s="205" t="s">
        <v>420</v>
      </c>
    </row>
    <row r="139" spans="1:65" s="2" customFormat="1" ht="16.5" customHeight="1">
      <c r="A139" s="35"/>
      <c r="B139" s="36"/>
      <c r="C139" s="194" t="s">
        <v>366</v>
      </c>
      <c r="D139" s="194" t="s">
        <v>277</v>
      </c>
      <c r="E139" s="195" t="s">
        <v>4771</v>
      </c>
      <c r="F139" s="196" t="s">
        <v>4772</v>
      </c>
      <c r="G139" s="197" t="s">
        <v>2066</v>
      </c>
      <c r="H139" s="198">
        <v>1</v>
      </c>
      <c r="I139" s="199"/>
      <c r="J139" s="200">
        <f t="shared" si="0"/>
        <v>0</v>
      </c>
      <c r="K139" s="196" t="s">
        <v>1</v>
      </c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282</v>
      </c>
      <c r="AT139" s="205" t="s">
        <v>277</v>
      </c>
      <c r="AU139" s="205" t="s">
        <v>83</v>
      </c>
      <c r="AY139" s="18" t="s">
        <v>275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282</v>
      </c>
      <c r="BM139" s="205" t="s">
        <v>436</v>
      </c>
    </row>
    <row r="140" spans="1:65" s="2" customFormat="1" ht="33" customHeight="1">
      <c r="A140" s="35"/>
      <c r="B140" s="36"/>
      <c r="C140" s="194" t="s">
        <v>370</v>
      </c>
      <c r="D140" s="194" t="s">
        <v>277</v>
      </c>
      <c r="E140" s="195" t="s">
        <v>4773</v>
      </c>
      <c r="F140" s="196" t="s">
        <v>4774</v>
      </c>
      <c r="G140" s="197" t="s">
        <v>2066</v>
      </c>
      <c r="H140" s="198">
        <v>2</v>
      </c>
      <c r="I140" s="199"/>
      <c r="J140" s="200">
        <f t="shared" si="0"/>
        <v>0</v>
      </c>
      <c r="K140" s="196" t="s">
        <v>1</v>
      </c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282</v>
      </c>
      <c r="AT140" s="205" t="s">
        <v>277</v>
      </c>
      <c r="AU140" s="205" t="s">
        <v>83</v>
      </c>
      <c r="AY140" s="18" t="s">
        <v>275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282</v>
      </c>
      <c r="BM140" s="205" t="s">
        <v>464</v>
      </c>
    </row>
    <row r="141" spans="1:65" s="2" customFormat="1" ht="16.5" customHeight="1">
      <c r="A141" s="35"/>
      <c r="B141" s="36"/>
      <c r="C141" s="194" t="s">
        <v>8</v>
      </c>
      <c r="D141" s="194" t="s">
        <v>277</v>
      </c>
      <c r="E141" s="195" t="s">
        <v>4775</v>
      </c>
      <c r="F141" s="196" t="s">
        <v>4776</v>
      </c>
      <c r="G141" s="197" t="s">
        <v>2066</v>
      </c>
      <c r="H141" s="198">
        <v>10</v>
      </c>
      <c r="I141" s="199"/>
      <c r="J141" s="200">
        <f t="shared" si="0"/>
        <v>0</v>
      </c>
      <c r="K141" s="196" t="s">
        <v>1</v>
      </c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282</v>
      </c>
      <c r="AT141" s="205" t="s">
        <v>277</v>
      </c>
      <c r="AU141" s="205" t="s">
        <v>83</v>
      </c>
      <c r="AY141" s="18" t="s">
        <v>275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282</v>
      </c>
      <c r="BM141" s="205" t="s">
        <v>478</v>
      </c>
    </row>
    <row r="142" spans="1:65" s="2" customFormat="1" ht="16.5" customHeight="1">
      <c r="A142" s="35"/>
      <c r="B142" s="36"/>
      <c r="C142" s="194" t="s">
        <v>380</v>
      </c>
      <c r="D142" s="194" t="s">
        <v>277</v>
      </c>
      <c r="E142" s="195" t="s">
        <v>4777</v>
      </c>
      <c r="F142" s="196" t="s">
        <v>4778</v>
      </c>
      <c r="G142" s="197" t="s">
        <v>2066</v>
      </c>
      <c r="H142" s="198">
        <v>2</v>
      </c>
      <c r="I142" s="199"/>
      <c r="J142" s="200">
        <f t="shared" si="0"/>
        <v>0</v>
      </c>
      <c r="K142" s="196" t="s">
        <v>1</v>
      </c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282</v>
      </c>
      <c r="AT142" s="205" t="s">
        <v>277</v>
      </c>
      <c r="AU142" s="205" t="s">
        <v>83</v>
      </c>
      <c r="AY142" s="18" t="s">
        <v>275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282</v>
      </c>
      <c r="BM142" s="205" t="s">
        <v>488</v>
      </c>
    </row>
    <row r="143" spans="1:65" s="2" customFormat="1" ht="16.5" customHeight="1">
      <c r="A143" s="35"/>
      <c r="B143" s="36"/>
      <c r="C143" s="194" t="s">
        <v>385</v>
      </c>
      <c r="D143" s="194" t="s">
        <v>277</v>
      </c>
      <c r="E143" s="195" t="s">
        <v>4779</v>
      </c>
      <c r="F143" s="196" t="s">
        <v>4780</v>
      </c>
      <c r="G143" s="197" t="s">
        <v>2066</v>
      </c>
      <c r="H143" s="198">
        <v>1</v>
      </c>
      <c r="I143" s="199"/>
      <c r="J143" s="200">
        <f t="shared" si="0"/>
        <v>0</v>
      </c>
      <c r="K143" s="196" t="s">
        <v>1</v>
      </c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282</v>
      </c>
      <c r="AT143" s="205" t="s">
        <v>277</v>
      </c>
      <c r="AU143" s="205" t="s">
        <v>83</v>
      </c>
      <c r="AY143" s="18" t="s">
        <v>275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282</v>
      </c>
      <c r="BM143" s="205" t="s">
        <v>517</v>
      </c>
    </row>
    <row r="144" spans="1:65" s="2" customFormat="1" ht="16.5" customHeight="1">
      <c r="A144" s="35"/>
      <c r="B144" s="36"/>
      <c r="C144" s="194" t="s">
        <v>391</v>
      </c>
      <c r="D144" s="194" t="s">
        <v>277</v>
      </c>
      <c r="E144" s="195" t="s">
        <v>4781</v>
      </c>
      <c r="F144" s="196" t="s">
        <v>4782</v>
      </c>
      <c r="G144" s="197" t="s">
        <v>399</v>
      </c>
      <c r="H144" s="198">
        <v>563</v>
      </c>
      <c r="I144" s="199"/>
      <c r="J144" s="200">
        <f t="shared" si="0"/>
        <v>0</v>
      </c>
      <c r="K144" s="196" t="s">
        <v>1</v>
      </c>
      <c r="L144" s="40"/>
      <c r="M144" s="262" t="s">
        <v>1</v>
      </c>
      <c r="N144" s="263" t="s">
        <v>41</v>
      </c>
      <c r="O144" s="264"/>
      <c r="P144" s="265">
        <f t="shared" si="1"/>
        <v>0</v>
      </c>
      <c r="Q144" s="265">
        <v>0</v>
      </c>
      <c r="R144" s="265">
        <f t="shared" si="2"/>
        <v>0</v>
      </c>
      <c r="S144" s="265">
        <v>0</v>
      </c>
      <c r="T144" s="266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282</v>
      </c>
      <c r="AT144" s="205" t="s">
        <v>277</v>
      </c>
      <c r="AU144" s="205" t="s">
        <v>83</v>
      </c>
      <c r="AY144" s="18" t="s">
        <v>275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282</v>
      </c>
      <c r="BM144" s="205" t="s">
        <v>552</v>
      </c>
    </row>
    <row r="145" spans="1:31" s="2" customFormat="1" ht="7" customHeight="1">
      <c r="A145" s="35"/>
      <c r="B145" s="55"/>
      <c r="C145" s="56"/>
      <c r="D145" s="56"/>
      <c r="E145" s="56"/>
      <c r="F145" s="56"/>
      <c r="G145" s="56"/>
      <c r="H145" s="56"/>
      <c r="I145" s="56"/>
      <c r="J145" s="56"/>
      <c r="K145" s="56"/>
      <c r="L145" s="40"/>
      <c r="M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</sheetData>
  <sheetProtection algorithmName="SHA-512" hashValue="z/kS3VUtjf6GKXELxJXlWaE2OUePQMWgi3QoteD6oIC8zS5k00/BK0OPB35d1DD9QEhyhychOKwVVyIVCHtr8w==" saltValue="GfRXRRAkK9P9tfXPlBIufQ+Kg/nana92TfzDPGZWIoBXgAq7VuXxCdwXypQK2hyDymXudDxZWe9hhZ9h47ElxQ==" spinCount="100000" sheet="1" objects="1" scenarios="1" formatColumns="0" formatRows="0" autoFilter="0"/>
  <autoFilter ref="C124:K144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128</v>
      </c>
    </row>
    <row r="3" spans="1:46" s="1" customFormat="1" ht="7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2" t="str">
        <f>'Rekapitulace stavby'!K6</f>
        <v>Lůžkový hospic Mezi stromy na pozemku č. parc 785/1 v k.ú. Havlíčkův Brod</v>
      </c>
      <c r="F7" s="333"/>
      <c r="G7" s="333"/>
      <c r="H7" s="333"/>
      <c r="L7" s="21"/>
    </row>
    <row r="8" spans="1:46" ht="12.5">
      <c r="B8" s="21"/>
      <c r="D8" s="121" t="s">
        <v>186</v>
      </c>
      <c r="L8" s="21"/>
    </row>
    <row r="9" spans="1:46" s="1" customFormat="1" ht="16.5" customHeight="1">
      <c r="B9" s="21"/>
      <c r="E9" s="332" t="s">
        <v>189</v>
      </c>
      <c r="F9" s="331"/>
      <c r="G9" s="331"/>
      <c r="H9" s="331"/>
      <c r="L9" s="21"/>
    </row>
    <row r="10" spans="1:46" s="1" customFormat="1" ht="12" customHeight="1">
      <c r="B10" s="21"/>
      <c r="D10" s="121" t="s">
        <v>2934</v>
      </c>
      <c r="L10" s="21"/>
    </row>
    <row r="11" spans="1:46" s="2" customFormat="1" ht="16.5" customHeight="1">
      <c r="A11" s="35"/>
      <c r="B11" s="40"/>
      <c r="C11" s="35"/>
      <c r="D11" s="35"/>
      <c r="E11" s="342" t="s">
        <v>4705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3961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4" t="s">
        <v>4783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1" t="s">
        <v>1</v>
      </c>
      <c r="G15" s="35"/>
      <c r="H15" s="35"/>
      <c r="I15" s="121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1" t="s">
        <v>21</v>
      </c>
      <c r="G16" s="35"/>
      <c r="H16" s="35"/>
      <c r="I16" s="121" t="s">
        <v>22</v>
      </c>
      <c r="J16" s="122" t="str">
        <f>'Rekapitulace stavby'!AN8</f>
        <v>25. 4. 2022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7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1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7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6" t="str">
        <f>'Rekapitulace stavby'!E14</f>
        <v>Vyplň údaj</v>
      </c>
      <c r="F22" s="337"/>
      <c r="G22" s="337"/>
      <c r="H22" s="337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7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1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7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1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38" t="s">
        <v>1</v>
      </c>
      <c r="F31" s="338"/>
      <c r="G31" s="338"/>
      <c r="H31" s="338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7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4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ROUND(J125,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7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31" t="s">
        <v>40</v>
      </c>
      <c r="E37" s="121" t="s">
        <v>41</v>
      </c>
      <c r="F37" s="132">
        <f>ROUND((SUM(BE125:BE149)),  2)</f>
        <v>0</v>
      </c>
      <c r="G37" s="35"/>
      <c r="H37" s="35"/>
      <c r="I37" s="133">
        <v>0.21</v>
      </c>
      <c r="J37" s="132">
        <f>ROUND(((SUM(BE125:BE149))*I37),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1" t="s">
        <v>42</v>
      </c>
      <c r="F38" s="132">
        <f>ROUND((SUM(BF125:BF149)),  2)</f>
        <v>0</v>
      </c>
      <c r="G38" s="35"/>
      <c r="H38" s="35"/>
      <c r="I38" s="133">
        <v>0.15</v>
      </c>
      <c r="J38" s="132">
        <f>ROUND(((SUM(BF125:BF149))*I38),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1" t="s">
        <v>43</v>
      </c>
      <c r="F39" s="132">
        <f>ROUND((SUM(BG125:BG149)),  2)</f>
        <v>0</v>
      </c>
      <c r="G39" s="35"/>
      <c r="H39" s="35"/>
      <c r="I39" s="133">
        <v>0.21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1" t="s">
        <v>44</v>
      </c>
      <c r="F40" s="132">
        <f>ROUND((SUM(BH125:BH149)),  2)</f>
        <v>0</v>
      </c>
      <c r="G40" s="35"/>
      <c r="H40" s="35"/>
      <c r="I40" s="133">
        <v>0.15</v>
      </c>
      <c r="J40" s="132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1" t="s">
        <v>45</v>
      </c>
      <c r="F41" s="132">
        <f>ROUND((SUM(BI125:BI149)),  2)</f>
        <v>0</v>
      </c>
      <c r="G41" s="35"/>
      <c r="H41" s="35"/>
      <c r="I41" s="133">
        <v>0</v>
      </c>
      <c r="J41" s="132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7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4" customHeight="1">
      <c r="A43" s="35"/>
      <c r="B43" s="40"/>
      <c r="C43" s="134"/>
      <c r="D43" s="135" t="s">
        <v>46</v>
      </c>
      <c r="E43" s="136"/>
      <c r="F43" s="136"/>
      <c r="G43" s="137" t="s">
        <v>47</v>
      </c>
      <c r="H43" s="138" t="s">
        <v>48</v>
      </c>
      <c r="I43" s="136"/>
      <c r="J43" s="139">
        <f>SUM(J34:J41)</f>
        <v>0</v>
      </c>
      <c r="K43" s="140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7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39" t="str">
        <f>E7</f>
        <v>Lůžkový hospic Mezi stromy na pozemku č. parc 785/1 v k.ú. Havlíčkův Brod</v>
      </c>
      <c r="F85" s="340"/>
      <c r="G85" s="340"/>
      <c r="H85" s="34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9" t="s">
        <v>189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>
      <c r="B88" s="22"/>
      <c r="C88" s="30" t="s">
        <v>2934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3" t="s">
        <v>4705</v>
      </c>
      <c r="F89" s="341"/>
      <c r="G89" s="341"/>
      <c r="H89" s="34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3961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4" t="str">
        <f>E13</f>
        <v>SLB.3 - Počítačová síť</v>
      </c>
      <c r="F91" s="341"/>
      <c r="G91" s="341"/>
      <c r="H91" s="341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25. 4. 2022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7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Spolek pro lůžkový hospic Mezi Stromy</v>
      </c>
      <c r="G95" s="37"/>
      <c r="H95" s="37"/>
      <c r="I95" s="30" t="s">
        <v>30</v>
      </c>
      <c r="J95" s="33" t="str">
        <f>E25</f>
        <v>PROJEKT II, v.o.s.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Škrabal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2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2" t="s">
        <v>229</v>
      </c>
      <c r="D98" s="153"/>
      <c r="E98" s="153"/>
      <c r="F98" s="153"/>
      <c r="G98" s="153"/>
      <c r="H98" s="153"/>
      <c r="I98" s="153"/>
      <c r="J98" s="154" t="s">
        <v>230</v>
      </c>
      <c r="K98" s="153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2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75" customHeight="1">
      <c r="A100" s="35"/>
      <c r="B100" s="36"/>
      <c r="C100" s="155" t="s">
        <v>231</v>
      </c>
      <c r="D100" s="37"/>
      <c r="E100" s="37"/>
      <c r="F100" s="37"/>
      <c r="G100" s="37"/>
      <c r="H100" s="37"/>
      <c r="I100" s="37"/>
      <c r="J100" s="85">
        <f>J125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232</v>
      </c>
    </row>
    <row r="101" spans="1:47" s="9" customFormat="1" ht="25" customHeight="1">
      <c r="B101" s="156"/>
      <c r="C101" s="157"/>
      <c r="D101" s="158" t="s">
        <v>4784</v>
      </c>
      <c r="E101" s="159"/>
      <c r="F101" s="159"/>
      <c r="G101" s="159"/>
      <c r="H101" s="159"/>
      <c r="I101" s="159"/>
      <c r="J101" s="160">
        <f>J130</f>
        <v>0</v>
      </c>
      <c r="K101" s="157"/>
      <c r="L101" s="161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7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7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5" customHeight="1">
      <c r="A108" s="35"/>
      <c r="B108" s="36"/>
      <c r="C108" s="24" t="s">
        <v>260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7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6.25" customHeight="1">
      <c r="A111" s="35"/>
      <c r="B111" s="36"/>
      <c r="C111" s="37"/>
      <c r="D111" s="37"/>
      <c r="E111" s="339" t="str">
        <f>E7</f>
        <v>Lůžkový hospic Mezi stromy na pozemku č. parc 785/1 v k.ú. Havlíčkův Brod</v>
      </c>
      <c r="F111" s="340"/>
      <c r="G111" s="340"/>
      <c r="H111" s="340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1" customFormat="1" ht="16.5" customHeight="1">
      <c r="B113" s="22"/>
      <c r="C113" s="23"/>
      <c r="D113" s="23"/>
      <c r="E113" s="339" t="s">
        <v>189</v>
      </c>
      <c r="F113" s="316"/>
      <c r="G113" s="316"/>
      <c r="H113" s="316"/>
      <c r="I113" s="23"/>
      <c r="J113" s="23"/>
      <c r="K113" s="23"/>
      <c r="L113" s="21"/>
    </row>
    <row r="114" spans="1:65" s="1" customFormat="1" ht="12" customHeight="1">
      <c r="B114" s="22"/>
      <c r="C114" s="30" t="s">
        <v>2934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43" t="s">
        <v>4705</v>
      </c>
      <c r="F115" s="341"/>
      <c r="G115" s="341"/>
      <c r="H115" s="341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3961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94" t="str">
        <f>E13</f>
        <v>SLB.3 - Počítačová síť</v>
      </c>
      <c r="F117" s="341"/>
      <c r="G117" s="341"/>
      <c r="H117" s="341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7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F16</f>
        <v xml:space="preserve"> </v>
      </c>
      <c r="G119" s="37"/>
      <c r="H119" s="37"/>
      <c r="I119" s="30" t="s">
        <v>22</v>
      </c>
      <c r="J119" s="67" t="str">
        <f>IF(J16="","",J16)</f>
        <v>25. 4. 2022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7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24</v>
      </c>
      <c r="D121" s="37"/>
      <c r="E121" s="37"/>
      <c r="F121" s="28" t="str">
        <f>E19</f>
        <v>Spolek pro lůžkový hospic Mezi Stromy</v>
      </c>
      <c r="G121" s="37"/>
      <c r="H121" s="37"/>
      <c r="I121" s="30" t="s">
        <v>30</v>
      </c>
      <c r="J121" s="33" t="str">
        <f>E25</f>
        <v>PROJEKT II, v.o.s.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15" customHeight="1">
      <c r="A122" s="35"/>
      <c r="B122" s="36"/>
      <c r="C122" s="30" t="s">
        <v>28</v>
      </c>
      <c r="D122" s="37"/>
      <c r="E122" s="37"/>
      <c r="F122" s="28" t="str">
        <f>IF(E22="","",E22)</f>
        <v>Vyplň údaj</v>
      </c>
      <c r="G122" s="37"/>
      <c r="H122" s="37"/>
      <c r="I122" s="30" t="s">
        <v>33</v>
      </c>
      <c r="J122" s="33" t="str">
        <f>E28</f>
        <v>Martin Škrabal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2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7"/>
      <c r="B124" s="168"/>
      <c r="C124" s="169" t="s">
        <v>261</v>
      </c>
      <c r="D124" s="170" t="s">
        <v>61</v>
      </c>
      <c r="E124" s="170" t="s">
        <v>57</v>
      </c>
      <c r="F124" s="170" t="s">
        <v>58</v>
      </c>
      <c r="G124" s="170" t="s">
        <v>262</v>
      </c>
      <c r="H124" s="170" t="s">
        <v>263</v>
      </c>
      <c r="I124" s="170" t="s">
        <v>264</v>
      </c>
      <c r="J124" s="170" t="s">
        <v>230</v>
      </c>
      <c r="K124" s="171" t="s">
        <v>265</v>
      </c>
      <c r="L124" s="172"/>
      <c r="M124" s="76" t="s">
        <v>1</v>
      </c>
      <c r="N124" s="77" t="s">
        <v>40</v>
      </c>
      <c r="O124" s="77" t="s">
        <v>266</v>
      </c>
      <c r="P124" s="77" t="s">
        <v>267</v>
      </c>
      <c r="Q124" s="77" t="s">
        <v>268</v>
      </c>
      <c r="R124" s="77" t="s">
        <v>269</v>
      </c>
      <c r="S124" s="77" t="s">
        <v>270</v>
      </c>
      <c r="T124" s="78" t="s">
        <v>271</v>
      </c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</row>
    <row r="125" spans="1:65" s="2" customFormat="1" ht="22.75" customHeight="1">
      <c r="A125" s="35"/>
      <c r="B125" s="36"/>
      <c r="C125" s="83" t="s">
        <v>272</v>
      </c>
      <c r="D125" s="37"/>
      <c r="E125" s="37"/>
      <c r="F125" s="37"/>
      <c r="G125" s="37"/>
      <c r="H125" s="37"/>
      <c r="I125" s="37"/>
      <c r="J125" s="173">
        <f>BK125</f>
        <v>0</v>
      </c>
      <c r="K125" s="37"/>
      <c r="L125" s="40"/>
      <c r="M125" s="79"/>
      <c r="N125" s="174"/>
      <c r="O125" s="80"/>
      <c r="P125" s="175">
        <f>P126+SUM(P127:P130)</f>
        <v>0</v>
      </c>
      <c r="Q125" s="80"/>
      <c r="R125" s="175">
        <f>R126+SUM(R127:R130)</f>
        <v>0</v>
      </c>
      <c r="S125" s="80"/>
      <c r="T125" s="176">
        <f>T126+SUM(T127:T130)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232</v>
      </c>
      <c r="BK125" s="177">
        <f>BK126+SUM(BK127:BK130)</f>
        <v>0</v>
      </c>
    </row>
    <row r="126" spans="1:65" s="2" customFormat="1" ht="16.5" customHeight="1">
      <c r="A126" s="35"/>
      <c r="B126" s="36"/>
      <c r="C126" s="194" t="s">
        <v>83</v>
      </c>
      <c r="D126" s="194" t="s">
        <v>277</v>
      </c>
      <c r="E126" s="195" t="s">
        <v>4785</v>
      </c>
      <c r="F126" s="196" t="s">
        <v>4709</v>
      </c>
      <c r="G126" s="197" t="s">
        <v>597</v>
      </c>
      <c r="H126" s="198">
        <v>1</v>
      </c>
      <c r="I126" s="199"/>
      <c r="J126" s="200">
        <f>ROUND(I126*H126,2)</f>
        <v>0</v>
      </c>
      <c r="K126" s="196" t="s">
        <v>1</v>
      </c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282</v>
      </c>
      <c r="AT126" s="205" t="s">
        <v>277</v>
      </c>
      <c r="AU126" s="205" t="s">
        <v>76</v>
      </c>
      <c r="AY126" s="18" t="s">
        <v>275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282</v>
      </c>
      <c r="BM126" s="205" t="s">
        <v>85</v>
      </c>
    </row>
    <row r="127" spans="1:65" s="2" customFormat="1" ht="16.5" customHeight="1">
      <c r="A127" s="35"/>
      <c r="B127" s="36"/>
      <c r="C127" s="194" t="s">
        <v>85</v>
      </c>
      <c r="D127" s="194" t="s">
        <v>277</v>
      </c>
      <c r="E127" s="195" t="s">
        <v>4786</v>
      </c>
      <c r="F127" s="196" t="s">
        <v>4749</v>
      </c>
      <c r="G127" s="197" t="s">
        <v>597</v>
      </c>
      <c r="H127" s="198">
        <v>1</v>
      </c>
      <c r="I127" s="199"/>
      <c r="J127" s="200">
        <f>ROUND(I127*H127,2)</f>
        <v>0</v>
      </c>
      <c r="K127" s="196" t="s">
        <v>1</v>
      </c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282</v>
      </c>
      <c r="AT127" s="205" t="s">
        <v>277</v>
      </c>
      <c r="AU127" s="205" t="s">
        <v>76</v>
      </c>
      <c r="AY127" s="18" t="s">
        <v>275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282</v>
      </c>
      <c r="BM127" s="205" t="s">
        <v>282</v>
      </c>
    </row>
    <row r="128" spans="1:65" s="2" customFormat="1" ht="16.5" customHeight="1">
      <c r="A128" s="35"/>
      <c r="B128" s="36"/>
      <c r="C128" s="194" t="s">
        <v>106</v>
      </c>
      <c r="D128" s="194" t="s">
        <v>277</v>
      </c>
      <c r="E128" s="195" t="s">
        <v>4750</v>
      </c>
      <c r="F128" s="196" t="s">
        <v>4751</v>
      </c>
      <c r="G128" s="197" t="s">
        <v>4752</v>
      </c>
      <c r="H128" s="198">
        <v>8</v>
      </c>
      <c r="I128" s="199"/>
      <c r="J128" s="200">
        <f>ROUND(I128*H128,2)</f>
        <v>0</v>
      </c>
      <c r="K128" s="196" t="s">
        <v>1</v>
      </c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282</v>
      </c>
      <c r="AT128" s="205" t="s">
        <v>277</v>
      </c>
      <c r="AU128" s="205" t="s">
        <v>76</v>
      </c>
      <c r="AY128" s="18" t="s">
        <v>275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282</v>
      </c>
      <c r="BM128" s="205" t="s">
        <v>322</v>
      </c>
    </row>
    <row r="129" spans="1:65" s="2" customFormat="1" ht="16.5" customHeight="1">
      <c r="A129" s="35"/>
      <c r="B129" s="36"/>
      <c r="C129" s="194" t="s">
        <v>282</v>
      </c>
      <c r="D129" s="194" t="s">
        <v>277</v>
      </c>
      <c r="E129" s="195" t="s">
        <v>4710</v>
      </c>
      <c r="F129" s="196" t="s">
        <v>4711</v>
      </c>
      <c r="G129" s="197" t="s">
        <v>597</v>
      </c>
      <c r="H129" s="198">
        <v>1</v>
      </c>
      <c r="I129" s="199"/>
      <c r="J129" s="200">
        <f>ROUND(I129*H129,2)</f>
        <v>0</v>
      </c>
      <c r="K129" s="196" t="s">
        <v>1</v>
      </c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282</v>
      </c>
      <c r="AT129" s="205" t="s">
        <v>277</v>
      </c>
      <c r="AU129" s="205" t="s">
        <v>76</v>
      </c>
      <c r="AY129" s="18" t="s">
        <v>275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282</v>
      </c>
      <c r="BM129" s="205" t="s">
        <v>4787</v>
      </c>
    </row>
    <row r="130" spans="1:65" s="12" customFormat="1" ht="25.9" customHeight="1">
      <c r="B130" s="178"/>
      <c r="C130" s="179"/>
      <c r="D130" s="180" t="s">
        <v>75</v>
      </c>
      <c r="E130" s="181" t="s">
        <v>2096</v>
      </c>
      <c r="F130" s="181" t="s">
        <v>127</v>
      </c>
      <c r="G130" s="179"/>
      <c r="H130" s="179"/>
      <c r="I130" s="182"/>
      <c r="J130" s="183">
        <f>BK130</f>
        <v>0</v>
      </c>
      <c r="K130" s="179"/>
      <c r="L130" s="184"/>
      <c r="M130" s="185"/>
      <c r="N130" s="186"/>
      <c r="O130" s="186"/>
      <c r="P130" s="187">
        <f>SUM(P131:P149)</f>
        <v>0</v>
      </c>
      <c r="Q130" s="186"/>
      <c r="R130" s="187">
        <f>SUM(R131:R149)</f>
        <v>0</v>
      </c>
      <c r="S130" s="186"/>
      <c r="T130" s="188">
        <f>SUM(T131:T149)</f>
        <v>0</v>
      </c>
      <c r="AR130" s="189" t="s">
        <v>83</v>
      </c>
      <c r="AT130" s="190" t="s">
        <v>75</v>
      </c>
      <c r="AU130" s="190" t="s">
        <v>76</v>
      </c>
      <c r="AY130" s="189" t="s">
        <v>275</v>
      </c>
      <c r="BK130" s="191">
        <f>SUM(BK131:BK149)</f>
        <v>0</v>
      </c>
    </row>
    <row r="131" spans="1:65" s="2" customFormat="1" ht="16.5" customHeight="1">
      <c r="A131" s="35"/>
      <c r="B131" s="36"/>
      <c r="C131" s="194" t="s">
        <v>317</v>
      </c>
      <c r="D131" s="194" t="s">
        <v>277</v>
      </c>
      <c r="E131" s="195" t="s">
        <v>4788</v>
      </c>
      <c r="F131" s="196" t="s">
        <v>4789</v>
      </c>
      <c r="G131" s="197" t="s">
        <v>2066</v>
      </c>
      <c r="H131" s="198">
        <v>1</v>
      </c>
      <c r="I131" s="199"/>
      <c r="J131" s="200">
        <f t="shared" ref="J131:J149" si="0">ROUND(I131*H131,2)</f>
        <v>0</v>
      </c>
      <c r="K131" s="196" t="s">
        <v>1</v>
      </c>
      <c r="L131" s="40"/>
      <c r="M131" s="201" t="s">
        <v>1</v>
      </c>
      <c r="N131" s="202" t="s">
        <v>41</v>
      </c>
      <c r="O131" s="72"/>
      <c r="P131" s="203">
        <f t="shared" ref="P131:P149" si="1">O131*H131</f>
        <v>0</v>
      </c>
      <c r="Q131" s="203">
        <v>0</v>
      </c>
      <c r="R131" s="203">
        <f t="shared" ref="R131:R149" si="2">Q131*H131</f>
        <v>0</v>
      </c>
      <c r="S131" s="203">
        <v>0</v>
      </c>
      <c r="T131" s="204">
        <f t="shared" ref="T131:T149" si="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282</v>
      </c>
      <c r="AT131" s="205" t="s">
        <v>277</v>
      </c>
      <c r="AU131" s="205" t="s">
        <v>83</v>
      </c>
      <c r="AY131" s="18" t="s">
        <v>275</v>
      </c>
      <c r="BE131" s="206">
        <f t="shared" ref="BE131:BE149" si="4">IF(N131="základní",J131,0)</f>
        <v>0</v>
      </c>
      <c r="BF131" s="206">
        <f t="shared" ref="BF131:BF149" si="5">IF(N131="snížená",J131,0)</f>
        <v>0</v>
      </c>
      <c r="BG131" s="206">
        <f t="shared" ref="BG131:BG149" si="6">IF(N131="zákl. přenesená",J131,0)</f>
        <v>0</v>
      </c>
      <c r="BH131" s="206">
        <f t="shared" ref="BH131:BH149" si="7">IF(N131="sníž. přenesená",J131,0)</f>
        <v>0</v>
      </c>
      <c r="BI131" s="206">
        <f t="shared" ref="BI131:BI149" si="8">IF(N131="nulová",J131,0)</f>
        <v>0</v>
      </c>
      <c r="BJ131" s="18" t="s">
        <v>83</v>
      </c>
      <c r="BK131" s="206">
        <f t="shared" ref="BK131:BK149" si="9">ROUND(I131*H131,2)</f>
        <v>0</v>
      </c>
      <c r="BL131" s="18" t="s">
        <v>282</v>
      </c>
      <c r="BM131" s="205" t="s">
        <v>334</v>
      </c>
    </row>
    <row r="132" spans="1:65" s="2" customFormat="1" ht="16.5" customHeight="1">
      <c r="A132" s="35"/>
      <c r="B132" s="36"/>
      <c r="C132" s="194" t="s">
        <v>322</v>
      </c>
      <c r="D132" s="194" t="s">
        <v>277</v>
      </c>
      <c r="E132" s="195" t="s">
        <v>4790</v>
      </c>
      <c r="F132" s="196" t="s">
        <v>4791</v>
      </c>
      <c r="G132" s="197" t="s">
        <v>2066</v>
      </c>
      <c r="H132" s="198">
        <v>4</v>
      </c>
      <c r="I132" s="199"/>
      <c r="J132" s="200">
        <f t="shared" si="0"/>
        <v>0</v>
      </c>
      <c r="K132" s="196" t="s">
        <v>1</v>
      </c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282</v>
      </c>
      <c r="AT132" s="205" t="s">
        <v>277</v>
      </c>
      <c r="AU132" s="205" t="s">
        <v>83</v>
      </c>
      <c r="AY132" s="18" t="s">
        <v>275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282</v>
      </c>
      <c r="BM132" s="205" t="s">
        <v>345</v>
      </c>
    </row>
    <row r="133" spans="1:65" s="2" customFormat="1" ht="16.5" customHeight="1">
      <c r="A133" s="35"/>
      <c r="B133" s="36"/>
      <c r="C133" s="194" t="s">
        <v>328</v>
      </c>
      <c r="D133" s="194" t="s">
        <v>277</v>
      </c>
      <c r="E133" s="195" t="s">
        <v>4792</v>
      </c>
      <c r="F133" s="196" t="s">
        <v>4793</v>
      </c>
      <c r="G133" s="197" t="s">
        <v>2066</v>
      </c>
      <c r="H133" s="198">
        <v>1</v>
      </c>
      <c r="I133" s="199"/>
      <c r="J133" s="200">
        <f t="shared" si="0"/>
        <v>0</v>
      </c>
      <c r="K133" s="196" t="s">
        <v>1</v>
      </c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282</v>
      </c>
      <c r="AT133" s="205" t="s">
        <v>277</v>
      </c>
      <c r="AU133" s="205" t="s">
        <v>83</v>
      </c>
      <c r="AY133" s="18" t="s">
        <v>275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282</v>
      </c>
      <c r="BM133" s="205" t="s">
        <v>362</v>
      </c>
    </row>
    <row r="134" spans="1:65" s="2" customFormat="1" ht="16.5" customHeight="1">
      <c r="A134" s="35"/>
      <c r="B134" s="36"/>
      <c r="C134" s="194" t="s">
        <v>334</v>
      </c>
      <c r="D134" s="194" t="s">
        <v>277</v>
      </c>
      <c r="E134" s="195" t="s">
        <v>4794</v>
      </c>
      <c r="F134" s="196" t="s">
        <v>4795</v>
      </c>
      <c r="G134" s="197" t="s">
        <v>2066</v>
      </c>
      <c r="H134" s="198">
        <v>1</v>
      </c>
      <c r="I134" s="199"/>
      <c r="J134" s="200">
        <f t="shared" si="0"/>
        <v>0</v>
      </c>
      <c r="K134" s="196" t="s">
        <v>1</v>
      </c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282</v>
      </c>
      <c r="AT134" s="205" t="s">
        <v>277</v>
      </c>
      <c r="AU134" s="205" t="s">
        <v>83</v>
      </c>
      <c r="AY134" s="18" t="s">
        <v>275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282</v>
      </c>
      <c r="BM134" s="205" t="s">
        <v>370</v>
      </c>
    </row>
    <row r="135" spans="1:65" s="2" customFormat="1" ht="16.5" customHeight="1">
      <c r="A135" s="35"/>
      <c r="B135" s="36"/>
      <c r="C135" s="194" t="s">
        <v>339</v>
      </c>
      <c r="D135" s="194" t="s">
        <v>277</v>
      </c>
      <c r="E135" s="195" t="s">
        <v>4796</v>
      </c>
      <c r="F135" s="196" t="s">
        <v>4797</v>
      </c>
      <c r="G135" s="197" t="s">
        <v>2066</v>
      </c>
      <c r="H135" s="198">
        <v>1</v>
      </c>
      <c r="I135" s="199"/>
      <c r="J135" s="200">
        <f t="shared" si="0"/>
        <v>0</v>
      </c>
      <c r="K135" s="196" t="s">
        <v>1</v>
      </c>
      <c r="L135" s="40"/>
      <c r="M135" s="201" t="s">
        <v>1</v>
      </c>
      <c r="N135" s="202" t="s">
        <v>41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282</v>
      </c>
      <c r="AT135" s="205" t="s">
        <v>277</v>
      </c>
      <c r="AU135" s="205" t="s">
        <v>83</v>
      </c>
      <c r="AY135" s="18" t="s">
        <v>275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282</v>
      </c>
      <c r="BM135" s="205" t="s">
        <v>380</v>
      </c>
    </row>
    <row r="136" spans="1:65" s="2" customFormat="1" ht="16.5" customHeight="1">
      <c r="A136" s="35"/>
      <c r="B136" s="36"/>
      <c r="C136" s="194" t="s">
        <v>345</v>
      </c>
      <c r="D136" s="194" t="s">
        <v>277</v>
      </c>
      <c r="E136" s="195" t="s">
        <v>4798</v>
      </c>
      <c r="F136" s="196" t="s">
        <v>4799</v>
      </c>
      <c r="G136" s="197" t="s">
        <v>2066</v>
      </c>
      <c r="H136" s="198">
        <v>4</v>
      </c>
      <c r="I136" s="199"/>
      <c r="J136" s="200">
        <f t="shared" si="0"/>
        <v>0</v>
      </c>
      <c r="K136" s="196" t="s">
        <v>1</v>
      </c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282</v>
      </c>
      <c r="AT136" s="205" t="s">
        <v>277</v>
      </c>
      <c r="AU136" s="205" t="s">
        <v>83</v>
      </c>
      <c r="AY136" s="18" t="s">
        <v>275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282</v>
      </c>
      <c r="BM136" s="205" t="s">
        <v>391</v>
      </c>
    </row>
    <row r="137" spans="1:65" s="2" customFormat="1" ht="16.5" customHeight="1">
      <c r="A137" s="35"/>
      <c r="B137" s="36"/>
      <c r="C137" s="194" t="s">
        <v>349</v>
      </c>
      <c r="D137" s="194" t="s">
        <v>277</v>
      </c>
      <c r="E137" s="195" t="s">
        <v>4775</v>
      </c>
      <c r="F137" s="196" t="s">
        <v>4776</v>
      </c>
      <c r="G137" s="197" t="s">
        <v>2066</v>
      </c>
      <c r="H137" s="198">
        <v>58</v>
      </c>
      <c r="I137" s="199"/>
      <c r="J137" s="200">
        <f t="shared" si="0"/>
        <v>0</v>
      </c>
      <c r="K137" s="196" t="s">
        <v>1</v>
      </c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282</v>
      </c>
      <c r="AT137" s="205" t="s">
        <v>277</v>
      </c>
      <c r="AU137" s="205" t="s">
        <v>83</v>
      </c>
      <c r="AY137" s="18" t="s">
        <v>275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282</v>
      </c>
      <c r="BM137" s="205" t="s">
        <v>402</v>
      </c>
    </row>
    <row r="138" spans="1:65" s="2" customFormat="1" ht="21.75" customHeight="1">
      <c r="A138" s="35"/>
      <c r="B138" s="36"/>
      <c r="C138" s="194" t="s">
        <v>362</v>
      </c>
      <c r="D138" s="194" t="s">
        <v>277</v>
      </c>
      <c r="E138" s="195" t="s">
        <v>4800</v>
      </c>
      <c r="F138" s="196" t="s">
        <v>4801</v>
      </c>
      <c r="G138" s="197" t="s">
        <v>2066</v>
      </c>
      <c r="H138" s="198">
        <v>1</v>
      </c>
      <c r="I138" s="199"/>
      <c r="J138" s="200">
        <f t="shared" si="0"/>
        <v>0</v>
      </c>
      <c r="K138" s="196" t="s">
        <v>1</v>
      </c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282</v>
      </c>
      <c r="AT138" s="205" t="s">
        <v>277</v>
      </c>
      <c r="AU138" s="205" t="s">
        <v>83</v>
      </c>
      <c r="AY138" s="18" t="s">
        <v>275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282</v>
      </c>
      <c r="BM138" s="205" t="s">
        <v>420</v>
      </c>
    </row>
    <row r="139" spans="1:65" s="2" customFormat="1" ht="16.5" customHeight="1">
      <c r="A139" s="35"/>
      <c r="B139" s="36"/>
      <c r="C139" s="194" t="s">
        <v>366</v>
      </c>
      <c r="D139" s="194" t="s">
        <v>277</v>
      </c>
      <c r="E139" s="195" t="s">
        <v>4802</v>
      </c>
      <c r="F139" s="196" t="s">
        <v>4803</v>
      </c>
      <c r="G139" s="197" t="s">
        <v>2066</v>
      </c>
      <c r="H139" s="198">
        <v>58</v>
      </c>
      <c r="I139" s="199"/>
      <c r="J139" s="200">
        <f t="shared" si="0"/>
        <v>0</v>
      </c>
      <c r="K139" s="196" t="s">
        <v>1</v>
      </c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282</v>
      </c>
      <c r="AT139" s="205" t="s">
        <v>277</v>
      </c>
      <c r="AU139" s="205" t="s">
        <v>83</v>
      </c>
      <c r="AY139" s="18" t="s">
        <v>275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282</v>
      </c>
      <c r="BM139" s="205" t="s">
        <v>436</v>
      </c>
    </row>
    <row r="140" spans="1:65" s="2" customFormat="1" ht="16.5" customHeight="1">
      <c r="A140" s="35"/>
      <c r="B140" s="36"/>
      <c r="C140" s="194" t="s">
        <v>370</v>
      </c>
      <c r="D140" s="194" t="s">
        <v>277</v>
      </c>
      <c r="E140" s="195" t="s">
        <v>4804</v>
      </c>
      <c r="F140" s="196" t="s">
        <v>4805</v>
      </c>
      <c r="G140" s="197" t="s">
        <v>2066</v>
      </c>
      <c r="H140" s="198">
        <v>2</v>
      </c>
      <c r="I140" s="199"/>
      <c r="J140" s="200">
        <f t="shared" si="0"/>
        <v>0</v>
      </c>
      <c r="K140" s="196" t="s">
        <v>1</v>
      </c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282</v>
      </c>
      <c r="AT140" s="205" t="s">
        <v>277</v>
      </c>
      <c r="AU140" s="205" t="s">
        <v>83</v>
      </c>
      <c r="AY140" s="18" t="s">
        <v>275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282</v>
      </c>
      <c r="BM140" s="205" t="s">
        <v>464</v>
      </c>
    </row>
    <row r="141" spans="1:65" s="2" customFormat="1" ht="16.5" customHeight="1">
      <c r="A141" s="35"/>
      <c r="B141" s="36"/>
      <c r="C141" s="194" t="s">
        <v>8</v>
      </c>
      <c r="D141" s="194" t="s">
        <v>277</v>
      </c>
      <c r="E141" s="195" t="s">
        <v>4806</v>
      </c>
      <c r="F141" s="196" t="s">
        <v>4807</v>
      </c>
      <c r="G141" s="197" t="s">
        <v>2066</v>
      </c>
      <c r="H141" s="198">
        <v>30</v>
      </c>
      <c r="I141" s="199"/>
      <c r="J141" s="200">
        <f t="shared" si="0"/>
        <v>0</v>
      </c>
      <c r="K141" s="196" t="s">
        <v>1</v>
      </c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282</v>
      </c>
      <c r="AT141" s="205" t="s">
        <v>277</v>
      </c>
      <c r="AU141" s="205" t="s">
        <v>83</v>
      </c>
      <c r="AY141" s="18" t="s">
        <v>275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282</v>
      </c>
      <c r="BM141" s="205" t="s">
        <v>478</v>
      </c>
    </row>
    <row r="142" spans="1:65" s="2" customFormat="1" ht="16.5" customHeight="1">
      <c r="A142" s="35"/>
      <c r="B142" s="36"/>
      <c r="C142" s="194" t="s">
        <v>380</v>
      </c>
      <c r="D142" s="194" t="s">
        <v>277</v>
      </c>
      <c r="E142" s="195" t="s">
        <v>4808</v>
      </c>
      <c r="F142" s="196" t="s">
        <v>4809</v>
      </c>
      <c r="G142" s="197" t="s">
        <v>2066</v>
      </c>
      <c r="H142" s="198">
        <v>28</v>
      </c>
      <c r="I142" s="199"/>
      <c r="J142" s="200">
        <f t="shared" si="0"/>
        <v>0</v>
      </c>
      <c r="K142" s="196" t="s">
        <v>1</v>
      </c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282</v>
      </c>
      <c r="AT142" s="205" t="s">
        <v>277</v>
      </c>
      <c r="AU142" s="205" t="s">
        <v>83</v>
      </c>
      <c r="AY142" s="18" t="s">
        <v>275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282</v>
      </c>
      <c r="BM142" s="205" t="s">
        <v>488</v>
      </c>
    </row>
    <row r="143" spans="1:65" s="2" customFormat="1" ht="16.5" customHeight="1">
      <c r="A143" s="35"/>
      <c r="B143" s="36"/>
      <c r="C143" s="194" t="s">
        <v>385</v>
      </c>
      <c r="D143" s="194" t="s">
        <v>277</v>
      </c>
      <c r="E143" s="195" t="s">
        <v>4810</v>
      </c>
      <c r="F143" s="196" t="s">
        <v>4811</v>
      </c>
      <c r="G143" s="197" t="s">
        <v>2066</v>
      </c>
      <c r="H143" s="198">
        <v>93</v>
      </c>
      <c r="I143" s="199"/>
      <c r="J143" s="200">
        <f t="shared" si="0"/>
        <v>0</v>
      </c>
      <c r="K143" s="196" t="s">
        <v>1</v>
      </c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282</v>
      </c>
      <c r="AT143" s="205" t="s">
        <v>277</v>
      </c>
      <c r="AU143" s="205" t="s">
        <v>83</v>
      </c>
      <c r="AY143" s="18" t="s">
        <v>275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282</v>
      </c>
      <c r="BM143" s="205" t="s">
        <v>517</v>
      </c>
    </row>
    <row r="144" spans="1:65" s="2" customFormat="1" ht="16.5" customHeight="1">
      <c r="A144" s="35"/>
      <c r="B144" s="36"/>
      <c r="C144" s="194" t="s">
        <v>391</v>
      </c>
      <c r="D144" s="194" t="s">
        <v>277</v>
      </c>
      <c r="E144" s="195" t="s">
        <v>4812</v>
      </c>
      <c r="F144" s="196" t="s">
        <v>4813</v>
      </c>
      <c r="G144" s="197" t="s">
        <v>2066</v>
      </c>
      <c r="H144" s="198">
        <v>3</v>
      </c>
      <c r="I144" s="199"/>
      <c r="J144" s="200">
        <f t="shared" si="0"/>
        <v>0</v>
      </c>
      <c r="K144" s="196" t="s">
        <v>1</v>
      </c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282</v>
      </c>
      <c r="AT144" s="205" t="s">
        <v>277</v>
      </c>
      <c r="AU144" s="205" t="s">
        <v>83</v>
      </c>
      <c r="AY144" s="18" t="s">
        <v>275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282</v>
      </c>
      <c r="BM144" s="205" t="s">
        <v>552</v>
      </c>
    </row>
    <row r="145" spans="1:65" s="2" customFormat="1" ht="16.5" customHeight="1">
      <c r="A145" s="35"/>
      <c r="B145" s="36"/>
      <c r="C145" s="194" t="s">
        <v>396</v>
      </c>
      <c r="D145" s="194" t="s">
        <v>277</v>
      </c>
      <c r="E145" s="195" t="s">
        <v>4814</v>
      </c>
      <c r="F145" s="196" t="s">
        <v>4815</v>
      </c>
      <c r="G145" s="197" t="s">
        <v>2066</v>
      </c>
      <c r="H145" s="198">
        <v>45</v>
      </c>
      <c r="I145" s="199"/>
      <c r="J145" s="200">
        <f t="shared" si="0"/>
        <v>0</v>
      </c>
      <c r="K145" s="196" t="s">
        <v>1</v>
      </c>
      <c r="L145" s="40"/>
      <c r="M145" s="201" t="s">
        <v>1</v>
      </c>
      <c r="N145" s="202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282</v>
      </c>
      <c r="AT145" s="205" t="s">
        <v>277</v>
      </c>
      <c r="AU145" s="205" t="s">
        <v>83</v>
      </c>
      <c r="AY145" s="18" t="s">
        <v>275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282</v>
      </c>
      <c r="BM145" s="205" t="s">
        <v>589</v>
      </c>
    </row>
    <row r="146" spans="1:65" s="2" customFormat="1" ht="16.5" customHeight="1">
      <c r="A146" s="35"/>
      <c r="B146" s="36"/>
      <c r="C146" s="194" t="s">
        <v>402</v>
      </c>
      <c r="D146" s="194" t="s">
        <v>277</v>
      </c>
      <c r="E146" s="195" t="s">
        <v>4816</v>
      </c>
      <c r="F146" s="196" t="s">
        <v>4817</v>
      </c>
      <c r="G146" s="197" t="s">
        <v>2066</v>
      </c>
      <c r="H146" s="198">
        <v>1</v>
      </c>
      <c r="I146" s="199"/>
      <c r="J146" s="200">
        <f t="shared" si="0"/>
        <v>0</v>
      </c>
      <c r="K146" s="196" t="s">
        <v>1</v>
      </c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282</v>
      </c>
      <c r="AT146" s="205" t="s">
        <v>277</v>
      </c>
      <c r="AU146" s="205" t="s">
        <v>83</v>
      </c>
      <c r="AY146" s="18" t="s">
        <v>275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282</v>
      </c>
      <c r="BM146" s="205" t="s">
        <v>599</v>
      </c>
    </row>
    <row r="147" spans="1:65" s="2" customFormat="1" ht="16.5" customHeight="1">
      <c r="A147" s="35"/>
      <c r="B147" s="36"/>
      <c r="C147" s="194" t="s">
        <v>7</v>
      </c>
      <c r="D147" s="194" t="s">
        <v>277</v>
      </c>
      <c r="E147" s="195" t="s">
        <v>4818</v>
      </c>
      <c r="F147" s="196" t="s">
        <v>4819</v>
      </c>
      <c r="G147" s="197" t="s">
        <v>2066</v>
      </c>
      <c r="H147" s="198">
        <v>96</v>
      </c>
      <c r="I147" s="199"/>
      <c r="J147" s="200">
        <f t="shared" si="0"/>
        <v>0</v>
      </c>
      <c r="K147" s="196" t="s">
        <v>1</v>
      </c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282</v>
      </c>
      <c r="AT147" s="205" t="s">
        <v>277</v>
      </c>
      <c r="AU147" s="205" t="s">
        <v>83</v>
      </c>
      <c r="AY147" s="18" t="s">
        <v>275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282</v>
      </c>
      <c r="BM147" s="205" t="s">
        <v>607</v>
      </c>
    </row>
    <row r="148" spans="1:65" s="2" customFormat="1" ht="16.5" customHeight="1">
      <c r="A148" s="35"/>
      <c r="B148" s="36"/>
      <c r="C148" s="194" t="s">
        <v>420</v>
      </c>
      <c r="D148" s="194" t="s">
        <v>277</v>
      </c>
      <c r="E148" s="195" t="s">
        <v>4820</v>
      </c>
      <c r="F148" s="196" t="s">
        <v>4821</v>
      </c>
      <c r="G148" s="197" t="s">
        <v>399</v>
      </c>
      <c r="H148" s="198">
        <v>6276</v>
      </c>
      <c r="I148" s="199"/>
      <c r="J148" s="200">
        <f t="shared" si="0"/>
        <v>0</v>
      </c>
      <c r="K148" s="196" t="s">
        <v>1</v>
      </c>
      <c r="L148" s="40"/>
      <c r="M148" s="201" t="s">
        <v>1</v>
      </c>
      <c r="N148" s="202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282</v>
      </c>
      <c r="AT148" s="205" t="s">
        <v>277</v>
      </c>
      <c r="AU148" s="205" t="s">
        <v>83</v>
      </c>
      <c r="AY148" s="18" t="s">
        <v>275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282</v>
      </c>
      <c r="BM148" s="205" t="s">
        <v>618</v>
      </c>
    </row>
    <row r="149" spans="1:65" s="2" customFormat="1" ht="16.5" customHeight="1">
      <c r="A149" s="35"/>
      <c r="B149" s="36"/>
      <c r="C149" s="194" t="s">
        <v>428</v>
      </c>
      <c r="D149" s="194" t="s">
        <v>277</v>
      </c>
      <c r="E149" s="195" t="s">
        <v>4822</v>
      </c>
      <c r="F149" s="196" t="s">
        <v>4823</v>
      </c>
      <c r="G149" s="197" t="s">
        <v>399</v>
      </c>
      <c r="H149" s="198">
        <v>93</v>
      </c>
      <c r="I149" s="199"/>
      <c r="J149" s="200">
        <f t="shared" si="0"/>
        <v>0</v>
      </c>
      <c r="K149" s="196" t="s">
        <v>1</v>
      </c>
      <c r="L149" s="40"/>
      <c r="M149" s="262" t="s">
        <v>1</v>
      </c>
      <c r="N149" s="263" t="s">
        <v>41</v>
      </c>
      <c r="O149" s="264"/>
      <c r="P149" s="265">
        <f t="shared" si="1"/>
        <v>0</v>
      </c>
      <c r="Q149" s="265">
        <v>0</v>
      </c>
      <c r="R149" s="265">
        <f t="shared" si="2"/>
        <v>0</v>
      </c>
      <c r="S149" s="265">
        <v>0</v>
      </c>
      <c r="T149" s="266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282</v>
      </c>
      <c r="AT149" s="205" t="s">
        <v>277</v>
      </c>
      <c r="AU149" s="205" t="s">
        <v>83</v>
      </c>
      <c r="AY149" s="18" t="s">
        <v>275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282</v>
      </c>
      <c r="BM149" s="205" t="s">
        <v>628</v>
      </c>
    </row>
    <row r="150" spans="1:65" s="2" customFormat="1" ht="7" customHeight="1">
      <c r="A150" s="35"/>
      <c r="B150" s="55"/>
      <c r="C150" s="56"/>
      <c r="D150" s="56"/>
      <c r="E150" s="56"/>
      <c r="F150" s="56"/>
      <c r="G150" s="56"/>
      <c r="H150" s="56"/>
      <c r="I150" s="56"/>
      <c r="J150" s="56"/>
      <c r="K150" s="56"/>
      <c r="L150" s="40"/>
      <c r="M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</sheetData>
  <sheetProtection algorithmName="SHA-512" hashValue="MwYjpf+y0kjh0XMlllyucznyxkzEW7wq217h/+KAOMQdfxHcv/sM7MV5es8YG7xR5Mi9utgSVvL56QGgM0ToXQ==" saltValue="O/q88Lqh8N9Won8nlnnvhs+TmJrMXQhCQE/DukhTBlSGuEhnAn+MZRoo/BqGiqKQ5H35ii70oYvmIi44vfnTiw==" spinCount="100000" sheet="1" objects="1" scenarios="1" formatColumns="0" formatRows="0" autoFilter="0"/>
  <autoFilter ref="C124:K149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131</v>
      </c>
    </row>
    <row r="3" spans="1:46" s="1" customFormat="1" ht="7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2" t="str">
        <f>'Rekapitulace stavby'!K6</f>
        <v>Lůžkový hospic Mezi stromy na pozemku č. parc 785/1 v k.ú. Havlíčkův Brod</v>
      </c>
      <c r="F7" s="333"/>
      <c r="G7" s="333"/>
      <c r="H7" s="333"/>
      <c r="L7" s="21"/>
    </row>
    <row r="8" spans="1:46" ht="12.5">
      <c r="B8" s="21"/>
      <c r="D8" s="121" t="s">
        <v>186</v>
      </c>
      <c r="L8" s="21"/>
    </row>
    <row r="9" spans="1:46" s="1" customFormat="1" ht="16.5" customHeight="1">
      <c r="B9" s="21"/>
      <c r="E9" s="332" t="s">
        <v>189</v>
      </c>
      <c r="F9" s="331"/>
      <c r="G9" s="331"/>
      <c r="H9" s="331"/>
      <c r="L9" s="21"/>
    </row>
    <row r="10" spans="1:46" s="1" customFormat="1" ht="12" customHeight="1">
      <c r="B10" s="21"/>
      <c r="D10" s="121" t="s">
        <v>2934</v>
      </c>
      <c r="L10" s="21"/>
    </row>
    <row r="11" spans="1:46" s="2" customFormat="1" ht="16.5" customHeight="1">
      <c r="A11" s="35"/>
      <c r="B11" s="40"/>
      <c r="C11" s="35"/>
      <c r="D11" s="35"/>
      <c r="E11" s="342" t="s">
        <v>4705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3961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4" t="s">
        <v>4824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1" t="s">
        <v>1</v>
      </c>
      <c r="G15" s="35"/>
      <c r="H15" s="35"/>
      <c r="I15" s="121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1" t="s">
        <v>21</v>
      </c>
      <c r="G16" s="35"/>
      <c r="H16" s="35"/>
      <c r="I16" s="121" t="s">
        <v>22</v>
      </c>
      <c r="J16" s="122" t="str">
        <f>'Rekapitulace stavby'!AN8</f>
        <v>25. 4. 2022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7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1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7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6" t="str">
        <f>'Rekapitulace stavby'!E14</f>
        <v>Vyplň údaj</v>
      </c>
      <c r="F22" s="337"/>
      <c r="G22" s="337"/>
      <c r="H22" s="337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7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1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7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1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38" t="s">
        <v>1</v>
      </c>
      <c r="F31" s="338"/>
      <c r="G31" s="338"/>
      <c r="H31" s="338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7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4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ROUND(J126,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7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31" t="s">
        <v>40</v>
      </c>
      <c r="E37" s="121" t="s">
        <v>41</v>
      </c>
      <c r="F37" s="132">
        <f>ROUND((SUM(BE126:BE153)),  2)</f>
        <v>0</v>
      </c>
      <c r="G37" s="35"/>
      <c r="H37" s="35"/>
      <c r="I37" s="133">
        <v>0.21</v>
      </c>
      <c r="J37" s="132">
        <f>ROUND(((SUM(BE126:BE153))*I37),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1" t="s">
        <v>42</v>
      </c>
      <c r="F38" s="132">
        <f>ROUND((SUM(BF126:BF153)),  2)</f>
        <v>0</v>
      </c>
      <c r="G38" s="35"/>
      <c r="H38" s="35"/>
      <c r="I38" s="133">
        <v>0.15</v>
      </c>
      <c r="J38" s="132">
        <f>ROUND(((SUM(BF126:BF153))*I38),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1" t="s">
        <v>43</v>
      </c>
      <c r="F39" s="132">
        <f>ROUND((SUM(BG126:BG153)),  2)</f>
        <v>0</v>
      </c>
      <c r="G39" s="35"/>
      <c r="H39" s="35"/>
      <c r="I39" s="133">
        <v>0.21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1" t="s">
        <v>44</v>
      </c>
      <c r="F40" s="132">
        <f>ROUND((SUM(BH126:BH153)),  2)</f>
        <v>0</v>
      </c>
      <c r="G40" s="35"/>
      <c r="H40" s="35"/>
      <c r="I40" s="133">
        <v>0.15</v>
      </c>
      <c r="J40" s="132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1" t="s">
        <v>45</v>
      </c>
      <c r="F41" s="132">
        <f>ROUND((SUM(BI126:BI153)),  2)</f>
        <v>0</v>
      </c>
      <c r="G41" s="35"/>
      <c r="H41" s="35"/>
      <c r="I41" s="133">
        <v>0</v>
      </c>
      <c r="J41" s="132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7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4" customHeight="1">
      <c r="A43" s="35"/>
      <c r="B43" s="40"/>
      <c r="C43" s="134"/>
      <c r="D43" s="135" t="s">
        <v>46</v>
      </c>
      <c r="E43" s="136"/>
      <c r="F43" s="136"/>
      <c r="G43" s="137" t="s">
        <v>47</v>
      </c>
      <c r="H43" s="138" t="s">
        <v>48</v>
      </c>
      <c r="I43" s="136"/>
      <c r="J43" s="139">
        <f>SUM(J34:J41)</f>
        <v>0</v>
      </c>
      <c r="K43" s="140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7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39" t="str">
        <f>E7</f>
        <v>Lůžkový hospic Mezi stromy na pozemku č. parc 785/1 v k.ú. Havlíčkův Brod</v>
      </c>
      <c r="F85" s="340"/>
      <c r="G85" s="340"/>
      <c r="H85" s="34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9" t="s">
        <v>189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>
      <c r="B88" s="22"/>
      <c r="C88" s="30" t="s">
        <v>2934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3" t="s">
        <v>4705</v>
      </c>
      <c r="F89" s="341"/>
      <c r="G89" s="341"/>
      <c r="H89" s="34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3961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4" t="str">
        <f>E13</f>
        <v>SLB.4 - Přístupový systém</v>
      </c>
      <c r="F91" s="341"/>
      <c r="G91" s="341"/>
      <c r="H91" s="341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25. 4. 2022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7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Spolek pro lůžkový hospic Mezi Stromy</v>
      </c>
      <c r="G95" s="37"/>
      <c r="H95" s="37"/>
      <c r="I95" s="30" t="s">
        <v>30</v>
      </c>
      <c r="J95" s="33" t="str">
        <f>E25</f>
        <v>PROJEKT II, v.o.s.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Škrabal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2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2" t="s">
        <v>229</v>
      </c>
      <c r="D98" s="153"/>
      <c r="E98" s="153"/>
      <c r="F98" s="153"/>
      <c r="G98" s="153"/>
      <c r="H98" s="153"/>
      <c r="I98" s="153"/>
      <c r="J98" s="154" t="s">
        <v>230</v>
      </c>
      <c r="K98" s="153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2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75" customHeight="1">
      <c r="A100" s="35"/>
      <c r="B100" s="36"/>
      <c r="C100" s="155" t="s">
        <v>231</v>
      </c>
      <c r="D100" s="37"/>
      <c r="E100" s="37"/>
      <c r="F100" s="37"/>
      <c r="G100" s="37"/>
      <c r="H100" s="37"/>
      <c r="I100" s="37"/>
      <c r="J100" s="85">
        <f>J126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232</v>
      </c>
    </row>
    <row r="101" spans="1:47" s="9" customFormat="1" ht="25" customHeight="1">
      <c r="B101" s="156"/>
      <c r="C101" s="157"/>
      <c r="D101" s="158" t="s">
        <v>4825</v>
      </c>
      <c r="E101" s="159"/>
      <c r="F101" s="159"/>
      <c r="G101" s="159"/>
      <c r="H101" s="159"/>
      <c r="I101" s="159"/>
      <c r="J101" s="160">
        <f>J131</f>
        <v>0</v>
      </c>
      <c r="K101" s="157"/>
      <c r="L101" s="161"/>
    </row>
    <row r="102" spans="1:47" s="9" customFormat="1" ht="25" customHeight="1">
      <c r="B102" s="156"/>
      <c r="C102" s="157"/>
      <c r="D102" s="158" t="s">
        <v>4826</v>
      </c>
      <c r="E102" s="159"/>
      <c r="F102" s="159"/>
      <c r="G102" s="159"/>
      <c r="H102" s="159"/>
      <c r="I102" s="159"/>
      <c r="J102" s="160">
        <f>J151</f>
        <v>0</v>
      </c>
      <c r="K102" s="157"/>
      <c r="L102" s="161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7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7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5" customHeight="1">
      <c r="A109" s="35"/>
      <c r="B109" s="36"/>
      <c r="C109" s="24" t="s">
        <v>260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7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6.25" customHeight="1">
      <c r="A112" s="35"/>
      <c r="B112" s="36"/>
      <c r="C112" s="37"/>
      <c r="D112" s="37"/>
      <c r="E112" s="339" t="str">
        <f>E7</f>
        <v>Lůžkový hospic Mezi stromy na pozemku č. parc 785/1 v k.ú. Havlíčkův Brod</v>
      </c>
      <c r="F112" s="340"/>
      <c r="G112" s="340"/>
      <c r="H112" s="340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186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1" customFormat="1" ht="16.5" customHeight="1">
      <c r="B114" s="22"/>
      <c r="C114" s="23"/>
      <c r="D114" s="23"/>
      <c r="E114" s="339" t="s">
        <v>189</v>
      </c>
      <c r="F114" s="316"/>
      <c r="G114" s="316"/>
      <c r="H114" s="316"/>
      <c r="I114" s="23"/>
      <c r="J114" s="23"/>
      <c r="K114" s="23"/>
      <c r="L114" s="21"/>
    </row>
    <row r="115" spans="1:65" s="1" customFormat="1" ht="12" customHeight="1">
      <c r="B115" s="22"/>
      <c r="C115" s="30" t="s">
        <v>2934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5" s="2" customFormat="1" ht="16.5" customHeight="1">
      <c r="A116" s="35"/>
      <c r="B116" s="36"/>
      <c r="C116" s="37"/>
      <c r="D116" s="37"/>
      <c r="E116" s="343" t="s">
        <v>4705</v>
      </c>
      <c r="F116" s="341"/>
      <c r="G116" s="341"/>
      <c r="H116" s="341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3961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7"/>
      <c r="D118" s="37"/>
      <c r="E118" s="294" t="str">
        <f>E13</f>
        <v>SLB.4 - Přístupový systém</v>
      </c>
      <c r="F118" s="341"/>
      <c r="G118" s="341"/>
      <c r="H118" s="34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7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30" t="s">
        <v>20</v>
      </c>
      <c r="D120" s="37"/>
      <c r="E120" s="37"/>
      <c r="F120" s="28" t="str">
        <f>F16</f>
        <v xml:space="preserve"> </v>
      </c>
      <c r="G120" s="37"/>
      <c r="H120" s="37"/>
      <c r="I120" s="30" t="s">
        <v>22</v>
      </c>
      <c r="J120" s="67" t="str">
        <f>IF(J16="","",J16)</f>
        <v>25. 4. 2022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7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15" customHeight="1">
      <c r="A122" s="35"/>
      <c r="B122" s="36"/>
      <c r="C122" s="30" t="s">
        <v>24</v>
      </c>
      <c r="D122" s="37"/>
      <c r="E122" s="37"/>
      <c r="F122" s="28" t="str">
        <f>E19</f>
        <v>Spolek pro lůžkový hospic Mezi Stromy</v>
      </c>
      <c r="G122" s="37"/>
      <c r="H122" s="37"/>
      <c r="I122" s="30" t="s">
        <v>30</v>
      </c>
      <c r="J122" s="33" t="str">
        <f>E25</f>
        <v>PROJEKT II, v.o.s.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15" customHeight="1">
      <c r="A123" s="35"/>
      <c r="B123" s="36"/>
      <c r="C123" s="30" t="s">
        <v>28</v>
      </c>
      <c r="D123" s="37"/>
      <c r="E123" s="37"/>
      <c r="F123" s="28" t="str">
        <f>IF(E22="","",E22)</f>
        <v>Vyplň údaj</v>
      </c>
      <c r="G123" s="37"/>
      <c r="H123" s="37"/>
      <c r="I123" s="30" t="s">
        <v>33</v>
      </c>
      <c r="J123" s="33" t="str">
        <f>E28</f>
        <v>Martin Škrabal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2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1" customFormat="1" ht="29.25" customHeight="1">
      <c r="A125" s="167"/>
      <c r="B125" s="168"/>
      <c r="C125" s="169" t="s">
        <v>261</v>
      </c>
      <c r="D125" s="170" t="s">
        <v>61</v>
      </c>
      <c r="E125" s="170" t="s">
        <v>57</v>
      </c>
      <c r="F125" s="170" t="s">
        <v>58</v>
      </c>
      <c r="G125" s="170" t="s">
        <v>262</v>
      </c>
      <c r="H125" s="170" t="s">
        <v>263</v>
      </c>
      <c r="I125" s="170" t="s">
        <v>264</v>
      </c>
      <c r="J125" s="170" t="s">
        <v>230</v>
      </c>
      <c r="K125" s="171" t="s">
        <v>265</v>
      </c>
      <c r="L125" s="172"/>
      <c r="M125" s="76" t="s">
        <v>1</v>
      </c>
      <c r="N125" s="77" t="s">
        <v>40</v>
      </c>
      <c r="O125" s="77" t="s">
        <v>266</v>
      </c>
      <c r="P125" s="77" t="s">
        <v>267</v>
      </c>
      <c r="Q125" s="77" t="s">
        <v>268</v>
      </c>
      <c r="R125" s="77" t="s">
        <v>269</v>
      </c>
      <c r="S125" s="77" t="s">
        <v>270</v>
      </c>
      <c r="T125" s="78" t="s">
        <v>271</v>
      </c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</row>
    <row r="126" spans="1:65" s="2" customFormat="1" ht="22.75" customHeight="1">
      <c r="A126" s="35"/>
      <c r="B126" s="36"/>
      <c r="C126" s="83" t="s">
        <v>272</v>
      </c>
      <c r="D126" s="37"/>
      <c r="E126" s="37"/>
      <c r="F126" s="37"/>
      <c r="G126" s="37"/>
      <c r="H126" s="37"/>
      <c r="I126" s="37"/>
      <c r="J126" s="173">
        <f>BK126</f>
        <v>0</v>
      </c>
      <c r="K126" s="37"/>
      <c r="L126" s="40"/>
      <c r="M126" s="79"/>
      <c r="N126" s="174"/>
      <c r="O126" s="80"/>
      <c r="P126" s="175">
        <f>P127+SUM(P128:P131)+P151</f>
        <v>0</v>
      </c>
      <c r="Q126" s="80"/>
      <c r="R126" s="175">
        <f>R127+SUM(R128:R131)+R151</f>
        <v>0</v>
      </c>
      <c r="S126" s="80"/>
      <c r="T126" s="176">
        <f>T127+SUM(T128:T131)+T151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232</v>
      </c>
      <c r="BK126" s="177">
        <f>BK127+SUM(BK128:BK131)+BK151</f>
        <v>0</v>
      </c>
    </row>
    <row r="127" spans="1:65" s="2" customFormat="1" ht="16.5" customHeight="1">
      <c r="A127" s="35"/>
      <c r="B127" s="36"/>
      <c r="C127" s="194" t="s">
        <v>83</v>
      </c>
      <c r="D127" s="194" t="s">
        <v>277</v>
      </c>
      <c r="E127" s="195" t="s">
        <v>4827</v>
      </c>
      <c r="F127" s="196" t="s">
        <v>4709</v>
      </c>
      <c r="G127" s="197" t="s">
        <v>597</v>
      </c>
      <c r="H127" s="198">
        <v>1</v>
      </c>
      <c r="I127" s="199"/>
      <c r="J127" s="200">
        <f>ROUND(I127*H127,2)</f>
        <v>0</v>
      </c>
      <c r="K127" s="196" t="s">
        <v>1</v>
      </c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282</v>
      </c>
      <c r="AT127" s="205" t="s">
        <v>277</v>
      </c>
      <c r="AU127" s="205" t="s">
        <v>76</v>
      </c>
      <c r="AY127" s="18" t="s">
        <v>275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282</v>
      </c>
      <c r="BM127" s="205" t="s">
        <v>85</v>
      </c>
    </row>
    <row r="128" spans="1:65" s="2" customFormat="1" ht="16.5" customHeight="1">
      <c r="A128" s="35"/>
      <c r="B128" s="36"/>
      <c r="C128" s="194" t="s">
        <v>85</v>
      </c>
      <c r="D128" s="194" t="s">
        <v>277</v>
      </c>
      <c r="E128" s="195" t="s">
        <v>4828</v>
      </c>
      <c r="F128" s="196" t="s">
        <v>4749</v>
      </c>
      <c r="G128" s="197" t="s">
        <v>597</v>
      </c>
      <c r="H128" s="198">
        <v>1</v>
      </c>
      <c r="I128" s="199"/>
      <c r="J128" s="200">
        <f>ROUND(I128*H128,2)</f>
        <v>0</v>
      </c>
      <c r="K128" s="196" t="s">
        <v>1</v>
      </c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282</v>
      </c>
      <c r="AT128" s="205" t="s">
        <v>277</v>
      </c>
      <c r="AU128" s="205" t="s">
        <v>76</v>
      </c>
      <c r="AY128" s="18" t="s">
        <v>275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282</v>
      </c>
      <c r="BM128" s="205" t="s">
        <v>282</v>
      </c>
    </row>
    <row r="129" spans="1:65" s="2" customFormat="1" ht="16.5" customHeight="1">
      <c r="A129" s="35"/>
      <c r="B129" s="36"/>
      <c r="C129" s="194" t="s">
        <v>106</v>
      </c>
      <c r="D129" s="194" t="s">
        <v>277</v>
      </c>
      <c r="E129" s="195" t="s">
        <v>4750</v>
      </c>
      <c r="F129" s="196" t="s">
        <v>4751</v>
      </c>
      <c r="G129" s="197" t="s">
        <v>4752</v>
      </c>
      <c r="H129" s="198">
        <v>8</v>
      </c>
      <c r="I129" s="199"/>
      <c r="J129" s="200">
        <f>ROUND(I129*H129,2)</f>
        <v>0</v>
      </c>
      <c r="K129" s="196" t="s">
        <v>1</v>
      </c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282</v>
      </c>
      <c r="AT129" s="205" t="s">
        <v>277</v>
      </c>
      <c r="AU129" s="205" t="s">
        <v>76</v>
      </c>
      <c r="AY129" s="18" t="s">
        <v>275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282</v>
      </c>
      <c r="BM129" s="205" t="s">
        <v>322</v>
      </c>
    </row>
    <row r="130" spans="1:65" s="2" customFormat="1" ht="16.5" customHeight="1">
      <c r="A130" s="35"/>
      <c r="B130" s="36"/>
      <c r="C130" s="194" t="s">
        <v>282</v>
      </c>
      <c r="D130" s="194" t="s">
        <v>277</v>
      </c>
      <c r="E130" s="195" t="s">
        <v>4710</v>
      </c>
      <c r="F130" s="196" t="s">
        <v>4711</v>
      </c>
      <c r="G130" s="197" t="s">
        <v>597</v>
      </c>
      <c r="H130" s="198">
        <v>1</v>
      </c>
      <c r="I130" s="199"/>
      <c r="J130" s="200">
        <f>ROUND(I130*H130,2)</f>
        <v>0</v>
      </c>
      <c r="K130" s="196" t="s">
        <v>1</v>
      </c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282</v>
      </c>
      <c r="AT130" s="205" t="s">
        <v>277</v>
      </c>
      <c r="AU130" s="205" t="s">
        <v>76</v>
      </c>
      <c r="AY130" s="18" t="s">
        <v>275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282</v>
      </c>
      <c r="BM130" s="205" t="s">
        <v>4829</v>
      </c>
    </row>
    <row r="131" spans="1:65" s="12" customFormat="1" ht="25.9" customHeight="1">
      <c r="B131" s="178"/>
      <c r="C131" s="179"/>
      <c r="D131" s="180" t="s">
        <v>75</v>
      </c>
      <c r="E131" s="181" t="s">
        <v>2096</v>
      </c>
      <c r="F131" s="181" t="s">
        <v>4830</v>
      </c>
      <c r="G131" s="179"/>
      <c r="H131" s="179"/>
      <c r="I131" s="182"/>
      <c r="J131" s="183">
        <f>BK131</f>
        <v>0</v>
      </c>
      <c r="K131" s="179"/>
      <c r="L131" s="184"/>
      <c r="M131" s="185"/>
      <c r="N131" s="186"/>
      <c r="O131" s="186"/>
      <c r="P131" s="187">
        <f>SUM(P132:P150)</f>
        <v>0</v>
      </c>
      <c r="Q131" s="186"/>
      <c r="R131" s="187">
        <f>SUM(R132:R150)</f>
        <v>0</v>
      </c>
      <c r="S131" s="186"/>
      <c r="T131" s="188">
        <f>SUM(T132:T150)</f>
        <v>0</v>
      </c>
      <c r="AR131" s="189" t="s">
        <v>83</v>
      </c>
      <c r="AT131" s="190" t="s">
        <v>75</v>
      </c>
      <c r="AU131" s="190" t="s">
        <v>76</v>
      </c>
      <c r="AY131" s="189" t="s">
        <v>275</v>
      </c>
      <c r="BK131" s="191">
        <f>SUM(BK132:BK150)</f>
        <v>0</v>
      </c>
    </row>
    <row r="132" spans="1:65" s="2" customFormat="1" ht="16.5" customHeight="1">
      <c r="A132" s="35"/>
      <c r="B132" s="36"/>
      <c r="C132" s="194" t="s">
        <v>317</v>
      </c>
      <c r="D132" s="194" t="s">
        <v>277</v>
      </c>
      <c r="E132" s="195" t="s">
        <v>4831</v>
      </c>
      <c r="F132" s="196" t="s">
        <v>4832</v>
      </c>
      <c r="G132" s="197" t="s">
        <v>2066</v>
      </c>
      <c r="H132" s="198">
        <v>1</v>
      </c>
      <c r="I132" s="199"/>
      <c r="J132" s="200">
        <f t="shared" ref="J132:J150" si="0">ROUND(I132*H132,2)</f>
        <v>0</v>
      </c>
      <c r="K132" s="196" t="s">
        <v>1</v>
      </c>
      <c r="L132" s="40"/>
      <c r="M132" s="201" t="s">
        <v>1</v>
      </c>
      <c r="N132" s="202" t="s">
        <v>41</v>
      </c>
      <c r="O132" s="72"/>
      <c r="P132" s="203">
        <f t="shared" ref="P132:P150" si="1">O132*H132</f>
        <v>0</v>
      </c>
      <c r="Q132" s="203">
        <v>0</v>
      </c>
      <c r="R132" s="203">
        <f t="shared" ref="R132:R150" si="2">Q132*H132</f>
        <v>0</v>
      </c>
      <c r="S132" s="203">
        <v>0</v>
      </c>
      <c r="T132" s="204">
        <f t="shared" ref="T132:T150" si="3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282</v>
      </c>
      <c r="AT132" s="205" t="s">
        <v>277</v>
      </c>
      <c r="AU132" s="205" t="s">
        <v>83</v>
      </c>
      <c r="AY132" s="18" t="s">
        <v>275</v>
      </c>
      <c r="BE132" s="206">
        <f t="shared" ref="BE132:BE150" si="4">IF(N132="základní",J132,0)</f>
        <v>0</v>
      </c>
      <c r="BF132" s="206">
        <f t="shared" ref="BF132:BF150" si="5">IF(N132="snížená",J132,0)</f>
        <v>0</v>
      </c>
      <c r="BG132" s="206">
        <f t="shared" ref="BG132:BG150" si="6">IF(N132="zákl. přenesená",J132,0)</f>
        <v>0</v>
      </c>
      <c r="BH132" s="206">
        <f t="shared" ref="BH132:BH150" si="7">IF(N132="sníž. přenesená",J132,0)</f>
        <v>0</v>
      </c>
      <c r="BI132" s="206">
        <f t="shared" ref="BI132:BI150" si="8">IF(N132="nulová",J132,0)</f>
        <v>0</v>
      </c>
      <c r="BJ132" s="18" t="s">
        <v>83</v>
      </c>
      <c r="BK132" s="206">
        <f t="shared" ref="BK132:BK150" si="9">ROUND(I132*H132,2)</f>
        <v>0</v>
      </c>
      <c r="BL132" s="18" t="s">
        <v>282</v>
      </c>
      <c r="BM132" s="205" t="s">
        <v>334</v>
      </c>
    </row>
    <row r="133" spans="1:65" s="2" customFormat="1" ht="16.5" customHeight="1">
      <c r="A133" s="35"/>
      <c r="B133" s="36"/>
      <c r="C133" s="194" t="s">
        <v>322</v>
      </c>
      <c r="D133" s="194" t="s">
        <v>277</v>
      </c>
      <c r="E133" s="195" t="s">
        <v>4833</v>
      </c>
      <c r="F133" s="196" t="s">
        <v>4834</v>
      </c>
      <c r="G133" s="197" t="s">
        <v>2066</v>
      </c>
      <c r="H133" s="198">
        <v>2</v>
      </c>
      <c r="I133" s="199"/>
      <c r="J133" s="200">
        <f t="shared" si="0"/>
        <v>0</v>
      </c>
      <c r="K133" s="196" t="s">
        <v>1</v>
      </c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282</v>
      </c>
      <c r="AT133" s="205" t="s">
        <v>277</v>
      </c>
      <c r="AU133" s="205" t="s">
        <v>83</v>
      </c>
      <c r="AY133" s="18" t="s">
        <v>275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282</v>
      </c>
      <c r="BM133" s="205" t="s">
        <v>345</v>
      </c>
    </row>
    <row r="134" spans="1:65" s="2" customFormat="1" ht="16.5" customHeight="1">
      <c r="A134" s="35"/>
      <c r="B134" s="36"/>
      <c r="C134" s="194" t="s">
        <v>328</v>
      </c>
      <c r="D134" s="194" t="s">
        <v>277</v>
      </c>
      <c r="E134" s="195" t="s">
        <v>4835</v>
      </c>
      <c r="F134" s="196" t="s">
        <v>4836</v>
      </c>
      <c r="G134" s="197" t="s">
        <v>2066</v>
      </c>
      <c r="H134" s="198">
        <v>1</v>
      </c>
      <c r="I134" s="199"/>
      <c r="J134" s="200">
        <f t="shared" si="0"/>
        <v>0</v>
      </c>
      <c r="K134" s="196" t="s">
        <v>1</v>
      </c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282</v>
      </c>
      <c r="AT134" s="205" t="s">
        <v>277</v>
      </c>
      <c r="AU134" s="205" t="s">
        <v>83</v>
      </c>
      <c r="AY134" s="18" t="s">
        <v>275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282</v>
      </c>
      <c r="BM134" s="205" t="s">
        <v>362</v>
      </c>
    </row>
    <row r="135" spans="1:65" s="2" customFormat="1" ht="16.5" customHeight="1">
      <c r="A135" s="35"/>
      <c r="B135" s="36"/>
      <c r="C135" s="194" t="s">
        <v>334</v>
      </c>
      <c r="D135" s="194" t="s">
        <v>277</v>
      </c>
      <c r="E135" s="195" t="s">
        <v>4837</v>
      </c>
      <c r="F135" s="196" t="s">
        <v>4838</v>
      </c>
      <c r="G135" s="197" t="s">
        <v>2066</v>
      </c>
      <c r="H135" s="198">
        <v>1</v>
      </c>
      <c r="I135" s="199"/>
      <c r="J135" s="200">
        <f t="shared" si="0"/>
        <v>0</v>
      </c>
      <c r="K135" s="196" t="s">
        <v>1</v>
      </c>
      <c r="L135" s="40"/>
      <c r="M135" s="201" t="s">
        <v>1</v>
      </c>
      <c r="N135" s="202" t="s">
        <v>41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282</v>
      </c>
      <c r="AT135" s="205" t="s">
        <v>277</v>
      </c>
      <c r="AU135" s="205" t="s">
        <v>83</v>
      </c>
      <c r="AY135" s="18" t="s">
        <v>275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282</v>
      </c>
      <c r="BM135" s="205" t="s">
        <v>370</v>
      </c>
    </row>
    <row r="136" spans="1:65" s="2" customFormat="1" ht="16.5" customHeight="1">
      <c r="A136" s="35"/>
      <c r="B136" s="36"/>
      <c r="C136" s="194" t="s">
        <v>339</v>
      </c>
      <c r="D136" s="194" t="s">
        <v>277</v>
      </c>
      <c r="E136" s="195" t="s">
        <v>4796</v>
      </c>
      <c r="F136" s="196" t="s">
        <v>4797</v>
      </c>
      <c r="G136" s="197" t="s">
        <v>2066</v>
      </c>
      <c r="H136" s="198">
        <v>1</v>
      </c>
      <c r="I136" s="199"/>
      <c r="J136" s="200">
        <f t="shared" si="0"/>
        <v>0</v>
      </c>
      <c r="K136" s="196" t="s">
        <v>1</v>
      </c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282</v>
      </c>
      <c r="AT136" s="205" t="s">
        <v>277</v>
      </c>
      <c r="AU136" s="205" t="s">
        <v>83</v>
      </c>
      <c r="AY136" s="18" t="s">
        <v>275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282</v>
      </c>
      <c r="BM136" s="205" t="s">
        <v>380</v>
      </c>
    </row>
    <row r="137" spans="1:65" s="2" customFormat="1" ht="16.5" customHeight="1">
      <c r="A137" s="35"/>
      <c r="B137" s="36"/>
      <c r="C137" s="194" t="s">
        <v>345</v>
      </c>
      <c r="D137" s="194" t="s">
        <v>277</v>
      </c>
      <c r="E137" s="195" t="s">
        <v>4839</v>
      </c>
      <c r="F137" s="196" t="s">
        <v>4840</v>
      </c>
      <c r="G137" s="197" t="s">
        <v>2066</v>
      </c>
      <c r="H137" s="198">
        <v>1</v>
      </c>
      <c r="I137" s="199"/>
      <c r="J137" s="200">
        <f t="shared" si="0"/>
        <v>0</v>
      </c>
      <c r="K137" s="196" t="s">
        <v>1</v>
      </c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282</v>
      </c>
      <c r="AT137" s="205" t="s">
        <v>277</v>
      </c>
      <c r="AU137" s="205" t="s">
        <v>83</v>
      </c>
      <c r="AY137" s="18" t="s">
        <v>275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282</v>
      </c>
      <c r="BM137" s="205" t="s">
        <v>391</v>
      </c>
    </row>
    <row r="138" spans="1:65" s="2" customFormat="1" ht="16.5" customHeight="1">
      <c r="A138" s="35"/>
      <c r="B138" s="36"/>
      <c r="C138" s="194" t="s">
        <v>349</v>
      </c>
      <c r="D138" s="194" t="s">
        <v>277</v>
      </c>
      <c r="E138" s="195" t="s">
        <v>4790</v>
      </c>
      <c r="F138" s="196" t="s">
        <v>4791</v>
      </c>
      <c r="G138" s="197" t="s">
        <v>2066</v>
      </c>
      <c r="H138" s="198">
        <v>1</v>
      </c>
      <c r="I138" s="199"/>
      <c r="J138" s="200">
        <f t="shared" si="0"/>
        <v>0</v>
      </c>
      <c r="K138" s="196" t="s">
        <v>1</v>
      </c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282</v>
      </c>
      <c r="AT138" s="205" t="s">
        <v>277</v>
      </c>
      <c r="AU138" s="205" t="s">
        <v>83</v>
      </c>
      <c r="AY138" s="18" t="s">
        <v>275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282</v>
      </c>
      <c r="BM138" s="205" t="s">
        <v>402</v>
      </c>
    </row>
    <row r="139" spans="1:65" s="2" customFormat="1" ht="16.5" customHeight="1">
      <c r="A139" s="35"/>
      <c r="B139" s="36"/>
      <c r="C139" s="194" t="s">
        <v>362</v>
      </c>
      <c r="D139" s="194" t="s">
        <v>277</v>
      </c>
      <c r="E139" s="195" t="s">
        <v>4814</v>
      </c>
      <c r="F139" s="196" t="s">
        <v>4815</v>
      </c>
      <c r="G139" s="197" t="s">
        <v>2066</v>
      </c>
      <c r="H139" s="198">
        <v>5</v>
      </c>
      <c r="I139" s="199"/>
      <c r="J139" s="200">
        <f t="shared" si="0"/>
        <v>0</v>
      </c>
      <c r="K139" s="196" t="s">
        <v>1</v>
      </c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282</v>
      </c>
      <c r="AT139" s="205" t="s">
        <v>277</v>
      </c>
      <c r="AU139" s="205" t="s">
        <v>83</v>
      </c>
      <c r="AY139" s="18" t="s">
        <v>275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282</v>
      </c>
      <c r="BM139" s="205" t="s">
        <v>420</v>
      </c>
    </row>
    <row r="140" spans="1:65" s="2" customFormat="1" ht="16.5" customHeight="1">
      <c r="A140" s="35"/>
      <c r="B140" s="36"/>
      <c r="C140" s="194" t="s">
        <v>366</v>
      </c>
      <c r="D140" s="194" t="s">
        <v>277</v>
      </c>
      <c r="E140" s="195" t="s">
        <v>4841</v>
      </c>
      <c r="F140" s="196" t="s">
        <v>4842</v>
      </c>
      <c r="G140" s="197" t="s">
        <v>2066</v>
      </c>
      <c r="H140" s="198">
        <v>7</v>
      </c>
      <c r="I140" s="199"/>
      <c r="J140" s="200">
        <f t="shared" si="0"/>
        <v>0</v>
      </c>
      <c r="K140" s="196" t="s">
        <v>1</v>
      </c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282</v>
      </c>
      <c r="AT140" s="205" t="s">
        <v>277</v>
      </c>
      <c r="AU140" s="205" t="s">
        <v>83</v>
      </c>
      <c r="AY140" s="18" t="s">
        <v>275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282</v>
      </c>
      <c r="BM140" s="205" t="s">
        <v>436</v>
      </c>
    </row>
    <row r="141" spans="1:65" s="2" customFormat="1" ht="16.5" customHeight="1">
      <c r="A141" s="35"/>
      <c r="B141" s="36"/>
      <c r="C141" s="194" t="s">
        <v>370</v>
      </c>
      <c r="D141" s="194" t="s">
        <v>277</v>
      </c>
      <c r="E141" s="195" t="s">
        <v>4843</v>
      </c>
      <c r="F141" s="196" t="s">
        <v>4844</v>
      </c>
      <c r="G141" s="197" t="s">
        <v>2066</v>
      </c>
      <c r="H141" s="198">
        <v>1</v>
      </c>
      <c r="I141" s="199"/>
      <c r="J141" s="200">
        <f t="shared" si="0"/>
        <v>0</v>
      </c>
      <c r="K141" s="196" t="s">
        <v>1</v>
      </c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282</v>
      </c>
      <c r="AT141" s="205" t="s">
        <v>277</v>
      </c>
      <c r="AU141" s="205" t="s">
        <v>83</v>
      </c>
      <c r="AY141" s="18" t="s">
        <v>275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282</v>
      </c>
      <c r="BM141" s="205" t="s">
        <v>464</v>
      </c>
    </row>
    <row r="142" spans="1:65" s="2" customFormat="1" ht="16.5" customHeight="1">
      <c r="A142" s="35"/>
      <c r="B142" s="36"/>
      <c r="C142" s="194" t="s">
        <v>8</v>
      </c>
      <c r="D142" s="194" t="s">
        <v>277</v>
      </c>
      <c r="E142" s="195" t="s">
        <v>4845</v>
      </c>
      <c r="F142" s="196" t="s">
        <v>4846</v>
      </c>
      <c r="G142" s="197" t="s">
        <v>2066</v>
      </c>
      <c r="H142" s="198">
        <v>1</v>
      </c>
      <c r="I142" s="199"/>
      <c r="J142" s="200">
        <f t="shared" si="0"/>
        <v>0</v>
      </c>
      <c r="K142" s="196" t="s">
        <v>1</v>
      </c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282</v>
      </c>
      <c r="AT142" s="205" t="s">
        <v>277</v>
      </c>
      <c r="AU142" s="205" t="s">
        <v>83</v>
      </c>
      <c r="AY142" s="18" t="s">
        <v>275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282</v>
      </c>
      <c r="BM142" s="205" t="s">
        <v>478</v>
      </c>
    </row>
    <row r="143" spans="1:65" s="2" customFormat="1" ht="16.5" customHeight="1">
      <c r="A143" s="35"/>
      <c r="B143" s="36"/>
      <c r="C143" s="194" t="s">
        <v>380</v>
      </c>
      <c r="D143" s="194" t="s">
        <v>277</v>
      </c>
      <c r="E143" s="195" t="s">
        <v>4810</v>
      </c>
      <c r="F143" s="196" t="s">
        <v>4811</v>
      </c>
      <c r="G143" s="197" t="s">
        <v>2066</v>
      </c>
      <c r="H143" s="198">
        <v>6</v>
      </c>
      <c r="I143" s="199"/>
      <c r="J143" s="200">
        <f t="shared" si="0"/>
        <v>0</v>
      </c>
      <c r="K143" s="196" t="s">
        <v>1</v>
      </c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282</v>
      </c>
      <c r="AT143" s="205" t="s">
        <v>277</v>
      </c>
      <c r="AU143" s="205" t="s">
        <v>83</v>
      </c>
      <c r="AY143" s="18" t="s">
        <v>275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282</v>
      </c>
      <c r="BM143" s="205" t="s">
        <v>488</v>
      </c>
    </row>
    <row r="144" spans="1:65" s="2" customFormat="1" ht="16.5" customHeight="1">
      <c r="A144" s="35"/>
      <c r="B144" s="36"/>
      <c r="C144" s="194" t="s">
        <v>385</v>
      </c>
      <c r="D144" s="194" t="s">
        <v>277</v>
      </c>
      <c r="E144" s="195" t="s">
        <v>4847</v>
      </c>
      <c r="F144" s="196" t="s">
        <v>4848</v>
      </c>
      <c r="G144" s="197" t="s">
        <v>2066</v>
      </c>
      <c r="H144" s="198">
        <v>4</v>
      </c>
      <c r="I144" s="199"/>
      <c r="J144" s="200">
        <f t="shared" si="0"/>
        <v>0</v>
      </c>
      <c r="K144" s="196" t="s">
        <v>1</v>
      </c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282</v>
      </c>
      <c r="AT144" s="205" t="s">
        <v>277</v>
      </c>
      <c r="AU144" s="205" t="s">
        <v>83</v>
      </c>
      <c r="AY144" s="18" t="s">
        <v>275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282</v>
      </c>
      <c r="BM144" s="205" t="s">
        <v>517</v>
      </c>
    </row>
    <row r="145" spans="1:65" s="2" customFormat="1" ht="16.5" customHeight="1">
      <c r="A145" s="35"/>
      <c r="B145" s="36"/>
      <c r="C145" s="194" t="s">
        <v>391</v>
      </c>
      <c r="D145" s="194" t="s">
        <v>277</v>
      </c>
      <c r="E145" s="195" t="s">
        <v>4849</v>
      </c>
      <c r="F145" s="196" t="s">
        <v>4850</v>
      </c>
      <c r="G145" s="197" t="s">
        <v>2066</v>
      </c>
      <c r="H145" s="198">
        <v>3</v>
      </c>
      <c r="I145" s="199"/>
      <c r="J145" s="200">
        <f t="shared" si="0"/>
        <v>0</v>
      </c>
      <c r="K145" s="196" t="s">
        <v>1</v>
      </c>
      <c r="L145" s="40"/>
      <c r="M145" s="201" t="s">
        <v>1</v>
      </c>
      <c r="N145" s="202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282</v>
      </c>
      <c r="AT145" s="205" t="s">
        <v>277</v>
      </c>
      <c r="AU145" s="205" t="s">
        <v>83</v>
      </c>
      <c r="AY145" s="18" t="s">
        <v>275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282</v>
      </c>
      <c r="BM145" s="205" t="s">
        <v>552</v>
      </c>
    </row>
    <row r="146" spans="1:65" s="2" customFormat="1" ht="16.5" customHeight="1">
      <c r="A146" s="35"/>
      <c r="B146" s="36"/>
      <c r="C146" s="194" t="s">
        <v>396</v>
      </c>
      <c r="D146" s="194" t="s">
        <v>277</v>
      </c>
      <c r="E146" s="195" t="s">
        <v>4851</v>
      </c>
      <c r="F146" s="196" t="s">
        <v>4852</v>
      </c>
      <c r="G146" s="197" t="s">
        <v>2066</v>
      </c>
      <c r="H146" s="198">
        <v>9</v>
      </c>
      <c r="I146" s="199"/>
      <c r="J146" s="200">
        <f t="shared" si="0"/>
        <v>0</v>
      </c>
      <c r="K146" s="196" t="s">
        <v>1</v>
      </c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282</v>
      </c>
      <c r="AT146" s="205" t="s">
        <v>277</v>
      </c>
      <c r="AU146" s="205" t="s">
        <v>83</v>
      </c>
      <c r="AY146" s="18" t="s">
        <v>275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282</v>
      </c>
      <c r="BM146" s="205" t="s">
        <v>589</v>
      </c>
    </row>
    <row r="147" spans="1:65" s="2" customFormat="1" ht="16.5" customHeight="1">
      <c r="A147" s="35"/>
      <c r="B147" s="36"/>
      <c r="C147" s="194" t="s">
        <v>402</v>
      </c>
      <c r="D147" s="194" t="s">
        <v>277</v>
      </c>
      <c r="E147" s="195" t="s">
        <v>4853</v>
      </c>
      <c r="F147" s="196" t="s">
        <v>4854</v>
      </c>
      <c r="G147" s="197" t="s">
        <v>2066</v>
      </c>
      <c r="H147" s="198">
        <v>2</v>
      </c>
      <c r="I147" s="199"/>
      <c r="J147" s="200">
        <f t="shared" si="0"/>
        <v>0</v>
      </c>
      <c r="K147" s="196" t="s">
        <v>1</v>
      </c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282</v>
      </c>
      <c r="AT147" s="205" t="s">
        <v>277</v>
      </c>
      <c r="AU147" s="205" t="s">
        <v>83</v>
      </c>
      <c r="AY147" s="18" t="s">
        <v>275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282</v>
      </c>
      <c r="BM147" s="205" t="s">
        <v>599</v>
      </c>
    </row>
    <row r="148" spans="1:65" s="2" customFormat="1" ht="16.5" customHeight="1">
      <c r="A148" s="35"/>
      <c r="B148" s="36"/>
      <c r="C148" s="194" t="s">
        <v>7</v>
      </c>
      <c r="D148" s="194" t="s">
        <v>277</v>
      </c>
      <c r="E148" s="195" t="s">
        <v>4855</v>
      </c>
      <c r="F148" s="196" t="s">
        <v>4821</v>
      </c>
      <c r="G148" s="197" t="s">
        <v>399</v>
      </c>
      <c r="H148" s="198">
        <v>750</v>
      </c>
      <c r="I148" s="199"/>
      <c r="J148" s="200">
        <f t="shared" si="0"/>
        <v>0</v>
      </c>
      <c r="K148" s="196" t="s">
        <v>1</v>
      </c>
      <c r="L148" s="40"/>
      <c r="M148" s="201" t="s">
        <v>1</v>
      </c>
      <c r="N148" s="202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282</v>
      </c>
      <c r="AT148" s="205" t="s">
        <v>277</v>
      </c>
      <c r="AU148" s="205" t="s">
        <v>83</v>
      </c>
      <c r="AY148" s="18" t="s">
        <v>275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282</v>
      </c>
      <c r="BM148" s="205" t="s">
        <v>607</v>
      </c>
    </row>
    <row r="149" spans="1:65" s="2" customFormat="1" ht="16.5" customHeight="1">
      <c r="A149" s="35"/>
      <c r="B149" s="36"/>
      <c r="C149" s="194" t="s">
        <v>420</v>
      </c>
      <c r="D149" s="194" t="s">
        <v>277</v>
      </c>
      <c r="E149" s="195" t="s">
        <v>4856</v>
      </c>
      <c r="F149" s="196" t="s">
        <v>4857</v>
      </c>
      <c r="G149" s="197" t="s">
        <v>399</v>
      </c>
      <c r="H149" s="198">
        <v>335</v>
      </c>
      <c r="I149" s="199"/>
      <c r="J149" s="200">
        <f t="shared" si="0"/>
        <v>0</v>
      </c>
      <c r="K149" s="196" t="s">
        <v>1</v>
      </c>
      <c r="L149" s="40"/>
      <c r="M149" s="201" t="s">
        <v>1</v>
      </c>
      <c r="N149" s="202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282</v>
      </c>
      <c r="AT149" s="205" t="s">
        <v>277</v>
      </c>
      <c r="AU149" s="205" t="s">
        <v>83</v>
      </c>
      <c r="AY149" s="18" t="s">
        <v>275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282</v>
      </c>
      <c r="BM149" s="205" t="s">
        <v>618</v>
      </c>
    </row>
    <row r="150" spans="1:65" s="2" customFormat="1" ht="16.5" customHeight="1">
      <c r="A150" s="35"/>
      <c r="B150" s="36"/>
      <c r="C150" s="194" t="s">
        <v>428</v>
      </c>
      <c r="D150" s="194" t="s">
        <v>277</v>
      </c>
      <c r="E150" s="195" t="s">
        <v>4775</v>
      </c>
      <c r="F150" s="196" t="s">
        <v>4776</v>
      </c>
      <c r="G150" s="197" t="s">
        <v>2066</v>
      </c>
      <c r="H150" s="198">
        <v>16</v>
      </c>
      <c r="I150" s="199"/>
      <c r="J150" s="200">
        <f t="shared" si="0"/>
        <v>0</v>
      </c>
      <c r="K150" s="196" t="s">
        <v>1</v>
      </c>
      <c r="L150" s="40"/>
      <c r="M150" s="201" t="s">
        <v>1</v>
      </c>
      <c r="N150" s="202" t="s">
        <v>41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282</v>
      </c>
      <c r="AT150" s="205" t="s">
        <v>277</v>
      </c>
      <c r="AU150" s="205" t="s">
        <v>83</v>
      </c>
      <c r="AY150" s="18" t="s">
        <v>275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282</v>
      </c>
      <c r="BM150" s="205" t="s">
        <v>628</v>
      </c>
    </row>
    <row r="151" spans="1:65" s="12" customFormat="1" ht="25.9" customHeight="1">
      <c r="B151" s="178"/>
      <c r="C151" s="179"/>
      <c r="D151" s="180" t="s">
        <v>75</v>
      </c>
      <c r="E151" s="181" t="s">
        <v>2073</v>
      </c>
      <c r="F151" s="181" t="s">
        <v>4858</v>
      </c>
      <c r="G151" s="179"/>
      <c r="H151" s="179"/>
      <c r="I151" s="182"/>
      <c r="J151" s="183">
        <f>BK151</f>
        <v>0</v>
      </c>
      <c r="K151" s="179"/>
      <c r="L151" s="184"/>
      <c r="M151" s="185"/>
      <c r="N151" s="186"/>
      <c r="O151" s="186"/>
      <c r="P151" s="187">
        <f>SUM(P152:P153)</f>
        <v>0</v>
      </c>
      <c r="Q151" s="186"/>
      <c r="R151" s="187">
        <f>SUM(R152:R153)</f>
        <v>0</v>
      </c>
      <c r="S151" s="186"/>
      <c r="T151" s="188">
        <f>SUM(T152:T153)</f>
        <v>0</v>
      </c>
      <c r="AR151" s="189" t="s">
        <v>83</v>
      </c>
      <c r="AT151" s="190" t="s">
        <v>75</v>
      </c>
      <c r="AU151" s="190" t="s">
        <v>76</v>
      </c>
      <c r="AY151" s="189" t="s">
        <v>275</v>
      </c>
      <c r="BK151" s="191">
        <f>SUM(BK152:BK153)</f>
        <v>0</v>
      </c>
    </row>
    <row r="152" spans="1:65" s="2" customFormat="1" ht="16.5" customHeight="1">
      <c r="A152" s="35"/>
      <c r="B152" s="36"/>
      <c r="C152" s="194" t="s">
        <v>436</v>
      </c>
      <c r="D152" s="194" t="s">
        <v>277</v>
      </c>
      <c r="E152" s="195" t="s">
        <v>4859</v>
      </c>
      <c r="F152" s="196" t="s">
        <v>4860</v>
      </c>
      <c r="G152" s="197" t="s">
        <v>2066</v>
      </c>
      <c r="H152" s="198">
        <v>30</v>
      </c>
      <c r="I152" s="199"/>
      <c r="J152" s="200">
        <f>ROUND(I152*H152,2)</f>
        <v>0</v>
      </c>
      <c r="K152" s="196" t="s">
        <v>1</v>
      </c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282</v>
      </c>
      <c r="AT152" s="205" t="s">
        <v>277</v>
      </c>
      <c r="AU152" s="205" t="s">
        <v>83</v>
      </c>
      <c r="AY152" s="18" t="s">
        <v>275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282</v>
      </c>
      <c r="BM152" s="205" t="s">
        <v>638</v>
      </c>
    </row>
    <row r="153" spans="1:65" s="2" customFormat="1" ht="16.5" customHeight="1">
      <c r="A153" s="35"/>
      <c r="B153" s="36"/>
      <c r="C153" s="194" t="s">
        <v>440</v>
      </c>
      <c r="D153" s="194" t="s">
        <v>277</v>
      </c>
      <c r="E153" s="195" t="s">
        <v>4861</v>
      </c>
      <c r="F153" s="196" t="s">
        <v>4862</v>
      </c>
      <c r="G153" s="197" t="s">
        <v>2066</v>
      </c>
      <c r="H153" s="198">
        <v>1</v>
      </c>
      <c r="I153" s="199"/>
      <c r="J153" s="200">
        <f>ROUND(I153*H153,2)</f>
        <v>0</v>
      </c>
      <c r="K153" s="196" t="s">
        <v>1</v>
      </c>
      <c r="L153" s="40"/>
      <c r="M153" s="262" t="s">
        <v>1</v>
      </c>
      <c r="N153" s="263" t="s">
        <v>41</v>
      </c>
      <c r="O153" s="264"/>
      <c r="P153" s="265">
        <f>O153*H153</f>
        <v>0</v>
      </c>
      <c r="Q153" s="265">
        <v>0</v>
      </c>
      <c r="R153" s="265">
        <f>Q153*H153</f>
        <v>0</v>
      </c>
      <c r="S153" s="265">
        <v>0</v>
      </c>
      <c r="T153" s="26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282</v>
      </c>
      <c r="AT153" s="205" t="s">
        <v>277</v>
      </c>
      <c r="AU153" s="205" t="s">
        <v>83</v>
      </c>
      <c r="AY153" s="18" t="s">
        <v>275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282</v>
      </c>
      <c r="BM153" s="205" t="s">
        <v>649</v>
      </c>
    </row>
    <row r="154" spans="1:65" s="2" customFormat="1" ht="7" customHeight="1">
      <c r="A154" s="35"/>
      <c r="B154" s="55"/>
      <c r="C154" s="56"/>
      <c r="D154" s="56"/>
      <c r="E154" s="56"/>
      <c r="F154" s="56"/>
      <c r="G154" s="56"/>
      <c r="H154" s="56"/>
      <c r="I154" s="56"/>
      <c r="J154" s="56"/>
      <c r="K154" s="56"/>
      <c r="L154" s="40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algorithmName="SHA-512" hashValue="shZ8Lo/mbGWW47nfnRpOHxOUPgAV88it7guBX26wVtgp0TvopBfHJ0E7qSryjz2NhwbURitwrnNg0ic80QF26A==" saltValue="Mfi5nxxLt+5n4FRPHAEF9oWVNJfL7JivQwwxR8qbVlyt5z90GOlTZdTFzah4Jp1rq7md67F2K5FQExnSrMoGxg==" spinCount="100000" sheet="1" objects="1" scenarios="1" formatColumns="0" formatRows="0" autoFilter="0"/>
  <autoFilter ref="C125:K153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133</v>
      </c>
    </row>
    <row r="3" spans="1:46" s="1" customFormat="1" ht="7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2" t="str">
        <f>'Rekapitulace stavby'!K6</f>
        <v>Lůžkový hospic Mezi stromy na pozemku č. parc 785/1 v k.ú. Havlíčkův Brod</v>
      </c>
      <c r="F7" s="333"/>
      <c r="G7" s="333"/>
      <c r="H7" s="333"/>
      <c r="L7" s="21"/>
    </row>
    <row r="8" spans="1:46" ht="12.5">
      <c r="B8" s="21"/>
      <c r="D8" s="121" t="s">
        <v>186</v>
      </c>
      <c r="L8" s="21"/>
    </row>
    <row r="9" spans="1:46" s="1" customFormat="1" ht="16.5" customHeight="1">
      <c r="B9" s="21"/>
      <c r="E9" s="332" t="s">
        <v>189</v>
      </c>
      <c r="F9" s="331"/>
      <c r="G9" s="331"/>
      <c r="H9" s="331"/>
      <c r="L9" s="21"/>
    </row>
    <row r="10" spans="1:46" s="1" customFormat="1" ht="12" customHeight="1">
      <c r="B10" s="21"/>
      <c r="D10" s="121" t="s">
        <v>2934</v>
      </c>
      <c r="L10" s="21"/>
    </row>
    <row r="11" spans="1:46" s="2" customFormat="1" ht="16.5" customHeight="1">
      <c r="A11" s="35"/>
      <c r="B11" s="40"/>
      <c r="C11" s="35"/>
      <c r="D11" s="35"/>
      <c r="E11" s="342" t="s">
        <v>4705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3961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4" t="s">
        <v>4863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1" t="s">
        <v>1</v>
      </c>
      <c r="G15" s="35"/>
      <c r="H15" s="35"/>
      <c r="I15" s="121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1" t="s">
        <v>21</v>
      </c>
      <c r="G16" s="35"/>
      <c r="H16" s="35"/>
      <c r="I16" s="121" t="s">
        <v>22</v>
      </c>
      <c r="J16" s="122" t="str">
        <f>'Rekapitulace stavby'!AN8</f>
        <v>25. 4. 2022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7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1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7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6" t="str">
        <f>'Rekapitulace stavby'!E14</f>
        <v>Vyplň údaj</v>
      </c>
      <c r="F22" s="337"/>
      <c r="G22" s="337"/>
      <c r="H22" s="337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7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1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7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1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38" t="s">
        <v>1</v>
      </c>
      <c r="F31" s="338"/>
      <c r="G31" s="338"/>
      <c r="H31" s="338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7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4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ROUND(J125,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7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31" t="s">
        <v>40</v>
      </c>
      <c r="E37" s="121" t="s">
        <v>41</v>
      </c>
      <c r="F37" s="132">
        <f>ROUND((SUM(BE125:BE142)),  2)</f>
        <v>0</v>
      </c>
      <c r="G37" s="35"/>
      <c r="H37" s="35"/>
      <c r="I37" s="133">
        <v>0.21</v>
      </c>
      <c r="J37" s="132">
        <f>ROUND(((SUM(BE125:BE142))*I37),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1" t="s">
        <v>42</v>
      </c>
      <c r="F38" s="132">
        <f>ROUND((SUM(BF125:BF142)),  2)</f>
        <v>0</v>
      </c>
      <c r="G38" s="35"/>
      <c r="H38" s="35"/>
      <c r="I38" s="133">
        <v>0.15</v>
      </c>
      <c r="J38" s="132">
        <f>ROUND(((SUM(BF125:BF142))*I38),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1" t="s">
        <v>43</v>
      </c>
      <c r="F39" s="132">
        <f>ROUND((SUM(BG125:BG142)),  2)</f>
        <v>0</v>
      </c>
      <c r="G39" s="35"/>
      <c r="H39" s="35"/>
      <c r="I39" s="133">
        <v>0.21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1" t="s">
        <v>44</v>
      </c>
      <c r="F40" s="132">
        <f>ROUND((SUM(BH125:BH142)),  2)</f>
        <v>0</v>
      </c>
      <c r="G40" s="35"/>
      <c r="H40" s="35"/>
      <c r="I40" s="133">
        <v>0.15</v>
      </c>
      <c r="J40" s="132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1" t="s">
        <v>45</v>
      </c>
      <c r="F41" s="132">
        <f>ROUND((SUM(BI125:BI142)),  2)</f>
        <v>0</v>
      </c>
      <c r="G41" s="35"/>
      <c r="H41" s="35"/>
      <c r="I41" s="133">
        <v>0</v>
      </c>
      <c r="J41" s="132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7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4" customHeight="1">
      <c r="A43" s="35"/>
      <c r="B43" s="40"/>
      <c r="C43" s="134"/>
      <c r="D43" s="135" t="s">
        <v>46</v>
      </c>
      <c r="E43" s="136"/>
      <c r="F43" s="136"/>
      <c r="G43" s="137" t="s">
        <v>47</v>
      </c>
      <c r="H43" s="138" t="s">
        <v>48</v>
      </c>
      <c r="I43" s="136"/>
      <c r="J43" s="139">
        <f>SUM(J34:J41)</f>
        <v>0</v>
      </c>
      <c r="K43" s="140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7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39" t="str">
        <f>E7</f>
        <v>Lůžkový hospic Mezi stromy na pozemku č. parc 785/1 v k.ú. Havlíčkův Brod</v>
      </c>
      <c r="F85" s="340"/>
      <c r="G85" s="340"/>
      <c r="H85" s="34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9" t="s">
        <v>189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>
      <c r="B88" s="22"/>
      <c r="C88" s="30" t="s">
        <v>2934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3" t="s">
        <v>4705</v>
      </c>
      <c r="F89" s="341"/>
      <c r="G89" s="341"/>
      <c r="H89" s="34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3961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4" t="str">
        <f>E13</f>
        <v>SLB.5 - STA</v>
      </c>
      <c r="F91" s="341"/>
      <c r="G91" s="341"/>
      <c r="H91" s="341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25. 4. 2022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7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Spolek pro lůžkový hospic Mezi Stromy</v>
      </c>
      <c r="G95" s="37"/>
      <c r="H95" s="37"/>
      <c r="I95" s="30" t="s">
        <v>30</v>
      </c>
      <c r="J95" s="33" t="str">
        <f>E25</f>
        <v>PROJEKT II, v.o.s.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Škrabal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2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2" t="s">
        <v>229</v>
      </c>
      <c r="D98" s="153"/>
      <c r="E98" s="153"/>
      <c r="F98" s="153"/>
      <c r="G98" s="153"/>
      <c r="H98" s="153"/>
      <c r="I98" s="153"/>
      <c r="J98" s="154" t="s">
        <v>230</v>
      </c>
      <c r="K98" s="153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2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75" customHeight="1">
      <c r="A100" s="35"/>
      <c r="B100" s="36"/>
      <c r="C100" s="155" t="s">
        <v>231</v>
      </c>
      <c r="D100" s="37"/>
      <c r="E100" s="37"/>
      <c r="F100" s="37"/>
      <c r="G100" s="37"/>
      <c r="H100" s="37"/>
      <c r="I100" s="37"/>
      <c r="J100" s="85">
        <f>J125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232</v>
      </c>
    </row>
    <row r="101" spans="1:47" s="9" customFormat="1" ht="25" customHeight="1">
      <c r="B101" s="156"/>
      <c r="C101" s="157"/>
      <c r="D101" s="158" t="s">
        <v>4864</v>
      </c>
      <c r="E101" s="159"/>
      <c r="F101" s="159"/>
      <c r="G101" s="159"/>
      <c r="H101" s="159"/>
      <c r="I101" s="159"/>
      <c r="J101" s="160">
        <f>J130</f>
        <v>0</v>
      </c>
      <c r="K101" s="157"/>
      <c r="L101" s="161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7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7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5" customHeight="1">
      <c r="A108" s="35"/>
      <c r="B108" s="36"/>
      <c r="C108" s="24" t="s">
        <v>260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7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6.25" customHeight="1">
      <c r="A111" s="35"/>
      <c r="B111" s="36"/>
      <c r="C111" s="37"/>
      <c r="D111" s="37"/>
      <c r="E111" s="339" t="str">
        <f>E7</f>
        <v>Lůžkový hospic Mezi stromy na pozemku č. parc 785/1 v k.ú. Havlíčkův Brod</v>
      </c>
      <c r="F111" s="340"/>
      <c r="G111" s="340"/>
      <c r="H111" s="340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1" customFormat="1" ht="16.5" customHeight="1">
      <c r="B113" s="22"/>
      <c r="C113" s="23"/>
      <c r="D113" s="23"/>
      <c r="E113" s="339" t="s">
        <v>189</v>
      </c>
      <c r="F113" s="316"/>
      <c r="G113" s="316"/>
      <c r="H113" s="316"/>
      <c r="I113" s="23"/>
      <c r="J113" s="23"/>
      <c r="K113" s="23"/>
      <c r="L113" s="21"/>
    </row>
    <row r="114" spans="1:65" s="1" customFormat="1" ht="12" customHeight="1">
      <c r="B114" s="22"/>
      <c r="C114" s="30" t="s">
        <v>2934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43" t="s">
        <v>4705</v>
      </c>
      <c r="F115" s="341"/>
      <c r="G115" s="341"/>
      <c r="H115" s="341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3961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94" t="str">
        <f>E13</f>
        <v>SLB.5 - STA</v>
      </c>
      <c r="F117" s="341"/>
      <c r="G117" s="341"/>
      <c r="H117" s="341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7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F16</f>
        <v xml:space="preserve"> </v>
      </c>
      <c r="G119" s="37"/>
      <c r="H119" s="37"/>
      <c r="I119" s="30" t="s">
        <v>22</v>
      </c>
      <c r="J119" s="67" t="str">
        <f>IF(J16="","",J16)</f>
        <v>25. 4. 2022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7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24</v>
      </c>
      <c r="D121" s="37"/>
      <c r="E121" s="37"/>
      <c r="F121" s="28" t="str">
        <f>E19</f>
        <v>Spolek pro lůžkový hospic Mezi Stromy</v>
      </c>
      <c r="G121" s="37"/>
      <c r="H121" s="37"/>
      <c r="I121" s="30" t="s">
        <v>30</v>
      </c>
      <c r="J121" s="33" t="str">
        <f>E25</f>
        <v>PROJEKT II, v.o.s.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15" customHeight="1">
      <c r="A122" s="35"/>
      <c r="B122" s="36"/>
      <c r="C122" s="30" t="s">
        <v>28</v>
      </c>
      <c r="D122" s="37"/>
      <c r="E122" s="37"/>
      <c r="F122" s="28" t="str">
        <f>IF(E22="","",E22)</f>
        <v>Vyplň údaj</v>
      </c>
      <c r="G122" s="37"/>
      <c r="H122" s="37"/>
      <c r="I122" s="30" t="s">
        <v>33</v>
      </c>
      <c r="J122" s="33" t="str">
        <f>E28</f>
        <v>Martin Škrabal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2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7"/>
      <c r="B124" s="168"/>
      <c r="C124" s="169" t="s">
        <v>261</v>
      </c>
      <c r="D124" s="170" t="s">
        <v>61</v>
      </c>
      <c r="E124" s="170" t="s">
        <v>57</v>
      </c>
      <c r="F124" s="170" t="s">
        <v>58</v>
      </c>
      <c r="G124" s="170" t="s">
        <v>262</v>
      </c>
      <c r="H124" s="170" t="s">
        <v>263</v>
      </c>
      <c r="I124" s="170" t="s">
        <v>264</v>
      </c>
      <c r="J124" s="170" t="s">
        <v>230</v>
      </c>
      <c r="K124" s="171" t="s">
        <v>265</v>
      </c>
      <c r="L124" s="172"/>
      <c r="M124" s="76" t="s">
        <v>1</v>
      </c>
      <c r="N124" s="77" t="s">
        <v>40</v>
      </c>
      <c r="O124" s="77" t="s">
        <v>266</v>
      </c>
      <c r="P124" s="77" t="s">
        <v>267</v>
      </c>
      <c r="Q124" s="77" t="s">
        <v>268</v>
      </c>
      <c r="R124" s="77" t="s">
        <v>269</v>
      </c>
      <c r="S124" s="77" t="s">
        <v>270</v>
      </c>
      <c r="T124" s="78" t="s">
        <v>271</v>
      </c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</row>
    <row r="125" spans="1:65" s="2" customFormat="1" ht="22.75" customHeight="1">
      <c r="A125" s="35"/>
      <c r="B125" s="36"/>
      <c r="C125" s="83" t="s">
        <v>272</v>
      </c>
      <c r="D125" s="37"/>
      <c r="E125" s="37"/>
      <c r="F125" s="37"/>
      <c r="G125" s="37"/>
      <c r="H125" s="37"/>
      <c r="I125" s="37"/>
      <c r="J125" s="173">
        <f>BK125</f>
        <v>0</v>
      </c>
      <c r="K125" s="37"/>
      <c r="L125" s="40"/>
      <c r="M125" s="79"/>
      <c r="N125" s="174"/>
      <c r="O125" s="80"/>
      <c r="P125" s="175">
        <f>P126+SUM(P127:P130)</f>
        <v>0</v>
      </c>
      <c r="Q125" s="80"/>
      <c r="R125" s="175">
        <f>R126+SUM(R127:R130)</f>
        <v>0</v>
      </c>
      <c r="S125" s="80"/>
      <c r="T125" s="176">
        <f>T126+SUM(T127:T130)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232</v>
      </c>
      <c r="BK125" s="177">
        <f>BK126+SUM(BK127:BK130)</f>
        <v>0</v>
      </c>
    </row>
    <row r="126" spans="1:65" s="2" customFormat="1" ht="16.5" customHeight="1">
      <c r="A126" s="35"/>
      <c r="B126" s="36"/>
      <c r="C126" s="194" t="s">
        <v>83</v>
      </c>
      <c r="D126" s="194" t="s">
        <v>277</v>
      </c>
      <c r="E126" s="195" t="s">
        <v>4865</v>
      </c>
      <c r="F126" s="196" t="s">
        <v>4709</v>
      </c>
      <c r="G126" s="197" t="s">
        <v>597</v>
      </c>
      <c r="H126" s="198">
        <v>1</v>
      </c>
      <c r="I126" s="199"/>
      <c r="J126" s="200">
        <f>ROUND(I126*H126,2)</f>
        <v>0</v>
      </c>
      <c r="K126" s="196" t="s">
        <v>1</v>
      </c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282</v>
      </c>
      <c r="AT126" s="205" t="s">
        <v>277</v>
      </c>
      <c r="AU126" s="205" t="s">
        <v>76</v>
      </c>
      <c r="AY126" s="18" t="s">
        <v>275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282</v>
      </c>
      <c r="BM126" s="205" t="s">
        <v>85</v>
      </c>
    </row>
    <row r="127" spans="1:65" s="2" customFormat="1" ht="16.5" customHeight="1">
      <c r="A127" s="35"/>
      <c r="B127" s="36"/>
      <c r="C127" s="194" t="s">
        <v>85</v>
      </c>
      <c r="D127" s="194" t="s">
        <v>277</v>
      </c>
      <c r="E127" s="195" t="s">
        <v>4866</v>
      </c>
      <c r="F127" s="196" t="s">
        <v>4749</v>
      </c>
      <c r="G127" s="197" t="s">
        <v>597</v>
      </c>
      <c r="H127" s="198">
        <v>1</v>
      </c>
      <c r="I127" s="199"/>
      <c r="J127" s="200">
        <f>ROUND(I127*H127,2)</f>
        <v>0</v>
      </c>
      <c r="K127" s="196" t="s">
        <v>1</v>
      </c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282</v>
      </c>
      <c r="AT127" s="205" t="s">
        <v>277</v>
      </c>
      <c r="AU127" s="205" t="s">
        <v>76</v>
      </c>
      <c r="AY127" s="18" t="s">
        <v>275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282</v>
      </c>
      <c r="BM127" s="205" t="s">
        <v>282</v>
      </c>
    </row>
    <row r="128" spans="1:65" s="2" customFormat="1" ht="16.5" customHeight="1">
      <c r="A128" s="35"/>
      <c r="B128" s="36"/>
      <c r="C128" s="194" t="s">
        <v>106</v>
      </c>
      <c r="D128" s="194" t="s">
        <v>277</v>
      </c>
      <c r="E128" s="195" t="s">
        <v>4750</v>
      </c>
      <c r="F128" s="196" t="s">
        <v>4751</v>
      </c>
      <c r="G128" s="197" t="s">
        <v>4752</v>
      </c>
      <c r="H128" s="198">
        <v>8</v>
      </c>
      <c r="I128" s="199"/>
      <c r="J128" s="200">
        <f>ROUND(I128*H128,2)</f>
        <v>0</v>
      </c>
      <c r="K128" s="196" t="s">
        <v>1</v>
      </c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282</v>
      </c>
      <c r="AT128" s="205" t="s">
        <v>277</v>
      </c>
      <c r="AU128" s="205" t="s">
        <v>76</v>
      </c>
      <c r="AY128" s="18" t="s">
        <v>275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282</v>
      </c>
      <c r="BM128" s="205" t="s">
        <v>322</v>
      </c>
    </row>
    <row r="129" spans="1:65" s="2" customFormat="1" ht="16.5" customHeight="1">
      <c r="A129" s="35"/>
      <c r="B129" s="36"/>
      <c r="C129" s="194" t="s">
        <v>282</v>
      </c>
      <c r="D129" s="194" t="s">
        <v>277</v>
      </c>
      <c r="E129" s="195" t="s">
        <v>4710</v>
      </c>
      <c r="F129" s="196" t="s">
        <v>4711</v>
      </c>
      <c r="G129" s="197" t="s">
        <v>597</v>
      </c>
      <c r="H129" s="198">
        <v>1</v>
      </c>
      <c r="I129" s="199"/>
      <c r="J129" s="200">
        <f>ROUND(I129*H129,2)</f>
        <v>0</v>
      </c>
      <c r="K129" s="196" t="s">
        <v>1</v>
      </c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282</v>
      </c>
      <c r="AT129" s="205" t="s">
        <v>277</v>
      </c>
      <c r="AU129" s="205" t="s">
        <v>76</v>
      </c>
      <c r="AY129" s="18" t="s">
        <v>275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282</v>
      </c>
      <c r="BM129" s="205" t="s">
        <v>4867</v>
      </c>
    </row>
    <row r="130" spans="1:65" s="12" customFormat="1" ht="25.9" customHeight="1">
      <c r="B130" s="178"/>
      <c r="C130" s="179"/>
      <c r="D130" s="180" t="s">
        <v>75</v>
      </c>
      <c r="E130" s="181" t="s">
        <v>2096</v>
      </c>
      <c r="F130" s="181" t="s">
        <v>82</v>
      </c>
      <c r="G130" s="179"/>
      <c r="H130" s="179"/>
      <c r="I130" s="182"/>
      <c r="J130" s="183">
        <f>BK130</f>
        <v>0</v>
      </c>
      <c r="K130" s="179"/>
      <c r="L130" s="184"/>
      <c r="M130" s="185"/>
      <c r="N130" s="186"/>
      <c r="O130" s="186"/>
      <c r="P130" s="187">
        <f>SUM(P131:P142)</f>
        <v>0</v>
      </c>
      <c r="Q130" s="186"/>
      <c r="R130" s="187">
        <f>SUM(R131:R142)</f>
        <v>0</v>
      </c>
      <c r="S130" s="186"/>
      <c r="T130" s="188">
        <f>SUM(T131:T142)</f>
        <v>0</v>
      </c>
      <c r="AR130" s="189" t="s">
        <v>83</v>
      </c>
      <c r="AT130" s="190" t="s">
        <v>75</v>
      </c>
      <c r="AU130" s="190" t="s">
        <v>76</v>
      </c>
      <c r="AY130" s="189" t="s">
        <v>275</v>
      </c>
      <c r="BK130" s="191">
        <f>SUM(BK131:BK142)</f>
        <v>0</v>
      </c>
    </row>
    <row r="131" spans="1:65" s="2" customFormat="1" ht="16.5" customHeight="1">
      <c r="A131" s="35"/>
      <c r="B131" s="36"/>
      <c r="C131" s="194" t="s">
        <v>317</v>
      </c>
      <c r="D131" s="194" t="s">
        <v>277</v>
      </c>
      <c r="E131" s="195" t="s">
        <v>4868</v>
      </c>
      <c r="F131" s="196" t="s">
        <v>4869</v>
      </c>
      <c r="G131" s="197" t="s">
        <v>2066</v>
      </c>
      <c r="H131" s="198">
        <v>1</v>
      </c>
      <c r="I131" s="199"/>
      <c r="J131" s="200">
        <f t="shared" ref="J131:J142" si="0">ROUND(I131*H131,2)</f>
        <v>0</v>
      </c>
      <c r="K131" s="196" t="s">
        <v>1</v>
      </c>
      <c r="L131" s="40"/>
      <c r="M131" s="201" t="s">
        <v>1</v>
      </c>
      <c r="N131" s="202" t="s">
        <v>41</v>
      </c>
      <c r="O131" s="72"/>
      <c r="P131" s="203">
        <f t="shared" ref="P131:P142" si="1">O131*H131</f>
        <v>0</v>
      </c>
      <c r="Q131" s="203">
        <v>0</v>
      </c>
      <c r="R131" s="203">
        <f t="shared" ref="R131:R142" si="2">Q131*H131</f>
        <v>0</v>
      </c>
      <c r="S131" s="203">
        <v>0</v>
      </c>
      <c r="T131" s="204">
        <f t="shared" ref="T131:T142" si="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282</v>
      </c>
      <c r="AT131" s="205" t="s">
        <v>277</v>
      </c>
      <c r="AU131" s="205" t="s">
        <v>83</v>
      </c>
      <c r="AY131" s="18" t="s">
        <v>275</v>
      </c>
      <c r="BE131" s="206">
        <f t="shared" ref="BE131:BE142" si="4">IF(N131="základní",J131,0)</f>
        <v>0</v>
      </c>
      <c r="BF131" s="206">
        <f t="shared" ref="BF131:BF142" si="5">IF(N131="snížená",J131,0)</f>
        <v>0</v>
      </c>
      <c r="BG131" s="206">
        <f t="shared" ref="BG131:BG142" si="6">IF(N131="zákl. přenesená",J131,0)</f>
        <v>0</v>
      </c>
      <c r="BH131" s="206">
        <f t="shared" ref="BH131:BH142" si="7">IF(N131="sníž. přenesená",J131,0)</f>
        <v>0</v>
      </c>
      <c r="BI131" s="206">
        <f t="shared" ref="BI131:BI142" si="8">IF(N131="nulová",J131,0)</f>
        <v>0</v>
      </c>
      <c r="BJ131" s="18" t="s">
        <v>83</v>
      </c>
      <c r="BK131" s="206">
        <f t="shared" ref="BK131:BK142" si="9">ROUND(I131*H131,2)</f>
        <v>0</v>
      </c>
      <c r="BL131" s="18" t="s">
        <v>282</v>
      </c>
      <c r="BM131" s="205" t="s">
        <v>334</v>
      </c>
    </row>
    <row r="132" spans="1:65" s="2" customFormat="1" ht="16.5" customHeight="1">
      <c r="A132" s="35"/>
      <c r="B132" s="36"/>
      <c r="C132" s="194" t="s">
        <v>322</v>
      </c>
      <c r="D132" s="194" t="s">
        <v>277</v>
      </c>
      <c r="E132" s="195" t="s">
        <v>4870</v>
      </c>
      <c r="F132" s="196" t="s">
        <v>4871</v>
      </c>
      <c r="G132" s="197" t="s">
        <v>2066</v>
      </c>
      <c r="H132" s="198">
        <v>4</v>
      </c>
      <c r="I132" s="199"/>
      <c r="J132" s="200">
        <f t="shared" si="0"/>
        <v>0</v>
      </c>
      <c r="K132" s="196" t="s">
        <v>1</v>
      </c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282</v>
      </c>
      <c r="AT132" s="205" t="s">
        <v>277</v>
      </c>
      <c r="AU132" s="205" t="s">
        <v>83</v>
      </c>
      <c r="AY132" s="18" t="s">
        <v>275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282</v>
      </c>
      <c r="BM132" s="205" t="s">
        <v>345</v>
      </c>
    </row>
    <row r="133" spans="1:65" s="2" customFormat="1" ht="16.5" customHeight="1">
      <c r="A133" s="35"/>
      <c r="B133" s="36"/>
      <c r="C133" s="194" t="s">
        <v>328</v>
      </c>
      <c r="D133" s="194" t="s">
        <v>277</v>
      </c>
      <c r="E133" s="195" t="s">
        <v>4872</v>
      </c>
      <c r="F133" s="196" t="s">
        <v>4873</v>
      </c>
      <c r="G133" s="197" t="s">
        <v>2066</v>
      </c>
      <c r="H133" s="198">
        <v>2</v>
      </c>
      <c r="I133" s="199"/>
      <c r="J133" s="200">
        <f t="shared" si="0"/>
        <v>0</v>
      </c>
      <c r="K133" s="196" t="s">
        <v>1</v>
      </c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282</v>
      </c>
      <c r="AT133" s="205" t="s">
        <v>277</v>
      </c>
      <c r="AU133" s="205" t="s">
        <v>83</v>
      </c>
      <c r="AY133" s="18" t="s">
        <v>275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282</v>
      </c>
      <c r="BM133" s="205" t="s">
        <v>362</v>
      </c>
    </row>
    <row r="134" spans="1:65" s="2" customFormat="1" ht="16.5" customHeight="1">
      <c r="A134" s="35"/>
      <c r="B134" s="36"/>
      <c r="C134" s="194" t="s">
        <v>334</v>
      </c>
      <c r="D134" s="194" t="s">
        <v>277</v>
      </c>
      <c r="E134" s="195" t="s">
        <v>4874</v>
      </c>
      <c r="F134" s="196" t="s">
        <v>4875</v>
      </c>
      <c r="G134" s="197" t="s">
        <v>2066</v>
      </c>
      <c r="H134" s="198">
        <v>1</v>
      </c>
      <c r="I134" s="199"/>
      <c r="J134" s="200">
        <f t="shared" si="0"/>
        <v>0</v>
      </c>
      <c r="K134" s="196" t="s">
        <v>1</v>
      </c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282</v>
      </c>
      <c r="AT134" s="205" t="s">
        <v>277</v>
      </c>
      <c r="AU134" s="205" t="s">
        <v>83</v>
      </c>
      <c r="AY134" s="18" t="s">
        <v>275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282</v>
      </c>
      <c r="BM134" s="205" t="s">
        <v>370</v>
      </c>
    </row>
    <row r="135" spans="1:65" s="2" customFormat="1" ht="16.5" customHeight="1">
      <c r="A135" s="35"/>
      <c r="B135" s="36"/>
      <c r="C135" s="194" t="s">
        <v>339</v>
      </c>
      <c r="D135" s="194" t="s">
        <v>277</v>
      </c>
      <c r="E135" s="195" t="s">
        <v>4876</v>
      </c>
      <c r="F135" s="196" t="s">
        <v>4877</v>
      </c>
      <c r="G135" s="197" t="s">
        <v>2066</v>
      </c>
      <c r="H135" s="198">
        <v>84</v>
      </c>
      <c r="I135" s="199"/>
      <c r="J135" s="200">
        <f t="shared" si="0"/>
        <v>0</v>
      </c>
      <c r="K135" s="196" t="s">
        <v>1</v>
      </c>
      <c r="L135" s="40"/>
      <c r="M135" s="201" t="s">
        <v>1</v>
      </c>
      <c r="N135" s="202" t="s">
        <v>41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282</v>
      </c>
      <c r="AT135" s="205" t="s">
        <v>277</v>
      </c>
      <c r="AU135" s="205" t="s">
        <v>83</v>
      </c>
      <c r="AY135" s="18" t="s">
        <v>275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282</v>
      </c>
      <c r="BM135" s="205" t="s">
        <v>380</v>
      </c>
    </row>
    <row r="136" spans="1:65" s="2" customFormat="1" ht="24.15" customHeight="1">
      <c r="A136" s="35"/>
      <c r="B136" s="36"/>
      <c r="C136" s="194" t="s">
        <v>345</v>
      </c>
      <c r="D136" s="194" t="s">
        <v>277</v>
      </c>
      <c r="E136" s="195" t="s">
        <v>4878</v>
      </c>
      <c r="F136" s="196" t="s">
        <v>4879</v>
      </c>
      <c r="G136" s="197" t="s">
        <v>2066</v>
      </c>
      <c r="H136" s="198">
        <v>1</v>
      </c>
      <c r="I136" s="199"/>
      <c r="J136" s="200">
        <f t="shared" si="0"/>
        <v>0</v>
      </c>
      <c r="K136" s="196" t="s">
        <v>1</v>
      </c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282</v>
      </c>
      <c r="AT136" s="205" t="s">
        <v>277</v>
      </c>
      <c r="AU136" s="205" t="s">
        <v>83</v>
      </c>
      <c r="AY136" s="18" t="s">
        <v>275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282</v>
      </c>
      <c r="BM136" s="205" t="s">
        <v>391</v>
      </c>
    </row>
    <row r="137" spans="1:65" s="2" customFormat="1" ht="16.5" customHeight="1">
      <c r="A137" s="35"/>
      <c r="B137" s="36"/>
      <c r="C137" s="194" t="s">
        <v>349</v>
      </c>
      <c r="D137" s="194" t="s">
        <v>277</v>
      </c>
      <c r="E137" s="195" t="s">
        <v>4880</v>
      </c>
      <c r="F137" s="196" t="s">
        <v>4881</v>
      </c>
      <c r="G137" s="197" t="s">
        <v>2066</v>
      </c>
      <c r="H137" s="198">
        <v>1</v>
      </c>
      <c r="I137" s="199"/>
      <c r="J137" s="200">
        <f t="shared" si="0"/>
        <v>0</v>
      </c>
      <c r="K137" s="196" t="s">
        <v>1</v>
      </c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282</v>
      </c>
      <c r="AT137" s="205" t="s">
        <v>277</v>
      </c>
      <c r="AU137" s="205" t="s">
        <v>83</v>
      </c>
      <c r="AY137" s="18" t="s">
        <v>275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282</v>
      </c>
      <c r="BM137" s="205" t="s">
        <v>402</v>
      </c>
    </row>
    <row r="138" spans="1:65" s="2" customFormat="1" ht="16.5" customHeight="1">
      <c r="A138" s="35"/>
      <c r="B138" s="36"/>
      <c r="C138" s="194" t="s">
        <v>362</v>
      </c>
      <c r="D138" s="194" t="s">
        <v>277</v>
      </c>
      <c r="E138" s="195" t="s">
        <v>4882</v>
      </c>
      <c r="F138" s="196" t="s">
        <v>4883</v>
      </c>
      <c r="G138" s="197" t="s">
        <v>2066</v>
      </c>
      <c r="H138" s="198">
        <v>27</v>
      </c>
      <c r="I138" s="199"/>
      <c r="J138" s="200">
        <f t="shared" si="0"/>
        <v>0</v>
      </c>
      <c r="K138" s="196" t="s">
        <v>1</v>
      </c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282</v>
      </c>
      <c r="AT138" s="205" t="s">
        <v>277</v>
      </c>
      <c r="AU138" s="205" t="s">
        <v>83</v>
      </c>
      <c r="AY138" s="18" t="s">
        <v>275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282</v>
      </c>
      <c r="BM138" s="205" t="s">
        <v>420</v>
      </c>
    </row>
    <row r="139" spans="1:65" s="2" customFormat="1" ht="16.5" customHeight="1">
      <c r="A139" s="35"/>
      <c r="B139" s="36"/>
      <c r="C139" s="194" t="s">
        <v>366</v>
      </c>
      <c r="D139" s="194" t="s">
        <v>277</v>
      </c>
      <c r="E139" s="195" t="s">
        <v>4775</v>
      </c>
      <c r="F139" s="196" t="s">
        <v>4776</v>
      </c>
      <c r="G139" s="197" t="s">
        <v>2066</v>
      </c>
      <c r="H139" s="198">
        <v>27</v>
      </c>
      <c r="I139" s="199"/>
      <c r="J139" s="200">
        <f t="shared" si="0"/>
        <v>0</v>
      </c>
      <c r="K139" s="196" t="s">
        <v>1</v>
      </c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282</v>
      </c>
      <c r="AT139" s="205" t="s">
        <v>277</v>
      </c>
      <c r="AU139" s="205" t="s">
        <v>83</v>
      </c>
      <c r="AY139" s="18" t="s">
        <v>275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282</v>
      </c>
      <c r="BM139" s="205" t="s">
        <v>436</v>
      </c>
    </row>
    <row r="140" spans="1:65" s="2" customFormat="1" ht="16.5" customHeight="1">
      <c r="A140" s="35"/>
      <c r="B140" s="36"/>
      <c r="C140" s="194" t="s">
        <v>370</v>
      </c>
      <c r="D140" s="194" t="s">
        <v>277</v>
      </c>
      <c r="E140" s="195" t="s">
        <v>4884</v>
      </c>
      <c r="F140" s="196" t="s">
        <v>4885</v>
      </c>
      <c r="G140" s="197" t="s">
        <v>2066</v>
      </c>
      <c r="H140" s="198">
        <v>27</v>
      </c>
      <c r="I140" s="199"/>
      <c r="J140" s="200">
        <f t="shared" si="0"/>
        <v>0</v>
      </c>
      <c r="K140" s="196" t="s">
        <v>1</v>
      </c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282</v>
      </c>
      <c r="AT140" s="205" t="s">
        <v>277</v>
      </c>
      <c r="AU140" s="205" t="s">
        <v>83</v>
      </c>
      <c r="AY140" s="18" t="s">
        <v>275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282</v>
      </c>
      <c r="BM140" s="205" t="s">
        <v>464</v>
      </c>
    </row>
    <row r="141" spans="1:65" s="2" customFormat="1" ht="16.5" customHeight="1">
      <c r="A141" s="35"/>
      <c r="B141" s="36"/>
      <c r="C141" s="194" t="s">
        <v>8</v>
      </c>
      <c r="D141" s="194" t="s">
        <v>277</v>
      </c>
      <c r="E141" s="195" t="s">
        <v>4886</v>
      </c>
      <c r="F141" s="196" t="s">
        <v>4887</v>
      </c>
      <c r="G141" s="197" t="s">
        <v>399</v>
      </c>
      <c r="H141" s="198">
        <v>2024</v>
      </c>
      <c r="I141" s="199"/>
      <c r="J141" s="200">
        <f t="shared" si="0"/>
        <v>0</v>
      </c>
      <c r="K141" s="196" t="s">
        <v>1</v>
      </c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282</v>
      </c>
      <c r="AT141" s="205" t="s">
        <v>277</v>
      </c>
      <c r="AU141" s="205" t="s">
        <v>83</v>
      </c>
      <c r="AY141" s="18" t="s">
        <v>275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282</v>
      </c>
      <c r="BM141" s="205" t="s">
        <v>478</v>
      </c>
    </row>
    <row r="142" spans="1:65" s="2" customFormat="1" ht="16.5" customHeight="1">
      <c r="A142" s="35"/>
      <c r="B142" s="36"/>
      <c r="C142" s="194" t="s">
        <v>380</v>
      </c>
      <c r="D142" s="194" t="s">
        <v>277</v>
      </c>
      <c r="E142" s="195" t="s">
        <v>4888</v>
      </c>
      <c r="F142" s="196" t="s">
        <v>4889</v>
      </c>
      <c r="G142" s="197" t="s">
        <v>399</v>
      </c>
      <c r="H142" s="198">
        <v>96</v>
      </c>
      <c r="I142" s="199"/>
      <c r="J142" s="200">
        <f t="shared" si="0"/>
        <v>0</v>
      </c>
      <c r="K142" s="196" t="s">
        <v>1</v>
      </c>
      <c r="L142" s="40"/>
      <c r="M142" s="262" t="s">
        <v>1</v>
      </c>
      <c r="N142" s="263" t="s">
        <v>41</v>
      </c>
      <c r="O142" s="264"/>
      <c r="P142" s="265">
        <f t="shared" si="1"/>
        <v>0</v>
      </c>
      <c r="Q142" s="265">
        <v>0</v>
      </c>
      <c r="R142" s="265">
        <f t="shared" si="2"/>
        <v>0</v>
      </c>
      <c r="S142" s="265">
        <v>0</v>
      </c>
      <c r="T142" s="266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282</v>
      </c>
      <c r="AT142" s="205" t="s">
        <v>277</v>
      </c>
      <c r="AU142" s="205" t="s">
        <v>83</v>
      </c>
      <c r="AY142" s="18" t="s">
        <v>275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282</v>
      </c>
      <c r="BM142" s="205" t="s">
        <v>488</v>
      </c>
    </row>
    <row r="143" spans="1:65" s="2" customFormat="1" ht="7" customHeight="1">
      <c r="A143" s="35"/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40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algorithmName="SHA-512" hashValue="nKPNk2hD05E2kiO81RM2izDT6sQbgn1/vaZLSOfDoQvr4bznV6wyd3mDXavhFZa81UGr6H0kgak5jyHjW0xo8g==" saltValue="GCrt4BoHVG/jx1bh1DpA4xCdPJItNz5oGGUYSF4ILHAiWJ/1r8UEfA7FO8kGw2e0kNFPSy+CPcOnw+/kyMEKnQ==" spinCount="100000" sheet="1" objects="1" scenarios="1" formatColumns="0" formatRows="0" autoFilter="0"/>
  <autoFilter ref="C124:K142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136</v>
      </c>
    </row>
    <row r="3" spans="1:46" s="1" customFormat="1" ht="7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2" t="str">
        <f>'Rekapitulace stavby'!K6</f>
        <v>Lůžkový hospic Mezi stromy na pozemku č. parc 785/1 v k.ú. Havlíčkův Brod</v>
      </c>
      <c r="F7" s="333"/>
      <c r="G7" s="333"/>
      <c r="H7" s="333"/>
      <c r="L7" s="21"/>
    </row>
    <row r="8" spans="1:46" ht="12.5">
      <c r="B8" s="21"/>
      <c r="D8" s="121" t="s">
        <v>186</v>
      </c>
      <c r="L8" s="21"/>
    </row>
    <row r="9" spans="1:46" s="1" customFormat="1" ht="16.5" customHeight="1">
      <c r="B9" s="21"/>
      <c r="E9" s="332" t="s">
        <v>189</v>
      </c>
      <c r="F9" s="331"/>
      <c r="G9" s="331"/>
      <c r="H9" s="331"/>
      <c r="L9" s="21"/>
    </row>
    <row r="10" spans="1:46" s="1" customFormat="1" ht="12" customHeight="1">
      <c r="B10" s="21"/>
      <c r="D10" s="121" t="s">
        <v>2934</v>
      </c>
      <c r="L10" s="21"/>
    </row>
    <row r="11" spans="1:46" s="2" customFormat="1" ht="16.5" customHeight="1">
      <c r="A11" s="35"/>
      <c r="B11" s="40"/>
      <c r="C11" s="35"/>
      <c r="D11" s="35"/>
      <c r="E11" s="342" t="s">
        <v>4705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3961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4" t="s">
        <v>4890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1" t="s">
        <v>1</v>
      </c>
      <c r="G15" s="35"/>
      <c r="H15" s="35"/>
      <c r="I15" s="121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1" t="s">
        <v>21</v>
      </c>
      <c r="G16" s="35"/>
      <c r="H16" s="35"/>
      <c r="I16" s="121" t="s">
        <v>22</v>
      </c>
      <c r="J16" s="122" t="str">
        <f>'Rekapitulace stavby'!AN8</f>
        <v>25. 4. 2022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7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1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7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6" t="str">
        <f>'Rekapitulace stavby'!E14</f>
        <v>Vyplň údaj</v>
      </c>
      <c r="F22" s="337"/>
      <c r="G22" s="337"/>
      <c r="H22" s="337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7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1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7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1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38" t="s">
        <v>1</v>
      </c>
      <c r="F31" s="338"/>
      <c r="G31" s="338"/>
      <c r="H31" s="338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7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4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ROUND(J125,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7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31" t="s">
        <v>40</v>
      </c>
      <c r="E37" s="121" t="s">
        <v>41</v>
      </c>
      <c r="F37" s="132">
        <f>ROUND((SUM(BE125:BE147)),  2)</f>
        <v>0</v>
      </c>
      <c r="G37" s="35"/>
      <c r="H37" s="35"/>
      <c r="I37" s="133">
        <v>0.21</v>
      </c>
      <c r="J37" s="132">
        <f>ROUND(((SUM(BE125:BE147))*I37),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1" t="s">
        <v>42</v>
      </c>
      <c r="F38" s="132">
        <f>ROUND((SUM(BF125:BF147)),  2)</f>
        <v>0</v>
      </c>
      <c r="G38" s="35"/>
      <c r="H38" s="35"/>
      <c r="I38" s="133">
        <v>0.15</v>
      </c>
      <c r="J38" s="132">
        <f>ROUND(((SUM(BF125:BF147))*I38),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1" t="s">
        <v>43</v>
      </c>
      <c r="F39" s="132">
        <f>ROUND((SUM(BG125:BG147)),  2)</f>
        <v>0</v>
      </c>
      <c r="G39" s="35"/>
      <c r="H39" s="35"/>
      <c r="I39" s="133">
        <v>0.21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1" t="s">
        <v>44</v>
      </c>
      <c r="F40" s="132">
        <f>ROUND((SUM(BH125:BH147)),  2)</f>
        <v>0</v>
      </c>
      <c r="G40" s="35"/>
      <c r="H40" s="35"/>
      <c r="I40" s="133">
        <v>0.15</v>
      </c>
      <c r="J40" s="132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1" t="s">
        <v>45</v>
      </c>
      <c r="F41" s="132">
        <f>ROUND((SUM(BI125:BI147)),  2)</f>
        <v>0</v>
      </c>
      <c r="G41" s="35"/>
      <c r="H41" s="35"/>
      <c r="I41" s="133">
        <v>0</v>
      </c>
      <c r="J41" s="132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7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4" customHeight="1">
      <c r="A43" s="35"/>
      <c r="B43" s="40"/>
      <c r="C43" s="134"/>
      <c r="D43" s="135" t="s">
        <v>46</v>
      </c>
      <c r="E43" s="136"/>
      <c r="F43" s="136"/>
      <c r="G43" s="137" t="s">
        <v>47</v>
      </c>
      <c r="H43" s="138" t="s">
        <v>48</v>
      </c>
      <c r="I43" s="136"/>
      <c r="J43" s="139">
        <f>SUM(J34:J41)</f>
        <v>0</v>
      </c>
      <c r="K43" s="140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7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39" t="str">
        <f>E7</f>
        <v>Lůžkový hospic Mezi stromy na pozemku č. parc 785/1 v k.ú. Havlíčkův Brod</v>
      </c>
      <c r="F85" s="340"/>
      <c r="G85" s="340"/>
      <c r="H85" s="34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9" t="s">
        <v>189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>
      <c r="B88" s="22"/>
      <c r="C88" s="30" t="s">
        <v>2934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3" t="s">
        <v>4705</v>
      </c>
      <c r="F89" s="341"/>
      <c r="G89" s="341"/>
      <c r="H89" s="34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3961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4" t="str">
        <f>E13</f>
        <v>SLB.6 - Kamerový systém</v>
      </c>
      <c r="F91" s="341"/>
      <c r="G91" s="341"/>
      <c r="H91" s="341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25. 4. 2022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7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Spolek pro lůžkový hospic Mezi Stromy</v>
      </c>
      <c r="G95" s="37"/>
      <c r="H95" s="37"/>
      <c r="I95" s="30" t="s">
        <v>30</v>
      </c>
      <c r="J95" s="33" t="str">
        <f>E25</f>
        <v>PROJEKT II, v.o.s.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Škrabal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2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2" t="s">
        <v>229</v>
      </c>
      <c r="D98" s="153"/>
      <c r="E98" s="153"/>
      <c r="F98" s="153"/>
      <c r="G98" s="153"/>
      <c r="H98" s="153"/>
      <c r="I98" s="153"/>
      <c r="J98" s="154" t="s">
        <v>230</v>
      </c>
      <c r="K98" s="153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2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75" customHeight="1">
      <c r="A100" s="35"/>
      <c r="B100" s="36"/>
      <c r="C100" s="155" t="s">
        <v>231</v>
      </c>
      <c r="D100" s="37"/>
      <c r="E100" s="37"/>
      <c r="F100" s="37"/>
      <c r="G100" s="37"/>
      <c r="H100" s="37"/>
      <c r="I100" s="37"/>
      <c r="J100" s="85">
        <f>J125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232</v>
      </c>
    </row>
    <row r="101" spans="1:47" s="9" customFormat="1" ht="25" customHeight="1">
      <c r="B101" s="156"/>
      <c r="C101" s="157"/>
      <c r="D101" s="158" t="s">
        <v>4891</v>
      </c>
      <c r="E101" s="159"/>
      <c r="F101" s="159"/>
      <c r="G101" s="159"/>
      <c r="H101" s="159"/>
      <c r="I101" s="159"/>
      <c r="J101" s="160">
        <f>J130</f>
        <v>0</v>
      </c>
      <c r="K101" s="157"/>
      <c r="L101" s="161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7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7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5" customHeight="1">
      <c r="A108" s="35"/>
      <c r="B108" s="36"/>
      <c r="C108" s="24" t="s">
        <v>260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7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6.25" customHeight="1">
      <c r="A111" s="35"/>
      <c r="B111" s="36"/>
      <c r="C111" s="37"/>
      <c r="D111" s="37"/>
      <c r="E111" s="339" t="str">
        <f>E7</f>
        <v>Lůžkový hospic Mezi stromy na pozemku č. parc 785/1 v k.ú. Havlíčkův Brod</v>
      </c>
      <c r="F111" s="340"/>
      <c r="G111" s="340"/>
      <c r="H111" s="340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1" customFormat="1" ht="16.5" customHeight="1">
      <c r="B113" s="22"/>
      <c r="C113" s="23"/>
      <c r="D113" s="23"/>
      <c r="E113" s="339" t="s">
        <v>189</v>
      </c>
      <c r="F113" s="316"/>
      <c r="G113" s="316"/>
      <c r="H113" s="316"/>
      <c r="I113" s="23"/>
      <c r="J113" s="23"/>
      <c r="K113" s="23"/>
      <c r="L113" s="21"/>
    </row>
    <row r="114" spans="1:65" s="1" customFormat="1" ht="12" customHeight="1">
      <c r="B114" s="22"/>
      <c r="C114" s="30" t="s">
        <v>2934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43" t="s">
        <v>4705</v>
      </c>
      <c r="F115" s="341"/>
      <c r="G115" s="341"/>
      <c r="H115" s="341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3961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94" t="str">
        <f>E13</f>
        <v>SLB.6 - Kamerový systém</v>
      </c>
      <c r="F117" s="341"/>
      <c r="G117" s="341"/>
      <c r="H117" s="341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7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F16</f>
        <v xml:space="preserve"> </v>
      </c>
      <c r="G119" s="37"/>
      <c r="H119" s="37"/>
      <c r="I119" s="30" t="s">
        <v>22</v>
      </c>
      <c r="J119" s="67" t="str">
        <f>IF(J16="","",J16)</f>
        <v>25. 4. 2022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7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24</v>
      </c>
      <c r="D121" s="37"/>
      <c r="E121" s="37"/>
      <c r="F121" s="28" t="str">
        <f>E19</f>
        <v>Spolek pro lůžkový hospic Mezi Stromy</v>
      </c>
      <c r="G121" s="37"/>
      <c r="H121" s="37"/>
      <c r="I121" s="30" t="s">
        <v>30</v>
      </c>
      <c r="J121" s="33" t="str">
        <f>E25</f>
        <v>PROJEKT II, v.o.s.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15" customHeight="1">
      <c r="A122" s="35"/>
      <c r="B122" s="36"/>
      <c r="C122" s="30" t="s">
        <v>28</v>
      </c>
      <c r="D122" s="37"/>
      <c r="E122" s="37"/>
      <c r="F122" s="28" t="str">
        <f>IF(E22="","",E22)</f>
        <v>Vyplň údaj</v>
      </c>
      <c r="G122" s="37"/>
      <c r="H122" s="37"/>
      <c r="I122" s="30" t="s">
        <v>33</v>
      </c>
      <c r="J122" s="33" t="str">
        <f>E28</f>
        <v>Martin Škrabal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2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7"/>
      <c r="B124" s="168"/>
      <c r="C124" s="169" t="s">
        <v>261</v>
      </c>
      <c r="D124" s="170" t="s">
        <v>61</v>
      </c>
      <c r="E124" s="170" t="s">
        <v>57</v>
      </c>
      <c r="F124" s="170" t="s">
        <v>58</v>
      </c>
      <c r="G124" s="170" t="s">
        <v>262</v>
      </c>
      <c r="H124" s="170" t="s">
        <v>263</v>
      </c>
      <c r="I124" s="170" t="s">
        <v>264</v>
      </c>
      <c r="J124" s="170" t="s">
        <v>230</v>
      </c>
      <c r="K124" s="171" t="s">
        <v>265</v>
      </c>
      <c r="L124" s="172"/>
      <c r="M124" s="76" t="s">
        <v>1</v>
      </c>
      <c r="N124" s="77" t="s">
        <v>40</v>
      </c>
      <c r="O124" s="77" t="s">
        <v>266</v>
      </c>
      <c r="P124" s="77" t="s">
        <v>267</v>
      </c>
      <c r="Q124" s="77" t="s">
        <v>268</v>
      </c>
      <c r="R124" s="77" t="s">
        <v>269</v>
      </c>
      <c r="S124" s="77" t="s">
        <v>270</v>
      </c>
      <c r="T124" s="78" t="s">
        <v>271</v>
      </c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</row>
    <row r="125" spans="1:65" s="2" customFormat="1" ht="22.75" customHeight="1">
      <c r="A125" s="35"/>
      <c r="B125" s="36"/>
      <c r="C125" s="83" t="s">
        <v>272</v>
      </c>
      <c r="D125" s="37"/>
      <c r="E125" s="37"/>
      <c r="F125" s="37"/>
      <c r="G125" s="37"/>
      <c r="H125" s="37"/>
      <c r="I125" s="37"/>
      <c r="J125" s="173">
        <f>BK125</f>
        <v>0</v>
      </c>
      <c r="K125" s="37"/>
      <c r="L125" s="40"/>
      <c r="M125" s="79"/>
      <c r="N125" s="174"/>
      <c r="O125" s="80"/>
      <c r="P125" s="175">
        <f>P126+SUM(P127:P130)</f>
        <v>0</v>
      </c>
      <c r="Q125" s="80"/>
      <c r="R125" s="175">
        <f>R126+SUM(R127:R130)</f>
        <v>0</v>
      </c>
      <c r="S125" s="80"/>
      <c r="T125" s="176">
        <f>T126+SUM(T127:T130)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232</v>
      </c>
      <c r="BK125" s="177">
        <f>BK126+SUM(BK127:BK130)</f>
        <v>0</v>
      </c>
    </row>
    <row r="126" spans="1:65" s="2" customFormat="1" ht="16.5" customHeight="1">
      <c r="A126" s="35"/>
      <c r="B126" s="36"/>
      <c r="C126" s="194" t="s">
        <v>83</v>
      </c>
      <c r="D126" s="194" t="s">
        <v>277</v>
      </c>
      <c r="E126" s="195" t="s">
        <v>4785</v>
      </c>
      <c r="F126" s="196" t="s">
        <v>4709</v>
      </c>
      <c r="G126" s="197" t="s">
        <v>597</v>
      </c>
      <c r="H126" s="198">
        <v>1</v>
      </c>
      <c r="I126" s="199"/>
      <c r="J126" s="200">
        <f>ROUND(I126*H126,2)</f>
        <v>0</v>
      </c>
      <c r="K126" s="196" t="s">
        <v>1</v>
      </c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282</v>
      </c>
      <c r="AT126" s="205" t="s">
        <v>277</v>
      </c>
      <c r="AU126" s="205" t="s">
        <v>76</v>
      </c>
      <c r="AY126" s="18" t="s">
        <v>275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282</v>
      </c>
      <c r="BM126" s="205" t="s">
        <v>85</v>
      </c>
    </row>
    <row r="127" spans="1:65" s="2" customFormat="1" ht="16.5" customHeight="1">
      <c r="A127" s="35"/>
      <c r="B127" s="36"/>
      <c r="C127" s="194" t="s">
        <v>85</v>
      </c>
      <c r="D127" s="194" t="s">
        <v>277</v>
      </c>
      <c r="E127" s="195" t="s">
        <v>4892</v>
      </c>
      <c r="F127" s="196" t="s">
        <v>4749</v>
      </c>
      <c r="G127" s="197" t="s">
        <v>597</v>
      </c>
      <c r="H127" s="198">
        <v>1</v>
      </c>
      <c r="I127" s="199"/>
      <c r="J127" s="200">
        <f>ROUND(I127*H127,2)</f>
        <v>0</v>
      </c>
      <c r="K127" s="196" t="s">
        <v>1</v>
      </c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282</v>
      </c>
      <c r="AT127" s="205" t="s">
        <v>277</v>
      </c>
      <c r="AU127" s="205" t="s">
        <v>76</v>
      </c>
      <c r="AY127" s="18" t="s">
        <v>275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282</v>
      </c>
      <c r="BM127" s="205" t="s">
        <v>282</v>
      </c>
    </row>
    <row r="128" spans="1:65" s="2" customFormat="1" ht="16.5" customHeight="1">
      <c r="A128" s="35"/>
      <c r="B128" s="36"/>
      <c r="C128" s="194" t="s">
        <v>106</v>
      </c>
      <c r="D128" s="194" t="s">
        <v>277</v>
      </c>
      <c r="E128" s="195" t="s">
        <v>4750</v>
      </c>
      <c r="F128" s="196" t="s">
        <v>4751</v>
      </c>
      <c r="G128" s="197" t="s">
        <v>4752</v>
      </c>
      <c r="H128" s="198">
        <v>32</v>
      </c>
      <c r="I128" s="199"/>
      <c r="J128" s="200">
        <f>ROUND(I128*H128,2)</f>
        <v>0</v>
      </c>
      <c r="K128" s="196" t="s">
        <v>1</v>
      </c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282</v>
      </c>
      <c r="AT128" s="205" t="s">
        <v>277</v>
      </c>
      <c r="AU128" s="205" t="s">
        <v>76</v>
      </c>
      <c r="AY128" s="18" t="s">
        <v>275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282</v>
      </c>
      <c r="BM128" s="205" t="s">
        <v>322</v>
      </c>
    </row>
    <row r="129" spans="1:65" s="2" customFormat="1" ht="16.5" customHeight="1">
      <c r="A129" s="35"/>
      <c r="B129" s="36"/>
      <c r="C129" s="194" t="s">
        <v>282</v>
      </c>
      <c r="D129" s="194" t="s">
        <v>277</v>
      </c>
      <c r="E129" s="195" t="s">
        <v>4710</v>
      </c>
      <c r="F129" s="196" t="s">
        <v>4711</v>
      </c>
      <c r="G129" s="197" t="s">
        <v>597</v>
      </c>
      <c r="H129" s="198">
        <v>1</v>
      </c>
      <c r="I129" s="199"/>
      <c r="J129" s="200">
        <f>ROUND(I129*H129,2)</f>
        <v>0</v>
      </c>
      <c r="K129" s="196" t="s">
        <v>1</v>
      </c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282</v>
      </c>
      <c r="AT129" s="205" t="s">
        <v>277</v>
      </c>
      <c r="AU129" s="205" t="s">
        <v>76</v>
      </c>
      <c r="AY129" s="18" t="s">
        <v>275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282</v>
      </c>
      <c r="BM129" s="205" t="s">
        <v>4893</v>
      </c>
    </row>
    <row r="130" spans="1:65" s="12" customFormat="1" ht="25.9" customHeight="1">
      <c r="B130" s="178"/>
      <c r="C130" s="179"/>
      <c r="D130" s="180" t="s">
        <v>75</v>
      </c>
      <c r="E130" s="181" t="s">
        <v>2096</v>
      </c>
      <c r="F130" s="181" t="s">
        <v>135</v>
      </c>
      <c r="G130" s="179"/>
      <c r="H130" s="179"/>
      <c r="I130" s="182"/>
      <c r="J130" s="183">
        <f>BK130</f>
        <v>0</v>
      </c>
      <c r="K130" s="179"/>
      <c r="L130" s="184"/>
      <c r="M130" s="185"/>
      <c r="N130" s="186"/>
      <c r="O130" s="186"/>
      <c r="P130" s="187">
        <f>SUM(P131:P147)</f>
        <v>0</v>
      </c>
      <c r="Q130" s="186"/>
      <c r="R130" s="187">
        <f>SUM(R131:R147)</f>
        <v>0</v>
      </c>
      <c r="S130" s="186"/>
      <c r="T130" s="188">
        <f>SUM(T131:T147)</f>
        <v>0</v>
      </c>
      <c r="AR130" s="189" t="s">
        <v>83</v>
      </c>
      <c r="AT130" s="190" t="s">
        <v>75</v>
      </c>
      <c r="AU130" s="190" t="s">
        <v>76</v>
      </c>
      <c r="AY130" s="189" t="s">
        <v>275</v>
      </c>
      <c r="BK130" s="191">
        <f>SUM(BK131:BK147)</f>
        <v>0</v>
      </c>
    </row>
    <row r="131" spans="1:65" s="2" customFormat="1" ht="62.75" customHeight="1">
      <c r="A131" s="35"/>
      <c r="B131" s="36"/>
      <c r="C131" s="194" t="s">
        <v>317</v>
      </c>
      <c r="D131" s="194" t="s">
        <v>277</v>
      </c>
      <c r="E131" s="195" t="s">
        <v>4894</v>
      </c>
      <c r="F131" s="196" t="s">
        <v>4895</v>
      </c>
      <c r="G131" s="197" t="s">
        <v>2066</v>
      </c>
      <c r="H131" s="198">
        <v>10</v>
      </c>
      <c r="I131" s="199"/>
      <c r="J131" s="200">
        <f t="shared" ref="J131:J147" si="0">ROUND(I131*H131,2)</f>
        <v>0</v>
      </c>
      <c r="K131" s="196" t="s">
        <v>1</v>
      </c>
      <c r="L131" s="40"/>
      <c r="M131" s="201" t="s">
        <v>1</v>
      </c>
      <c r="N131" s="202" t="s">
        <v>41</v>
      </c>
      <c r="O131" s="72"/>
      <c r="P131" s="203">
        <f t="shared" ref="P131:P147" si="1">O131*H131</f>
        <v>0</v>
      </c>
      <c r="Q131" s="203">
        <v>0</v>
      </c>
      <c r="R131" s="203">
        <f t="shared" ref="R131:R147" si="2">Q131*H131</f>
        <v>0</v>
      </c>
      <c r="S131" s="203">
        <v>0</v>
      </c>
      <c r="T131" s="204">
        <f t="shared" ref="T131:T147" si="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282</v>
      </c>
      <c r="AT131" s="205" t="s">
        <v>277</v>
      </c>
      <c r="AU131" s="205" t="s">
        <v>83</v>
      </c>
      <c r="AY131" s="18" t="s">
        <v>275</v>
      </c>
      <c r="BE131" s="206">
        <f t="shared" ref="BE131:BE147" si="4">IF(N131="základní",J131,0)</f>
        <v>0</v>
      </c>
      <c r="BF131" s="206">
        <f t="shared" ref="BF131:BF147" si="5">IF(N131="snížená",J131,0)</f>
        <v>0</v>
      </c>
      <c r="BG131" s="206">
        <f t="shared" ref="BG131:BG147" si="6">IF(N131="zákl. přenesená",J131,0)</f>
        <v>0</v>
      </c>
      <c r="BH131" s="206">
        <f t="shared" ref="BH131:BH147" si="7">IF(N131="sníž. přenesená",J131,0)</f>
        <v>0</v>
      </c>
      <c r="BI131" s="206">
        <f t="shared" ref="BI131:BI147" si="8">IF(N131="nulová",J131,0)</f>
        <v>0</v>
      </c>
      <c r="BJ131" s="18" t="s">
        <v>83</v>
      </c>
      <c r="BK131" s="206">
        <f t="shared" ref="BK131:BK147" si="9">ROUND(I131*H131,2)</f>
        <v>0</v>
      </c>
      <c r="BL131" s="18" t="s">
        <v>282</v>
      </c>
      <c r="BM131" s="205" t="s">
        <v>334</v>
      </c>
    </row>
    <row r="132" spans="1:65" s="2" customFormat="1" ht="24.15" customHeight="1">
      <c r="A132" s="35"/>
      <c r="B132" s="36"/>
      <c r="C132" s="194" t="s">
        <v>322</v>
      </c>
      <c r="D132" s="194" t="s">
        <v>277</v>
      </c>
      <c r="E132" s="195" t="s">
        <v>4896</v>
      </c>
      <c r="F132" s="196" t="s">
        <v>4897</v>
      </c>
      <c r="G132" s="197" t="s">
        <v>2066</v>
      </c>
      <c r="H132" s="198">
        <v>10</v>
      </c>
      <c r="I132" s="199"/>
      <c r="J132" s="200">
        <f t="shared" si="0"/>
        <v>0</v>
      </c>
      <c r="K132" s="196" t="s">
        <v>1</v>
      </c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282</v>
      </c>
      <c r="AT132" s="205" t="s">
        <v>277</v>
      </c>
      <c r="AU132" s="205" t="s">
        <v>83</v>
      </c>
      <c r="AY132" s="18" t="s">
        <v>275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282</v>
      </c>
      <c r="BM132" s="205" t="s">
        <v>345</v>
      </c>
    </row>
    <row r="133" spans="1:65" s="2" customFormat="1" ht="76.400000000000006" customHeight="1">
      <c r="A133" s="35"/>
      <c r="B133" s="36"/>
      <c r="C133" s="194" t="s">
        <v>328</v>
      </c>
      <c r="D133" s="194" t="s">
        <v>277</v>
      </c>
      <c r="E133" s="195" t="s">
        <v>4898</v>
      </c>
      <c r="F133" s="196" t="s">
        <v>4899</v>
      </c>
      <c r="G133" s="197" t="s">
        <v>2066</v>
      </c>
      <c r="H133" s="198">
        <v>1</v>
      </c>
      <c r="I133" s="199"/>
      <c r="J133" s="200">
        <f t="shared" si="0"/>
        <v>0</v>
      </c>
      <c r="K133" s="196" t="s">
        <v>1</v>
      </c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282</v>
      </c>
      <c r="AT133" s="205" t="s">
        <v>277</v>
      </c>
      <c r="AU133" s="205" t="s">
        <v>83</v>
      </c>
      <c r="AY133" s="18" t="s">
        <v>275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282</v>
      </c>
      <c r="BM133" s="205" t="s">
        <v>362</v>
      </c>
    </row>
    <row r="134" spans="1:65" s="2" customFormat="1" ht="24.15" customHeight="1">
      <c r="A134" s="35"/>
      <c r="B134" s="36"/>
      <c r="C134" s="194" t="s">
        <v>334</v>
      </c>
      <c r="D134" s="194" t="s">
        <v>277</v>
      </c>
      <c r="E134" s="195" t="s">
        <v>4896</v>
      </c>
      <c r="F134" s="196" t="s">
        <v>4897</v>
      </c>
      <c r="G134" s="197" t="s">
        <v>2066</v>
      </c>
      <c r="H134" s="198">
        <v>1</v>
      </c>
      <c r="I134" s="199"/>
      <c r="J134" s="200">
        <f t="shared" si="0"/>
        <v>0</v>
      </c>
      <c r="K134" s="196" t="s">
        <v>1</v>
      </c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282</v>
      </c>
      <c r="AT134" s="205" t="s">
        <v>277</v>
      </c>
      <c r="AU134" s="205" t="s">
        <v>83</v>
      </c>
      <c r="AY134" s="18" t="s">
        <v>275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282</v>
      </c>
      <c r="BM134" s="205" t="s">
        <v>370</v>
      </c>
    </row>
    <row r="135" spans="1:65" s="2" customFormat="1" ht="66.75" customHeight="1">
      <c r="A135" s="35"/>
      <c r="B135" s="36"/>
      <c r="C135" s="194" t="s">
        <v>339</v>
      </c>
      <c r="D135" s="194" t="s">
        <v>277</v>
      </c>
      <c r="E135" s="195" t="s">
        <v>4900</v>
      </c>
      <c r="F135" s="196" t="s">
        <v>4901</v>
      </c>
      <c r="G135" s="197" t="s">
        <v>2066</v>
      </c>
      <c r="H135" s="198">
        <v>3</v>
      </c>
      <c r="I135" s="199"/>
      <c r="J135" s="200">
        <f t="shared" si="0"/>
        <v>0</v>
      </c>
      <c r="K135" s="196" t="s">
        <v>1</v>
      </c>
      <c r="L135" s="40"/>
      <c r="M135" s="201" t="s">
        <v>1</v>
      </c>
      <c r="N135" s="202" t="s">
        <v>41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282</v>
      </c>
      <c r="AT135" s="205" t="s">
        <v>277</v>
      </c>
      <c r="AU135" s="205" t="s">
        <v>83</v>
      </c>
      <c r="AY135" s="18" t="s">
        <v>275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282</v>
      </c>
      <c r="BM135" s="205" t="s">
        <v>380</v>
      </c>
    </row>
    <row r="136" spans="1:65" s="2" customFormat="1" ht="24.15" customHeight="1">
      <c r="A136" s="35"/>
      <c r="B136" s="36"/>
      <c r="C136" s="194" t="s">
        <v>345</v>
      </c>
      <c r="D136" s="194" t="s">
        <v>277</v>
      </c>
      <c r="E136" s="195" t="s">
        <v>4902</v>
      </c>
      <c r="F136" s="196" t="s">
        <v>4897</v>
      </c>
      <c r="G136" s="197" t="s">
        <v>2066</v>
      </c>
      <c r="H136" s="198">
        <v>3</v>
      </c>
      <c r="I136" s="199"/>
      <c r="J136" s="200">
        <f t="shared" si="0"/>
        <v>0</v>
      </c>
      <c r="K136" s="196" t="s">
        <v>1</v>
      </c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282</v>
      </c>
      <c r="AT136" s="205" t="s">
        <v>277</v>
      </c>
      <c r="AU136" s="205" t="s">
        <v>83</v>
      </c>
      <c r="AY136" s="18" t="s">
        <v>275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282</v>
      </c>
      <c r="BM136" s="205" t="s">
        <v>391</v>
      </c>
    </row>
    <row r="137" spans="1:65" s="2" customFormat="1" ht="55.5" customHeight="1">
      <c r="A137" s="35"/>
      <c r="B137" s="36"/>
      <c r="C137" s="194" t="s">
        <v>349</v>
      </c>
      <c r="D137" s="194" t="s">
        <v>277</v>
      </c>
      <c r="E137" s="195" t="s">
        <v>4903</v>
      </c>
      <c r="F137" s="196" t="s">
        <v>4904</v>
      </c>
      <c r="G137" s="197" t="s">
        <v>2066</v>
      </c>
      <c r="H137" s="198">
        <v>1</v>
      </c>
      <c r="I137" s="199"/>
      <c r="J137" s="200">
        <f t="shared" si="0"/>
        <v>0</v>
      </c>
      <c r="K137" s="196" t="s">
        <v>1</v>
      </c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282</v>
      </c>
      <c r="AT137" s="205" t="s">
        <v>277</v>
      </c>
      <c r="AU137" s="205" t="s">
        <v>83</v>
      </c>
      <c r="AY137" s="18" t="s">
        <v>275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282</v>
      </c>
      <c r="BM137" s="205" t="s">
        <v>402</v>
      </c>
    </row>
    <row r="138" spans="1:65" s="2" customFormat="1" ht="24.15" customHeight="1">
      <c r="A138" s="35"/>
      <c r="B138" s="36"/>
      <c r="C138" s="194" t="s">
        <v>362</v>
      </c>
      <c r="D138" s="194" t="s">
        <v>277</v>
      </c>
      <c r="E138" s="195" t="s">
        <v>4905</v>
      </c>
      <c r="F138" s="196" t="s">
        <v>4906</v>
      </c>
      <c r="G138" s="197" t="s">
        <v>2066</v>
      </c>
      <c r="H138" s="198">
        <v>2</v>
      </c>
      <c r="I138" s="199"/>
      <c r="J138" s="200">
        <f t="shared" si="0"/>
        <v>0</v>
      </c>
      <c r="K138" s="196" t="s">
        <v>1</v>
      </c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282</v>
      </c>
      <c r="AT138" s="205" t="s">
        <v>277</v>
      </c>
      <c r="AU138" s="205" t="s">
        <v>83</v>
      </c>
      <c r="AY138" s="18" t="s">
        <v>275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282</v>
      </c>
      <c r="BM138" s="205" t="s">
        <v>420</v>
      </c>
    </row>
    <row r="139" spans="1:65" s="2" customFormat="1" ht="44.25" customHeight="1">
      <c r="A139" s="35"/>
      <c r="B139" s="36"/>
      <c r="C139" s="194" t="s">
        <v>366</v>
      </c>
      <c r="D139" s="194" t="s">
        <v>277</v>
      </c>
      <c r="E139" s="195" t="s">
        <v>4907</v>
      </c>
      <c r="F139" s="196" t="s">
        <v>4908</v>
      </c>
      <c r="G139" s="197" t="s">
        <v>2066</v>
      </c>
      <c r="H139" s="198">
        <v>2</v>
      </c>
      <c r="I139" s="199"/>
      <c r="J139" s="200">
        <f t="shared" si="0"/>
        <v>0</v>
      </c>
      <c r="K139" s="196" t="s">
        <v>1</v>
      </c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282</v>
      </c>
      <c r="AT139" s="205" t="s">
        <v>277</v>
      </c>
      <c r="AU139" s="205" t="s">
        <v>83</v>
      </c>
      <c r="AY139" s="18" t="s">
        <v>275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282</v>
      </c>
      <c r="BM139" s="205" t="s">
        <v>436</v>
      </c>
    </row>
    <row r="140" spans="1:65" s="2" customFormat="1" ht="16.5" customHeight="1">
      <c r="A140" s="35"/>
      <c r="B140" s="36"/>
      <c r="C140" s="194" t="s">
        <v>370</v>
      </c>
      <c r="D140" s="194" t="s">
        <v>277</v>
      </c>
      <c r="E140" s="195" t="s">
        <v>4790</v>
      </c>
      <c r="F140" s="196" t="s">
        <v>4791</v>
      </c>
      <c r="G140" s="197" t="s">
        <v>2066</v>
      </c>
      <c r="H140" s="198">
        <v>1</v>
      </c>
      <c r="I140" s="199"/>
      <c r="J140" s="200">
        <f t="shared" si="0"/>
        <v>0</v>
      </c>
      <c r="K140" s="196" t="s">
        <v>1</v>
      </c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282</v>
      </c>
      <c r="AT140" s="205" t="s">
        <v>277</v>
      </c>
      <c r="AU140" s="205" t="s">
        <v>83</v>
      </c>
      <c r="AY140" s="18" t="s">
        <v>275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282</v>
      </c>
      <c r="BM140" s="205" t="s">
        <v>464</v>
      </c>
    </row>
    <row r="141" spans="1:65" s="2" customFormat="1" ht="16.5" customHeight="1">
      <c r="A141" s="35"/>
      <c r="B141" s="36"/>
      <c r="C141" s="194" t="s">
        <v>8</v>
      </c>
      <c r="D141" s="194" t="s">
        <v>277</v>
      </c>
      <c r="E141" s="195" t="s">
        <v>4810</v>
      </c>
      <c r="F141" s="196" t="s">
        <v>4811</v>
      </c>
      <c r="G141" s="197" t="s">
        <v>2066</v>
      </c>
      <c r="H141" s="198">
        <v>18</v>
      </c>
      <c r="I141" s="199"/>
      <c r="J141" s="200">
        <f t="shared" si="0"/>
        <v>0</v>
      </c>
      <c r="K141" s="196" t="s">
        <v>1</v>
      </c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282</v>
      </c>
      <c r="AT141" s="205" t="s">
        <v>277</v>
      </c>
      <c r="AU141" s="205" t="s">
        <v>83</v>
      </c>
      <c r="AY141" s="18" t="s">
        <v>275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282</v>
      </c>
      <c r="BM141" s="205" t="s">
        <v>478</v>
      </c>
    </row>
    <row r="142" spans="1:65" s="2" customFormat="1" ht="16.5" customHeight="1">
      <c r="A142" s="35"/>
      <c r="B142" s="36"/>
      <c r="C142" s="194" t="s">
        <v>380</v>
      </c>
      <c r="D142" s="194" t="s">
        <v>277</v>
      </c>
      <c r="E142" s="195" t="s">
        <v>4847</v>
      </c>
      <c r="F142" s="196" t="s">
        <v>4848</v>
      </c>
      <c r="G142" s="197" t="s">
        <v>2066</v>
      </c>
      <c r="H142" s="198">
        <v>14</v>
      </c>
      <c r="I142" s="199"/>
      <c r="J142" s="200">
        <f t="shared" si="0"/>
        <v>0</v>
      </c>
      <c r="K142" s="196" t="s">
        <v>1</v>
      </c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282</v>
      </c>
      <c r="AT142" s="205" t="s">
        <v>277</v>
      </c>
      <c r="AU142" s="205" t="s">
        <v>83</v>
      </c>
      <c r="AY142" s="18" t="s">
        <v>275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282</v>
      </c>
      <c r="BM142" s="205" t="s">
        <v>488</v>
      </c>
    </row>
    <row r="143" spans="1:65" s="2" customFormat="1" ht="16.5" customHeight="1">
      <c r="A143" s="35"/>
      <c r="B143" s="36"/>
      <c r="C143" s="194" t="s">
        <v>385</v>
      </c>
      <c r="D143" s="194" t="s">
        <v>277</v>
      </c>
      <c r="E143" s="195" t="s">
        <v>4814</v>
      </c>
      <c r="F143" s="196" t="s">
        <v>4815</v>
      </c>
      <c r="G143" s="197" t="s">
        <v>2066</v>
      </c>
      <c r="H143" s="198">
        <v>20</v>
      </c>
      <c r="I143" s="199"/>
      <c r="J143" s="200">
        <f t="shared" si="0"/>
        <v>0</v>
      </c>
      <c r="K143" s="196" t="s">
        <v>1</v>
      </c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282</v>
      </c>
      <c r="AT143" s="205" t="s">
        <v>277</v>
      </c>
      <c r="AU143" s="205" t="s">
        <v>83</v>
      </c>
      <c r="AY143" s="18" t="s">
        <v>275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282</v>
      </c>
      <c r="BM143" s="205" t="s">
        <v>517</v>
      </c>
    </row>
    <row r="144" spans="1:65" s="2" customFormat="1" ht="16.5" customHeight="1">
      <c r="A144" s="35"/>
      <c r="B144" s="36"/>
      <c r="C144" s="194" t="s">
        <v>391</v>
      </c>
      <c r="D144" s="194" t="s">
        <v>277</v>
      </c>
      <c r="E144" s="195" t="s">
        <v>4796</v>
      </c>
      <c r="F144" s="196" t="s">
        <v>4797</v>
      </c>
      <c r="G144" s="197" t="s">
        <v>2066</v>
      </c>
      <c r="H144" s="198">
        <v>1</v>
      </c>
      <c r="I144" s="199"/>
      <c r="J144" s="200">
        <f t="shared" si="0"/>
        <v>0</v>
      </c>
      <c r="K144" s="196" t="s">
        <v>1</v>
      </c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282</v>
      </c>
      <c r="AT144" s="205" t="s">
        <v>277</v>
      </c>
      <c r="AU144" s="205" t="s">
        <v>83</v>
      </c>
      <c r="AY144" s="18" t="s">
        <v>275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282</v>
      </c>
      <c r="BM144" s="205" t="s">
        <v>552</v>
      </c>
    </row>
    <row r="145" spans="1:65" s="2" customFormat="1" ht="16.5" customHeight="1">
      <c r="A145" s="35"/>
      <c r="B145" s="36"/>
      <c r="C145" s="194" t="s">
        <v>396</v>
      </c>
      <c r="D145" s="194" t="s">
        <v>277</v>
      </c>
      <c r="E145" s="195" t="s">
        <v>4794</v>
      </c>
      <c r="F145" s="196" t="s">
        <v>4795</v>
      </c>
      <c r="G145" s="197" t="s">
        <v>2066</v>
      </c>
      <c r="H145" s="198">
        <v>1</v>
      </c>
      <c r="I145" s="199"/>
      <c r="J145" s="200">
        <f t="shared" si="0"/>
        <v>0</v>
      </c>
      <c r="K145" s="196" t="s">
        <v>1</v>
      </c>
      <c r="L145" s="40"/>
      <c r="M145" s="201" t="s">
        <v>1</v>
      </c>
      <c r="N145" s="202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282</v>
      </c>
      <c r="AT145" s="205" t="s">
        <v>277</v>
      </c>
      <c r="AU145" s="205" t="s">
        <v>83</v>
      </c>
      <c r="AY145" s="18" t="s">
        <v>275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282</v>
      </c>
      <c r="BM145" s="205" t="s">
        <v>589</v>
      </c>
    </row>
    <row r="146" spans="1:65" s="2" customFormat="1" ht="16.5" customHeight="1">
      <c r="A146" s="35"/>
      <c r="B146" s="36"/>
      <c r="C146" s="194" t="s">
        <v>402</v>
      </c>
      <c r="D146" s="194" t="s">
        <v>277</v>
      </c>
      <c r="E146" s="195" t="s">
        <v>4855</v>
      </c>
      <c r="F146" s="196" t="s">
        <v>4821</v>
      </c>
      <c r="G146" s="197" t="s">
        <v>399</v>
      </c>
      <c r="H146" s="198">
        <v>1170</v>
      </c>
      <c r="I146" s="199"/>
      <c r="J146" s="200">
        <f t="shared" si="0"/>
        <v>0</v>
      </c>
      <c r="K146" s="196" t="s">
        <v>1</v>
      </c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282</v>
      </c>
      <c r="AT146" s="205" t="s">
        <v>277</v>
      </c>
      <c r="AU146" s="205" t="s">
        <v>83</v>
      </c>
      <c r="AY146" s="18" t="s">
        <v>275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282</v>
      </c>
      <c r="BM146" s="205" t="s">
        <v>599</v>
      </c>
    </row>
    <row r="147" spans="1:65" s="2" customFormat="1" ht="16.5" customHeight="1">
      <c r="A147" s="35"/>
      <c r="B147" s="36"/>
      <c r="C147" s="194" t="s">
        <v>7</v>
      </c>
      <c r="D147" s="194" t="s">
        <v>277</v>
      </c>
      <c r="E147" s="195" t="s">
        <v>4909</v>
      </c>
      <c r="F147" s="196" t="s">
        <v>4910</v>
      </c>
      <c r="G147" s="197" t="s">
        <v>2066</v>
      </c>
      <c r="H147" s="198">
        <v>1</v>
      </c>
      <c r="I147" s="199"/>
      <c r="J147" s="200">
        <f t="shared" si="0"/>
        <v>0</v>
      </c>
      <c r="K147" s="196" t="s">
        <v>1</v>
      </c>
      <c r="L147" s="40"/>
      <c r="M147" s="262" t="s">
        <v>1</v>
      </c>
      <c r="N147" s="263" t="s">
        <v>41</v>
      </c>
      <c r="O147" s="264"/>
      <c r="P147" s="265">
        <f t="shared" si="1"/>
        <v>0</v>
      </c>
      <c r="Q147" s="265">
        <v>0</v>
      </c>
      <c r="R147" s="265">
        <f t="shared" si="2"/>
        <v>0</v>
      </c>
      <c r="S147" s="265">
        <v>0</v>
      </c>
      <c r="T147" s="266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282</v>
      </c>
      <c r="AT147" s="205" t="s">
        <v>277</v>
      </c>
      <c r="AU147" s="205" t="s">
        <v>83</v>
      </c>
      <c r="AY147" s="18" t="s">
        <v>275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282</v>
      </c>
      <c r="BM147" s="205" t="s">
        <v>607</v>
      </c>
    </row>
    <row r="148" spans="1:65" s="2" customFormat="1" ht="7" customHeight="1">
      <c r="A148" s="35"/>
      <c r="B148" s="55"/>
      <c r="C148" s="56"/>
      <c r="D148" s="56"/>
      <c r="E148" s="56"/>
      <c r="F148" s="56"/>
      <c r="G148" s="56"/>
      <c r="H148" s="56"/>
      <c r="I148" s="56"/>
      <c r="J148" s="56"/>
      <c r="K148" s="56"/>
      <c r="L148" s="40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sheetProtection algorithmName="SHA-512" hashValue="gmnbFYNuF5oQeQsVjZxAQB/CYKntfqjF+vojjXW7Wp03zfZIFSstze86qq8b/7u+PW2VGDyAuBIgkFDReb0qaA==" saltValue="qErXyxLSNQyzNH76v2k54H8Bcz8qREPeQAK3rCzrl44S+U1ryd/cOgcPKTMPARWA3SVyy7EYJ66idKPkG3aR/Q==" spinCount="100000" sheet="1" objects="1" scenarios="1" formatColumns="0" formatRows="0" autoFilter="0"/>
  <autoFilter ref="C124:K147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139</v>
      </c>
    </row>
    <row r="3" spans="1:46" s="1" customFormat="1" ht="7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2" t="str">
        <f>'Rekapitulace stavby'!K6</f>
        <v>Lůžkový hospic Mezi stromy na pozemku č. parc 785/1 v k.ú. Havlíčkův Brod</v>
      </c>
      <c r="F7" s="333"/>
      <c r="G7" s="333"/>
      <c r="H7" s="333"/>
      <c r="L7" s="21"/>
    </row>
    <row r="8" spans="1:46" ht="12.5">
      <c r="B8" s="21"/>
      <c r="D8" s="121" t="s">
        <v>186</v>
      </c>
      <c r="L8" s="21"/>
    </row>
    <row r="9" spans="1:46" s="1" customFormat="1" ht="16.5" customHeight="1">
      <c r="B9" s="21"/>
      <c r="E9" s="332" t="s">
        <v>189</v>
      </c>
      <c r="F9" s="331"/>
      <c r="G9" s="331"/>
      <c r="H9" s="331"/>
      <c r="L9" s="21"/>
    </row>
    <row r="10" spans="1:46" s="1" customFormat="1" ht="12" customHeight="1">
      <c r="B10" s="21"/>
      <c r="D10" s="121" t="s">
        <v>2934</v>
      </c>
      <c r="L10" s="21"/>
    </row>
    <row r="11" spans="1:46" s="2" customFormat="1" ht="16.5" customHeight="1">
      <c r="A11" s="35"/>
      <c r="B11" s="40"/>
      <c r="C11" s="35"/>
      <c r="D11" s="35"/>
      <c r="E11" s="342" t="s">
        <v>4705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3961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4" t="s">
        <v>4911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1" t="s">
        <v>1</v>
      </c>
      <c r="G15" s="35"/>
      <c r="H15" s="35"/>
      <c r="I15" s="121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1" t="s">
        <v>21</v>
      </c>
      <c r="G16" s="35"/>
      <c r="H16" s="35"/>
      <c r="I16" s="121" t="s">
        <v>22</v>
      </c>
      <c r="J16" s="122" t="str">
        <f>'Rekapitulace stavby'!AN8</f>
        <v>25. 4. 2022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7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1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7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6" t="str">
        <f>'Rekapitulace stavby'!E14</f>
        <v>Vyplň údaj</v>
      </c>
      <c r="F22" s="337"/>
      <c r="G22" s="337"/>
      <c r="H22" s="337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7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1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7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1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38" t="s">
        <v>1</v>
      </c>
      <c r="F31" s="338"/>
      <c r="G31" s="338"/>
      <c r="H31" s="338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7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4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ROUND(J125,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7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31" t="s">
        <v>40</v>
      </c>
      <c r="E37" s="121" t="s">
        <v>41</v>
      </c>
      <c r="F37" s="132">
        <f>ROUND((SUM(BE125:BE141)),  2)</f>
        <v>0</v>
      </c>
      <c r="G37" s="35"/>
      <c r="H37" s="35"/>
      <c r="I37" s="133">
        <v>0.21</v>
      </c>
      <c r="J37" s="132">
        <f>ROUND(((SUM(BE125:BE141))*I37),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1" t="s">
        <v>42</v>
      </c>
      <c r="F38" s="132">
        <f>ROUND((SUM(BF125:BF141)),  2)</f>
        <v>0</v>
      </c>
      <c r="G38" s="35"/>
      <c r="H38" s="35"/>
      <c r="I38" s="133">
        <v>0.15</v>
      </c>
      <c r="J38" s="132">
        <f>ROUND(((SUM(BF125:BF141))*I38),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1" t="s">
        <v>43</v>
      </c>
      <c r="F39" s="132">
        <f>ROUND((SUM(BG125:BG141)),  2)</f>
        <v>0</v>
      </c>
      <c r="G39" s="35"/>
      <c r="H39" s="35"/>
      <c r="I39" s="133">
        <v>0.21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1" t="s">
        <v>44</v>
      </c>
      <c r="F40" s="132">
        <f>ROUND((SUM(BH125:BH141)),  2)</f>
        <v>0</v>
      </c>
      <c r="G40" s="35"/>
      <c r="H40" s="35"/>
      <c r="I40" s="133">
        <v>0.15</v>
      </c>
      <c r="J40" s="132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1" t="s">
        <v>45</v>
      </c>
      <c r="F41" s="132">
        <f>ROUND((SUM(BI125:BI141)),  2)</f>
        <v>0</v>
      </c>
      <c r="G41" s="35"/>
      <c r="H41" s="35"/>
      <c r="I41" s="133">
        <v>0</v>
      </c>
      <c r="J41" s="132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7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4" customHeight="1">
      <c r="A43" s="35"/>
      <c r="B43" s="40"/>
      <c r="C43" s="134"/>
      <c r="D43" s="135" t="s">
        <v>46</v>
      </c>
      <c r="E43" s="136"/>
      <c r="F43" s="136"/>
      <c r="G43" s="137" t="s">
        <v>47</v>
      </c>
      <c r="H43" s="138" t="s">
        <v>48</v>
      </c>
      <c r="I43" s="136"/>
      <c r="J43" s="139">
        <f>SUM(J34:J41)</f>
        <v>0</v>
      </c>
      <c r="K43" s="140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7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39" t="str">
        <f>E7</f>
        <v>Lůžkový hospic Mezi stromy na pozemku č. parc 785/1 v k.ú. Havlíčkův Brod</v>
      </c>
      <c r="F85" s="340"/>
      <c r="G85" s="340"/>
      <c r="H85" s="34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9" t="s">
        <v>189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>
      <c r="B88" s="22"/>
      <c r="C88" s="30" t="s">
        <v>2934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3" t="s">
        <v>4705</v>
      </c>
      <c r="F89" s="341"/>
      <c r="G89" s="341"/>
      <c r="H89" s="34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3961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4" t="str">
        <f>E13</f>
        <v>SLB.7 - Pacient sestra</v>
      </c>
      <c r="F91" s="341"/>
      <c r="G91" s="341"/>
      <c r="H91" s="341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25. 4. 2022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7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Spolek pro lůžkový hospic Mezi Stromy</v>
      </c>
      <c r="G95" s="37"/>
      <c r="H95" s="37"/>
      <c r="I95" s="30" t="s">
        <v>30</v>
      </c>
      <c r="J95" s="33" t="str">
        <f>E25</f>
        <v>PROJEKT II, v.o.s.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Škrabal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2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2" t="s">
        <v>229</v>
      </c>
      <c r="D98" s="153"/>
      <c r="E98" s="153"/>
      <c r="F98" s="153"/>
      <c r="G98" s="153"/>
      <c r="H98" s="153"/>
      <c r="I98" s="153"/>
      <c r="J98" s="154" t="s">
        <v>230</v>
      </c>
      <c r="K98" s="153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2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75" customHeight="1">
      <c r="A100" s="35"/>
      <c r="B100" s="36"/>
      <c r="C100" s="155" t="s">
        <v>231</v>
      </c>
      <c r="D100" s="37"/>
      <c r="E100" s="37"/>
      <c r="F100" s="37"/>
      <c r="G100" s="37"/>
      <c r="H100" s="37"/>
      <c r="I100" s="37"/>
      <c r="J100" s="85">
        <f>J125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232</v>
      </c>
    </row>
    <row r="101" spans="1:47" s="9" customFormat="1" ht="25" customHeight="1">
      <c r="B101" s="156"/>
      <c r="C101" s="157"/>
      <c r="D101" s="158" t="s">
        <v>4912</v>
      </c>
      <c r="E101" s="159"/>
      <c r="F101" s="159"/>
      <c r="G101" s="159"/>
      <c r="H101" s="159"/>
      <c r="I101" s="159"/>
      <c r="J101" s="160">
        <f>J130</f>
        <v>0</v>
      </c>
      <c r="K101" s="157"/>
      <c r="L101" s="161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7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7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5" customHeight="1">
      <c r="A108" s="35"/>
      <c r="B108" s="36"/>
      <c r="C108" s="24" t="s">
        <v>260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7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6.25" customHeight="1">
      <c r="A111" s="35"/>
      <c r="B111" s="36"/>
      <c r="C111" s="37"/>
      <c r="D111" s="37"/>
      <c r="E111" s="339" t="str">
        <f>E7</f>
        <v>Lůžkový hospic Mezi stromy na pozemku č. parc 785/1 v k.ú. Havlíčkův Brod</v>
      </c>
      <c r="F111" s="340"/>
      <c r="G111" s="340"/>
      <c r="H111" s="340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1" customFormat="1" ht="16.5" customHeight="1">
      <c r="B113" s="22"/>
      <c r="C113" s="23"/>
      <c r="D113" s="23"/>
      <c r="E113" s="339" t="s">
        <v>189</v>
      </c>
      <c r="F113" s="316"/>
      <c r="G113" s="316"/>
      <c r="H113" s="316"/>
      <c r="I113" s="23"/>
      <c r="J113" s="23"/>
      <c r="K113" s="23"/>
      <c r="L113" s="21"/>
    </row>
    <row r="114" spans="1:65" s="1" customFormat="1" ht="12" customHeight="1">
      <c r="B114" s="22"/>
      <c r="C114" s="30" t="s">
        <v>2934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43" t="s">
        <v>4705</v>
      </c>
      <c r="F115" s="341"/>
      <c r="G115" s="341"/>
      <c r="H115" s="341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3961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94" t="str">
        <f>E13</f>
        <v>SLB.7 - Pacient sestra</v>
      </c>
      <c r="F117" s="341"/>
      <c r="G117" s="341"/>
      <c r="H117" s="341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7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F16</f>
        <v xml:space="preserve"> </v>
      </c>
      <c r="G119" s="37"/>
      <c r="H119" s="37"/>
      <c r="I119" s="30" t="s">
        <v>22</v>
      </c>
      <c r="J119" s="67" t="str">
        <f>IF(J16="","",J16)</f>
        <v>25. 4. 2022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7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24</v>
      </c>
      <c r="D121" s="37"/>
      <c r="E121" s="37"/>
      <c r="F121" s="28" t="str">
        <f>E19</f>
        <v>Spolek pro lůžkový hospic Mezi Stromy</v>
      </c>
      <c r="G121" s="37"/>
      <c r="H121" s="37"/>
      <c r="I121" s="30" t="s">
        <v>30</v>
      </c>
      <c r="J121" s="33" t="str">
        <f>E25</f>
        <v>PROJEKT II, v.o.s.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15" customHeight="1">
      <c r="A122" s="35"/>
      <c r="B122" s="36"/>
      <c r="C122" s="30" t="s">
        <v>28</v>
      </c>
      <c r="D122" s="37"/>
      <c r="E122" s="37"/>
      <c r="F122" s="28" t="str">
        <f>IF(E22="","",E22)</f>
        <v>Vyplň údaj</v>
      </c>
      <c r="G122" s="37"/>
      <c r="H122" s="37"/>
      <c r="I122" s="30" t="s">
        <v>33</v>
      </c>
      <c r="J122" s="33" t="str">
        <f>E28</f>
        <v>Martin Škrabal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2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7"/>
      <c r="B124" s="168"/>
      <c r="C124" s="169" t="s">
        <v>261</v>
      </c>
      <c r="D124" s="170" t="s">
        <v>61</v>
      </c>
      <c r="E124" s="170" t="s">
        <v>57</v>
      </c>
      <c r="F124" s="170" t="s">
        <v>58</v>
      </c>
      <c r="G124" s="170" t="s">
        <v>262</v>
      </c>
      <c r="H124" s="170" t="s">
        <v>263</v>
      </c>
      <c r="I124" s="170" t="s">
        <v>264</v>
      </c>
      <c r="J124" s="170" t="s">
        <v>230</v>
      </c>
      <c r="K124" s="171" t="s">
        <v>265</v>
      </c>
      <c r="L124" s="172"/>
      <c r="M124" s="76" t="s">
        <v>1</v>
      </c>
      <c r="N124" s="77" t="s">
        <v>40</v>
      </c>
      <c r="O124" s="77" t="s">
        <v>266</v>
      </c>
      <c r="P124" s="77" t="s">
        <v>267</v>
      </c>
      <c r="Q124" s="77" t="s">
        <v>268</v>
      </c>
      <c r="R124" s="77" t="s">
        <v>269</v>
      </c>
      <c r="S124" s="77" t="s">
        <v>270</v>
      </c>
      <c r="T124" s="78" t="s">
        <v>271</v>
      </c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</row>
    <row r="125" spans="1:65" s="2" customFormat="1" ht="22.75" customHeight="1">
      <c r="A125" s="35"/>
      <c r="B125" s="36"/>
      <c r="C125" s="83" t="s">
        <v>272</v>
      </c>
      <c r="D125" s="37"/>
      <c r="E125" s="37"/>
      <c r="F125" s="37"/>
      <c r="G125" s="37"/>
      <c r="H125" s="37"/>
      <c r="I125" s="37"/>
      <c r="J125" s="173">
        <f>BK125</f>
        <v>0</v>
      </c>
      <c r="K125" s="37"/>
      <c r="L125" s="40"/>
      <c r="M125" s="79"/>
      <c r="N125" s="174"/>
      <c r="O125" s="80"/>
      <c r="P125" s="175">
        <f>P126+SUM(P127:P130)</f>
        <v>0</v>
      </c>
      <c r="Q125" s="80"/>
      <c r="R125" s="175">
        <f>R126+SUM(R127:R130)</f>
        <v>0</v>
      </c>
      <c r="S125" s="80"/>
      <c r="T125" s="176">
        <f>T126+SUM(T127:T130)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232</v>
      </c>
      <c r="BK125" s="177">
        <f>BK126+SUM(BK127:BK130)</f>
        <v>0</v>
      </c>
    </row>
    <row r="126" spans="1:65" s="2" customFormat="1" ht="16.5" customHeight="1">
      <c r="A126" s="35"/>
      <c r="B126" s="36"/>
      <c r="C126" s="194" t="s">
        <v>83</v>
      </c>
      <c r="D126" s="194" t="s">
        <v>277</v>
      </c>
      <c r="E126" s="195" t="s">
        <v>4827</v>
      </c>
      <c r="F126" s="196" t="s">
        <v>4709</v>
      </c>
      <c r="G126" s="197" t="s">
        <v>597</v>
      </c>
      <c r="H126" s="198">
        <v>1</v>
      </c>
      <c r="I126" s="199"/>
      <c r="J126" s="200">
        <f>ROUND(I126*H126,2)</f>
        <v>0</v>
      </c>
      <c r="K126" s="196" t="s">
        <v>1</v>
      </c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282</v>
      </c>
      <c r="AT126" s="205" t="s">
        <v>277</v>
      </c>
      <c r="AU126" s="205" t="s">
        <v>76</v>
      </c>
      <c r="AY126" s="18" t="s">
        <v>275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282</v>
      </c>
      <c r="BM126" s="205" t="s">
        <v>85</v>
      </c>
    </row>
    <row r="127" spans="1:65" s="2" customFormat="1" ht="16.5" customHeight="1">
      <c r="A127" s="35"/>
      <c r="B127" s="36"/>
      <c r="C127" s="194" t="s">
        <v>85</v>
      </c>
      <c r="D127" s="194" t="s">
        <v>277</v>
      </c>
      <c r="E127" s="195" t="s">
        <v>4786</v>
      </c>
      <c r="F127" s="196" t="s">
        <v>4749</v>
      </c>
      <c r="G127" s="197" t="s">
        <v>597</v>
      </c>
      <c r="H127" s="198">
        <v>1</v>
      </c>
      <c r="I127" s="199"/>
      <c r="J127" s="200">
        <f>ROUND(I127*H127,2)</f>
        <v>0</v>
      </c>
      <c r="K127" s="196" t="s">
        <v>1</v>
      </c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282</v>
      </c>
      <c r="AT127" s="205" t="s">
        <v>277</v>
      </c>
      <c r="AU127" s="205" t="s">
        <v>76</v>
      </c>
      <c r="AY127" s="18" t="s">
        <v>275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282</v>
      </c>
      <c r="BM127" s="205" t="s">
        <v>282</v>
      </c>
    </row>
    <row r="128" spans="1:65" s="2" customFormat="1" ht="16.5" customHeight="1">
      <c r="A128" s="35"/>
      <c r="B128" s="36"/>
      <c r="C128" s="194" t="s">
        <v>106</v>
      </c>
      <c r="D128" s="194" t="s">
        <v>277</v>
      </c>
      <c r="E128" s="195" t="s">
        <v>4750</v>
      </c>
      <c r="F128" s="196" t="s">
        <v>4751</v>
      </c>
      <c r="G128" s="197" t="s">
        <v>4752</v>
      </c>
      <c r="H128" s="198">
        <v>8</v>
      </c>
      <c r="I128" s="199"/>
      <c r="J128" s="200">
        <f>ROUND(I128*H128,2)</f>
        <v>0</v>
      </c>
      <c r="K128" s="196" t="s">
        <v>1</v>
      </c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282</v>
      </c>
      <c r="AT128" s="205" t="s">
        <v>277</v>
      </c>
      <c r="AU128" s="205" t="s">
        <v>76</v>
      </c>
      <c r="AY128" s="18" t="s">
        <v>275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282</v>
      </c>
      <c r="BM128" s="205" t="s">
        <v>322</v>
      </c>
    </row>
    <row r="129" spans="1:65" s="2" customFormat="1" ht="16.5" customHeight="1">
      <c r="A129" s="35"/>
      <c r="B129" s="36"/>
      <c r="C129" s="194" t="s">
        <v>282</v>
      </c>
      <c r="D129" s="194" t="s">
        <v>277</v>
      </c>
      <c r="E129" s="195" t="s">
        <v>4710</v>
      </c>
      <c r="F129" s="196" t="s">
        <v>4711</v>
      </c>
      <c r="G129" s="197" t="s">
        <v>597</v>
      </c>
      <c r="H129" s="198">
        <v>1</v>
      </c>
      <c r="I129" s="199"/>
      <c r="J129" s="200">
        <f>ROUND(I129*H129,2)</f>
        <v>0</v>
      </c>
      <c r="K129" s="196" t="s">
        <v>1</v>
      </c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282</v>
      </c>
      <c r="AT129" s="205" t="s">
        <v>277</v>
      </c>
      <c r="AU129" s="205" t="s">
        <v>76</v>
      </c>
      <c r="AY129" s="18" t="s">
        <v>275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282</v>
      </c>
      <c r="BM129" s="205" t="s">
        <v>4913</v>
      </c>
    </row>
    <row r="130" spans="1:65" s="12" customFormat="1" ht="25.9" customHeight="1">
      <c r="B130" s="178"/>
      <c r="C130" s="179"/>
      <c r="D130" s="180" t="s">
        <v>75</v>
      </c>
      <c r="E130" s="181" t="s">
        <v>2096</v>
      </c>
      <c r="F130" s="181" t="s">
        <v>4914</v>
      </c>
      <c r="G130" s="179"/>
      <c r="H130" s="179"/>
      <c r="I130" s="182"/>
      <c r="J130" s="183">
        <f>BK130</f>
        <v>0</v>
      </c>
      <c r="K130" s="179"/>
      <c r="L130" s="184"/>
      <c r="M130" s="185"/>
      <c r="N130" s="186"/>
      <c r="O130" s="186"/>
      <c r="P130" s="187">
        <f>SUM(P131:P141)</f>
        <v>0</v>
      </c>
      <c r="Q130" s="186"/>
      <c r="R130" s="187">
        <f>SUM(R131:R141)</f>
        <v>0</v>
      </c>
      <c r="S130" s="186"/>
      <c r="T130" s="188">
        <f>SUM(T131:T141)</f>
        <v>0</v>
      </c>
      <c r="AR130" s="189" t="s">
        <v>83</v>
      </c>
      <c r="AT130" s="190" t="s">
        <v>75</v>
      </c>
      <c r="AU130" s="190" t="s">
        <v>76</v>
      </c>
      <c r="AY130" s="189" t="s">
        <v>275</v>
      </c>
      <c r="BK130" s="191">
        <f>SUM(BK131:BK141)</f>
        <v>0</v>
      </c>
    </row>
    <row r="131" spans="1:65" s="2" customFormat="1" ht="37.75" customHeight="1">
      <c r="A131" s="35"/>
      <c r="B131" s="36"/>
      <c r="C131" s="194" t="s">
        <v>317</v>
      </c>
      <c r="D131" s="194" t="s">
        <v>277</v>
      </c>
      <c r="E131" s="195" t="s">
        <v>4915</v>
      </c>
      <c r="F131" s="196" t="s">
        <v>4916</v>
      </c>
      <c r="G131" s="197" t="s">
        <v>2066</v>
      </c>
      <c r="H131" s="198">
        <v>2</v>
      </c>
      <c r="I131" s="199"/>
      <c r="J131" s="200">
        <f t="shared" ref="J131:J141" si="0">ROUND(I131*H131,2)</f>
        <v>0</v>
      </c>
      <c r="K131" s="196" t="s">
        <v>1</v>
      </c>
      <c r="L131" s="40"/>
      <c r="M131" s="201" t="s">
        <v>1</v>
      </c>
      <c r="N131" s="202" t="s">
        <v>41</v>
      </c>
      <c r="O131" s="72"/>
      <c r="P131" s="203">
        <f t="shared" ref="P131:P141" si="1">O131*H131</f>
        <v>0</v>
      </c>
      <c r="Q131" s="203">
        <v>0</v>
      </c>
      <c r="R131" s="203">
        <f t="shared" ref="R131:R141" si="2">Q131*H131</f>
        <v>0</v>
      </c>
      <c r="S131" s="203">
        <v>0</v>
      </c>
      <c r="T131" s="204">
        <f t="shared" ref="T131:T141" si="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282</v>
      </c>
      <c r="AT131" s="205" t="s">
        <v>277</v>
      </c>
      <c r="AU131" s="205" t="s">
        <v>83</v>
      </c>
      <c r="AY131" s="18" t="s">
        <v>275</v>
      </c>
      <c r="BE131" s="206">
        <f t="shared" ref="BE131:BE141" si="4">IF(N131="základní",J131,0)</f>
        <v>0</v>
      </c>
      <c r="BF131" s="206">
        <f t="shared" ref="BF131:BF141" si="5">IF(N131="snížená",J131,0)</f>
        <v>0</v>
      </c>
      <c r="BG131" s="206">
        <f t="shared" ref="BG131:BG141" si="6">IF(N131="zákl. přenesená",J131,0)</f>
        <v>0</v>
      </c>
      <c r="BH131" s="206">
        <f t="shared" ref="BH131:BH141" si="7">IF(N131="sníž. přenesená",J131,0)</f>
        <v>0</v>
      </c>
      <c r="BI131" s="206">
        <f t="shared" ref="BI131:BI141" si="8">IF(N131="nulová",J131,0)</f>
        <v>0</v>
      </c>
      <c r="BJ131" s="18" t="s">
        <v>83</v>
      </c>
      <c r="BK131" s="206">
        <f t="shared" ref="BK131:BK141" si="9">ROUND(I131*H131,2)</f>
        <v>0</v>
      </c>
      <c r="BL131" s="18" t="s">
        <v>282</v>
      </c>
      <c r="BM131" s="205" t="s">
        <v>334</v>
      </c>
    </row>
    <row r="132" spans="1:65" s="2" customFormat="1" ht="44.25" customHeight="1">
      <c r="A132" s="35"/>
      <c r="B132" s="36"/>
      <c r="C132" s="194" t="s">
        <v>322</v>
      </c>
      <c r="D132" s="194" t="s">
        <v>277</v>
      </c>
      <c r="E132" s="195" t="s">
        <v>4917</v>
      </c>
      <c r="F132" s="196" t="s">
        <v>4918</v>
      </c>
      <c r="G132" s="197" t="s">
        <v>2066</v>
      </c>
      <c r="H132" s="198">
        <v>5</v>
      </c>
      <c r="I132" s="199"/>
      <c r="J132" s="200">
        <f t="shared" si="0"/>
        <v>0</v>
      </c>
      <c r="K132" s="196" t="s">
        <v>1</v>
      </c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282</v>
      </c>
      <c r="AT132" s="205" t="s">
        <v>277</v>
      </c>
      <c r="AU132" s="205" t="s">
        <v>83</v>
      </c>
      <c r="AY132" s="18" t="s">
        <v>275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282</v>
      </c>
      <c r="BM132" s="205" t="s">
        <v>345</v>
      </c>
    </row>
    <row r="133" spans="1:65" s="2" customFormat="1" ht="66.75" customHeight="1">
      <c r="A133" s="35"/>
      <c r="B133" s="36"/>
      <c r="C133" s="194" t="s">
        <v>328</v>
      </c>
      <c r="D133" s="194" t="s">
        <v>277</v>
      </c>
      <c r="E133" s="195" t="s">
        <v>4919</v>
      </c>
      <c r="F133" s="196" t="s">
        <v>4920</v>
      </c>
      <c r="G133" s="197" t="s">
        <v>2066</v>
      </c>
      <c r="H133" s="198">
        <v>20</v>
      </c>
      <c r="I133" s="199"/>
      <c r="J133" s="200">
        <f t="shared" si="0"/>
        <v>0</v>
      </c>
      <c r="K133" s="196" t="s">
        <v>1</v>
      </c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282</v>
      </c>
      <c r="AT133" s="205" t="s">
        <v>277</v>
      </c>
      <c r="AU133" s="205" t="s">
        <v>83</v>
      </c>
      <c r="AY133" s="18" t="s">
        <v>275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282</v>
      </c>
      <c r="BM133" s="205" t="s">
        <v>362</v>
      </c>
    </row>
    <row r="134" spans="1:65" s="2" customFormat="1" ht="49" customHeight="1">
      <c r="A134" s="35"/>
      <c r="B134" s="36"/>
      <c r="C134" s="194" t="s">
        <v>334</v>
      </c>
      <c r="D134" s="194" t="s">
        <v>277</v>
      </c>
      <c r="E134" s="195" t="s">
        <v>4921</v>
      </c>
      <c r="F134" s="196" t="s">
        <v>4922</v>
      </c>
      <c r="G134" s="197" t="s">
        <v>2066</v>
      </c>
      <c r="H134" s="198">
        <v>19</v>
      </c>
      <c r="I134" s="199"/>
      <c r="J134" s="200">
        <f t="shared" si="0"/>
        <v>0</v>
      </c>
      <c r="K134" s="196" t="s">
        <v>1</v>
      </c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282</v>
      </c>
      <c r="AT134" s="205" t="s">
        <v>277</v>
      </c>
      <c r="AU134" s="205" t="s">
        <v>83</v>
      </c>
      <c r="AY134" s="18" t="s">
        <v>275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282</v>
      </c>
      <c r="BM134" s="205" t="s">
        <v>370</v>
      </c>
    </row>
    <row r="135" spans="1:65" s="2" customFormat="1" ht="62.75" customHeight="1">
      <c r="A135" s="35"/>
      <c r="B135" s="36"/>
      <c r="C135" s="194" t="s">
        <v>339</v>
      </c>
      <c r="D135" s="194" t="s">
        <v>277</v>
      </c>
      <c r="E135" s="195" t="s">
        <v>4923</v>
      </c>
      <c r="F135" s="196" t="s">
        <v>4924</v>
      </c>
      <c r="G135" s="197" t="s">
        <v>2066</v>
      </c>
      <c r="H135" s="198">
        <v>19</v>
      </c>
      <c r="I135" s="199"/>
      <c r="J135" s="200">
        <f t="shared" si="0"/>
        <v>0</v>
      </c>
      <c r="K135" s="196" t="s">
        <v>1</v>
      </c>
      <c r="L135" s="40"/>
      <c r="M135" s="201" t="s">
        <v>1</v>
      </c>
      <c r="N135" s="202" t="s">
        <v>41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282</v>
      </c>
      <c r="AT135" s="205" t="s">
        <v>277</v>
      </c>
      <c r="AU135" s="205" t="s">
        <v>83</v>
      </c>
      <c r="AY135" s="18" t="s">
        <v>275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282</v>
      </c>
      <c r="BM135" s="205" t="s">
        <v>380</v>
      </c>
    </row>
    <row r="136" spans="1:65" s="2" customFormat="1" ht="62.75" customHeight="1">
      <c r="A136" s="35"/>
      <c r="B136" s="36"/>
      <c r="C136" s="194" t="s">
        <v>345</v>
      </c>
      <c r="D136" s="194" t="s">
        <v>277</v>
      </c>
      <c r="E136" s="195" t="s">
        <v>4925</v>
      </c>
      <c r="F136" s="196" t="s">
        <v>4926</v>
      </c>
      <c r="G136" s="197" t="s">
        <v>2066</v>
      </c>
      <c r="H136" s="198">
        <v>4</v>
      </c>
      <c r="I136" s="199"/>
      <c r="J136" s="200">
        <f t="shared" si="0"/>
        <v>0</v>
      </c>
      <c r="K136" s="196" t="s">
        <v>1</v>
      </c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282</v>
      </c>
      <c r="AT136" s="205" t="s">
        <v>277</v>
      </c>
      <c r="AU136" s="205" t="s">
        <v>83</v>
      </c>
      <c r="AY136" s="18" t="s">
        <v>275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282</v>
      </c>
      <c r="BM136" s="205" t="s">
        <v>391</v>
      </c>
    </row>
    <row r="137" spans="1:65" s="2" customFormat="1" ht="24.15" customHeight="1">
      <c r="A137" s="35"/>
      <c r="B137" s="36"/>
      <c r="C137" s="194" t="s">
        <v>349</v>
      </c>
      <c r="D137" s="194" t="s">
        <v>277</v>
      </c>
      <c r="E137" s="195" t="s">
        <v>4927</v>
      </c>
      <c r="F137" s="196" t="s">
        <v>4928</v>
      </c>
      <c r="G137" s="197" t="s">
        <v>2066</v>
      </c>
      <c r="H137" s="198">
        <v>19</v>
      </c>
      <c r="I137" s="199"/>
      <c r="J137" s="200">
        <f t="shared" si="0"/>
        <v>0</v>
      </c>
      <c r="K137" s="196" t="s">
        <v>1</v>
      </c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282</v>
      </c>
      <c r="AT137" s="205" t="s">
        <v>277</v>
      </c>
      <c r="AU137" s="205" t="s">
        <v>83</v>
      </c>
      <c r="AY137" s="18" t="s">
        <v>275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282</v>
      </c>
      <c r="BM137" s="205" t="s">
        <v>402</v>
      </c>
    </row>
    <row r="138" spans="1:65" s="2" customFormat="1" ht="16.5" customHeight="1">
      <c r="A138" s="35"/>
      <c r="B138" s="36"/>
      <c r="C138" s="194" t="s">
        <v>362</v>
      </c>
      <c r="D138" s="194" t="s">
        <v>277</v>
      </c>
      <c r="E138" s="195" t="s">
        <v>4775</v>
      </c>
      <c r="F138" s="196" t="s">
        <v>4776</v>
      </c>
      <c r="G138" s="197" t="s">
        <v>2066</v>
      </c>
      <c r="H138" s="198">
        <v>5</v>
      </c>
      <c r="I138" s="199"/>
      <c r="J138" s="200">
        <f t="shared" si="0"/>
        <v>0</v>
      </c>
      <c r="K138" s="196" t="s">
        <v>1</v>
      </c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282</v>
      </c>
      <c r="AT138" s="205" t="s">
        <v>277</v>
      </c>
      <c r="AU138" s="205" t="s">
        <v>83</v>
      </c>
      <c r="AY138" s="18" t="s">
        <v>275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282</v>
      </c>
      <c r="BM138" s="205" t="s">
        <v>420</v>
      </c>
    </row>
    <row r="139" spans="1:65" s="2" customFormat="1" ht="16.5" customHeight="1">
      <c r="A139" s="35"/>
      <c r="B139" s="36"/>
      <c r="C139" s="194" t="s">
        <v>366</v>
      </c>
      <c r="D139" s="194" t="s">
        <v>277</v>
      </c>
      <c r="E139" s="195" t="s">
        <v>4929</v>
      </c>
      <c r="F139" s="196" t="s">
        <v>4930</v>
      </c>
      <c r="G139" s="197" t="s">
        <v>2066</v>
      </c>
      <c r="H139" s="198">
        <v>5</v>
      </c>
      <c r="I139" s="199"/>
      <c r="J139" s="200">
        <f t="shared" si="0"/>
        <v>0</v>
      </c>
      <c r="K139" s="196" t="s">
        <v>1</v>
      </c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282</v>
      </c>
      <c r="AT139" s="205" t="s">
        <v>277</v>
      </c>
      <c r="AU139" s="205" t="s">
        <v>83</v>
      </c>
      <c r="AY139" s="18" t="s">
        <v>275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282</v>
      </c>
      <c r="BM139" s="205" t="s">
        <v>436</v>
      </c>
    </row>
    <row r="140" spans="1:65" s="2" customFormat="1" ht="21.75" customHeight="1">
      <c r="A140" s="35"/>
      <c r="B140" s="36"/>
      <c r="C140" s="194" t="s">
        <v>370</v>
      </c>
      <c r="D140" s="194" t="s">
        <v>277</v>
      </c>
      <c r="E140" s="195" t="s">
        <v>4931</v>
      </c>
      <c r="F140" s="196" t="s">
        <v>4932</v>
      </c>
      <c r="G140" s="197" t="s">
        <v>1</v>
      </c>
      <c r="H140" s="198">
        <v>1</v>
      </c>
      <c r="I140" s="199"/>
      <c r="J140" s="200">
        <f t="shared" si="0"/>
        <v>0</v>
      </c>
      <c r="K140" s="196" t="s">
        <v>1</v>
      </c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282</v>
      </c>
      <c r="AT140" s="205" t="s">
        <v>277</v>
      </c>
      <c r="AU140" s="205" t="s">
        <v>83</v>
      </c>
      <c r="AY140" s="18" t="s">
        <v>275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282</v>
      </c>
      <c r="BM140" s="205" t="s">
        <v>464</v>
      </c>
    </row>
    <row r="141" spans="1:65" s="2" customFormat="1" ht="16.5" customHeight="1">
      <c r="A141" s="35"/>
      <c r="B141" s="36"/>
      <c r="C141" s="194" t="s">
        <v>8</v>
      </c>
      <c r="D141" s="194" t="s">
        <v>277</v>
      </c>
      <c r="E141" s="195" t="s">
        <v>4933</v>
      </c>
      <c r="F141" s="196" t="s">
        <v>4910</v>
      </c>
      <c r="G141" s="197" t="s">
        <v>2066</v>
      </c>
      <c r="H141" s="198">
        <v>1</v>
      </c>
      <c r="I141" s="199"/>
      <c r="J141" s="200">
        <f t="shared" si="0"/>
        <v>0</v>
      </c>
      <c r="K141" s="196" t="s">
        <v>1</v>
      </c>
      <c r="L141" s="40"/>
      <c r="M141" s="262" t="s">
        <v>1</v>
      </c>
      <c r="N141" s="263" t="s">
        <v>41</v>
      </c>
      <c r="O141" s="264"/>
      <c r="P141" s="265">
        <f t="shared" si="1"/>
        <v>0</v>
      </c>
      <c r="Q141" s="265">
        <v>0</v>
      </c>
      <c r="R141" s="265">
        <f t="shared" si="2"/>
        <v>0</v>
      </c>
      <c r="S141" s="265">
        <v>0</v>
      </c>
      <c r="T141" s="266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282</v>
      </c>
      <c r="AT141" s="205" t="s">
        <v>277</v>
      </c>
      <c r="AU141" s="205" t="s">
        <v>83</v>
      </c>
      <c r="AY141" s="18" t="s">
        <v>275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282</v>
      </c>
      <c r="BM141" s="205" t="s">
        <v>478</v>
      </c>
    </row>
    <row r="142" spans="1:65" s="2" customFormat="1" ht="7" customHeight="1">
      <c r="A142" s="35"/>
      <c r="B142" s="55"/>
      <c r="C142" s="56"/>
      <c r="D142" s="56"/>
      <c r="E142" s="56"/>
      <c r="F142" s="56"/>
      <c r="G142" s="56"/>
      <c r="H142" s="56"/>
      <c r="I142" s="56"/>
      <c r="J142" s="56"/>
      <c r="K142" s="56"/>
      <c r="L142" s="40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algorithmName="SHA-512" hashValue="A5LSeT9IDxRru54ViQXNfWw27gQ1LYF7KTngKlkO4ipnGBn3IAen89u5k1cDVx+6LIN9vVRTT/9eob06f+wW5A==" saltValue="QWVPHkFJ8zE3n+YarYNUKcmpEi6JUHR7jRrS+Wj1+sdOUIwwWD7ugas/rw95HXvWus9u/u6u1priOHro2bg7TA==" spinCount="100000" sheet="1" objects="1" scenarios="1" formatColumns="0" formatRows="0" autoFilter="0"/>
  <autoFilter ref="C124:K141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0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142</v>
      </c>
    </row>
    <row r="3" spans="1:46" s="1" customFormat="1" ht="7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2" t="str">
        <f>'Rekapitulace stavby'!K6</f>
        <v>Lůžkový hospic Mezi stromy na pozemku č. parc 785/1 v k.ú. Havlíčkův Brod</v>
      </c>
      <c r="F7" s="333"/>
      <c r="G7" s="333"/>
      <c r="H7" s="333"/>
      <c r="L7" s="21"/>
    </row>
    <row r="8" spans="1:46" s="1" customFormat="1" ht="12" customHeight="1">
      <c r="B8" s="21"/>
      <c r="D8" s="121" t="s">
        <v>186</v>
      </c>
      <c r="L8" s="21"/>
    </row>
    <row r="9" spans="1:46" s="2" customFormat="1" ht="16.5" customHeight="1">
      <c r="A9" s="35"/>
      <c r="B9" s="40"/>
      <c r="C9" s="35"/>
      <c r="D9" s="35"/>
      <c r="E9" s="332" t="s">
        <v>189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2934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4" t="s">
        <v>4934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25. 4. 2022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6" t="str">
        <f>'Rekapitulace stavby'!E14</f>
        <v>Vyplň údaj</v>
      </c>
      <c r="F20" s="337"/>
      <c r="G20" s="337"/>
      <c r="H20" s="337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1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38" t="s">
        <v>1</v>
      </c>
      <c r="F29" s="338"/>
      <c r="G29" s="338"/>
      <c r="H29" s="338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ROUND(J129,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31" t="s">
        <v>40</v>
      </c>
      <c r="E35" s="121" t="s">
        <v>41</v>
      </c>
      <c r="F35" s="132">
        <f>ROUND((SUM(BE129:BE179)),  2)</f>
        <v>0</v>
      </c>
      <c r="G35" s="35"/>
      <c r="H35" s="35"/>
      <c r="I35" s="133">
        <v>0.21</v>
      </c>
      <c r="J35" s="132">
        <f>ROUND(((SUM(BE129:BE179))*I35),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1" t="s">
        <v>42</v>
      </c>
      <c r="F36" s="132">
        <f>ROUND((SUM(BF129:BF179)),  2)</f>
        <v>0</v>
      </c>
      <c r="G36" s="35"/>
      <c r="H36" s="35"/>
      <c r="I36" s="133">
        <v>0.15</v>
      </c>
      <c r="J36" s="132">
        <f>ROUND(((SUM(BF129:BF179))*I36),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1" t="s">
        <v>43</v>
      </c>
      <c r="F37" s="132">
        <f>ROUND((SUM(BG129:BG179)),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1" t="s">
        <v>44</v>
      </c>
      <c r="F38" s="132">
        <f>ROUND((SUM(BH129:BH179)),  2)</f>
        <v>0</v>
      </c>
      <c r="G38" s="35"/>
      <c r="H38" s="35"/>
      <c r="I38" s="133">
        <v>0.15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1" t="s">
        <v>45</v>
      </c>
      <c r="F39" s="132">
        <f>ROUND((SUM(BI129:BI179)),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34"/>
      <c r="D41" s="135" t="s">
        <v>46</v>
      </c>
      <c r="E41" s="136"/>
      <c r="F41" s="136"/>
      <c r="G41" s="137" t="s">
        <v>47</v>
      </c>
      <c r="H41" s="138" t="s">
        <v>48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7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39" t="str">
        <f>E7</f>
        <v>Lůžkový hospic Mezi stromy na pozemku č. parc 785/1 v k.ú. Havlíčkův Brod</v>
      </c>
      <c r="F85" s="340"/>
      <c r="G85" s="340"/>
      <c r="H85" s="34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9" t="s">
        <v>189</v>
      </c>
      <c r="F87" s="341"/>
      <c r="G87" s="341"/>
      <c r="H87" s="34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2934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4" t="str">
        <f>E11</f>
        <v>GAS - Gastro</v>
      </c>
      <c r="F89" s="341"/>
      <c r="G89" s="341"/>
      <c r="H89" s="34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7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25. 4. 2022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Spolek pro lůžkový hospic Mezi Stromy</v>
      </c>
      <c r="G93" s="37"/>
      <c r="H93" s="37"/>
      <c r="I93" s="30" t="s">
        <v>30</v>
      </c>
      <c r="J93" s="33" t="str">
        <f>E23</f>
        <v>PROJEKT II, v.o.s.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Škrabal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2" t="s">
        <v>229</v>
      </c>
      <c r="D96" s="153"/>
      <c r="E96" s="153"/>
      <c r="F96" s="153"/>
      <c r="G96" s="153"/>
      <c r="H96" s="153"/>
      <c r="I96" s="153"/>
      <c r="J96" s="154" t="s">
        <v>230</v>
      </c>
      <c r="K96" s="153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2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75" customHeight="1">
      <c r="A98" s="35"/>
      <c r="B98" s="36"/>
      <c r="C98" s="155" t="s">
        <v>231</v>
      </c>
      <c r="D98" s="37"/>
      <c r="E98" s="37"/>
      <c r="F98" s="37"/>
      <c r="G98" s="37"/>
      <c r="H98" s="37"/>
      <c r="I98" s="37"/>
      <c r="J98" s="85">
        <f>J129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232</v>
      </c>
    </row>
    <row r="99" spans="1:47" s="9" customFormat="1" ht="25" customHeight="1">
      <c r="B99" s="156"/>
      <c r="C99" s="157"/>
      <c r="D99" s="158" t="s">
        <v>4935</v>
      </c>
      <c r="E99" s="159"/>
      <c r="F99" s="159"/>
      <c r="G99" s="159"/>
      <c r="H99" s="159"/>
      <c r="I99" s="159"/>
      <c r="J99" s="160">
        <f>J130</f>
        <v>0</v>
      </c>
      <c r="K99" s="157"/>
      <c r="L99" s="161"/>
    </row>
    <row r="100" spans="1:47" s="9" customFormat="1" ht="25" customHeight="1">
      <c r="B100" s="156"/>
      <c r="C100" s="157"/>
      <c r="D100" s="158" t="s">
        <v>4936</v>
      </c>
      <c r="E100" s="159"/>
      <c r="F100" s="159"/>
      <c r="G100" s="159"/>
      <c r="H100" s="159"/>
      <c r="I100" s="159"/>
      <c r="J100" s="160">
        <f>J134</f>
        <v>0</v>
      </c>
      <c r="K100" s="157"/>
      <c r="L100" s="161"/>
    </row>
    <row r="101" spans="1:47" s="9" customFormat="1" ht="25" customHeight="1">
      <c r="B101" s="156"/>
      <c r="C101" s="157"/>
      <c r="D101" s="158" t="s">
        <v>4937</v>
      </c>
      <c r="E101" s="159"/>
      <c r="F101" s="159"/>
      <c r="G101" s="159"/>
      <c r="H101" s="159"/>
      <c r="I101" s="159"/>
      <c r="J101" s="160">
        <f>J136</f>
        <v>0</v>
      </c>
      <c r="K101" s="157"/>
      <c r="L101" s="161"/>
    </row>
    <row r="102" spans="1:47" s="9" customFormat="1" ht="25" customHeight="1">
      <c r="B102" s="156"/>
      <c r="C102" s="157"/>
      <c r="D102" s="158" t="s">
        <v>4938</v>
      </c>
      <c r="E102" s="159"/>
      <c r="F102" s="159"/>
      <c r="G102" s="159"/>
      <c r="H102" s="159"/>
      <c r="I102" s="159"/>
      <c r="J102" s="160">
        <f>J139</f>
        <v>0</v>
      </c>
      <c r="K102" s="157"/>
      <c r="L102" s="161"/>
    </row>
    <row r="103" spans="1:47" s="9" customFormat="1" ht="25" customHeight="1">
      <c r="B103" s="156"/>
      <c r="C103" s="157"/>
      <c r="D103" s="158" t="s">
        <v>4939</v>
      </c>
      <c r="E103" s="159"/>
      <c r="F103" s="159"/>
      <c r="G103" s="159"/>
      <c r="H103" s="159"/>
      <c r="I103" s="159"/>
      <c r="J103" s="160">
        <f>J143</f>
        <v>0</v>
      </c>
      <c r="K103" s="157"/>
      <c r="L103" s="161"/>
    </row>
    <row r="104" spans="1:47" s="9" customFormat="1" ht="25" customHeight="1">
      <c r="B104" s="156"/>
      <c r="C104" s="157"/>
      <c r="D104" s="158" t="s">
        <v>4940</v>
      </c>
      <c r="E104" s="159"/>
      <c r="F104" s="159"/>
      <c r="G104" s="159"/>
      <c r="H104" s="159"/>
      <c r="I104" s="159"/>
      <c r="J104" s="160">
        <f>J148</f>
        <v>0</v>
      </c>
      <c r="K104" s="157"/>
      <c r="L104" s="161"/>
    </row>
    <row r="105" spans="1:47" s="9" customFormat="1" ht="25" customHeight="1">
      <c r="B105" s="156"/>
      <c r="C105" s="157"/>
      <c r="D105" s="158" t="s">
        <v>4941</v>
      </c>
      <c r="E105" s="159"/>
      <c r="F105" s="159"/>
      <c r="G105" s="159"/>
      <c r="H105" s="159"/>
      <c r="I105" s="159"/>
      <c r="J105" s="160">
        <f>J151</f>
        <v>0</v>
      </c>
      <c r="K105" s="157"/>
      <c r="L105" s="161"/>
    </row>
    <row r="106" spans="1:47" s="9" customFormat="1" ht="25" customHeight="1">
      <c r="B106" s="156"/>
      <c r="C106" s="157"/>
      <c r="D106" s="158" t="s">
        <v>4942</v>
      </c>
      <c r="E106" s="159"/>
      <c r="F106" s="159"/>
      <c r="G106" s="159"/>
      <c r="H106" s="159"/>
      <c r="I106" s="159"/>
      <c r="J106" s="160">
        <f>J162</f>
        <v>0</v>
      </c>
      <c r="K106" s="157"/>
      <c r="L106" s="161"/>
    </row>
    <row r="107" spans="1:47" s="9" customFormat="1" ht="25" customHeight="1">
      <c r="B107" s="156"/>
      <c r="C107" s="157"/>
      <c r="D107" s="158" t="s">
        <v>4943</v>
      </c>
      <c r="E107" s="159"/>
      <c r="F107" s="159"/>
      <c r="G107" s="159"/>
      <c r="H107" s="159"/>
      <c r="I107" s="159"/>
      <c r="J107" s="160">
        <f>J169</f>
        <v>0</v>
      </c>
      <c r="K107" s="157"/>
      <c r="L107" s="161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7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7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5" customHeight="1">
      <c r="A114" s="35"/>
      <c r="B114" s="36"/>
      <c r="C114" s="24" t="s">
        <v>260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7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6.25" customHeight="1">
      <c r="A117" s="35"/>
      <c r="B117" s="36"/>
      <c r="C117" s="37"/>
      <c r="D117" s="37"/>
      <c r="E117" s="339" t="str">
        <f>E7</f>
        <v>Lůžkový hospic Mezi stromy na pozemku č. parc 785/1 v k.ú. Havlíčkův Brod</v>
      </c>
      <c r="F117" s="340"/>
      <c r="G117" s="340"/>
      <c r="H117" s="340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186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39" t="s">
        <v>189</v>
      </c>
      <c r="F119" s="341"/>
      <c r="G119" s="341"/>
      <c r="H119" s="341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2934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94" t="str">
        <f>E11</f>
        <v>GAS - Gastro</v>
      </c>
      <c r="F121" s="341"/>
      <c r="G121" s="341"/>
      <c r="H121" s="341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7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F14</f>
        <v xml:space="preserve"> </v>
      </c>
      <c r="G123" s="37"/>
      <c r="H123" s="37"/>
      <c r="I123" s="30" t="s">
        <v>22</v>
      </c>
      <c r="J123" s="67" t="str">
        <f>IF(J14="","",J14)</f>
        <v>25. 4. 2022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7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15" customHeight="1">
      <c r="A125" s="35"/>
      <c r="B125" s="36"/>
      <c r="C125" s="30" t="s">
        <v>24</v>
      </c>
      <c r="D125" s="37"/>
      <c r="E125" s="37"/>
      <c r="F125" s="28" t="str">
        <f>E17</f>
        <v>Spolek pro lůžkový hospic Mezi Stromy</v>
      </c>
      <c r="G125" s="37"/>
      <c r="H125" s="37"/>
      <c r="I125" s="30" t="s">
        <v>30</v>
      </c>
      <c r="J125" s="33" t="str">
        <f>E23</f>
        <v>PROJEKT II, v.o.s.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15" customHeight="1">
      <c r="A126" s="35"/>
      <c r="B126" s="36"/>
      <c r="C126" s="30" t="s">
        <v>28</v>
      </c>
      <c r="D126" s="37"/>
      <c r="E126" s="37"/>
      <c r="F126" s="28" t="str">
        <f>IF(E20="","",E20)</f>
        <v>Vyplň údaj</v>
      </c>
      <c r="G126" s="37"/>
      <c r="H126" s="37"/>
      <c r="I126" s="30" t="s">
        <v>33</v>
      </c>
      <c r="J126" s="33" t="str">
        <f>E26</f>
        <v>Martin Škrabal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2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7"/>
      <c r="B128" s="168"/>
      <c r="C128" s="169" t="s">
        <v>261</v>
      </c>
      <c r="D128" s="170" t="s">
        <v>61</v>
      </c>
      <c r="E128" s="170" t="s">
        <v>57</v>
      </c>
      <c r="F128" s="170" t="s">
        <v>58</v>
      </c>
      <c r="G128" s="170" t="s">
        <v>262</v>
      </c>
      <c r="H128" s="170" t="s">
        <v>263</v>
      </c>
      <c r="I128" s="170" t="s">
        <v>264</v>
      </c>
      <c r="J128" s="170" t="s">
        <v>230</v>
      </c>
      <c r="K128" s="171" t="s">
        <v>265</v>
      </c>
      <c r="L128" s="172"/>
      <c r="M128" s="76" t="s">
        <v>1</v>
      </c>
      <c r="N128" s="77" t="s">
        <v>40</v>
      </c>
      <c r="O128" s="77" t="s">
        <v>266</v>
      </c>
      <c r="P128" s="77" t="s">
        <v>267</v>
      </c>
      <c r="Q128" s="77" t="s">
        <v>268</v>
      </c>
      <c r="R128" s="77" t="s">
        <v>269</v>
      </c>
      <c r="S128" s="77" t="s">
        <v>270</v>
      </c>
      <c r="T128" s="78" t="s">
        <v>271</v>
      </c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</row>
    <row r="129" spans="1:65" s="2" customFormat="1" ht="22.75" customHeight="1">
      <c r="A129" s="35"/>
      <c r="B129" s="36"/>
      <c r="C129" s="83" t="s">
        <v>272</v>
      </c>
      <c r="D129" s="37"/>
      <c r="E129" s="37"/>
      <c r="F129" s="37"/>
      <c r="G129" s="37"/>
      <c r="H129" s="37"/>
      <c r="I129" s="37"/>
      <c r="J129" s="173">
        <f>BK129</f>
        <v>0</v>
      </c>
      <c r="K129" s="37"/>
      <c r="L129" s="40"/>
      <c r="M129" s="79"/>
      <c r="N129" s="174"/>
      <c r="O129" s="80"/>
      <c r="P129" s="175">
        <f>P130+P134+P136+P139+P143+P148+P151+P162+P169</f>
        <v>0</v>
      </c>
      <c r="Q129" s="80"/>
      <c r="R129" s="175">
        <f>R130+R134+R136+R139+R143+R148+R151+R162+R169</f>
        <v>0</v>
      </c>
      <c r="S129" s="80"/>
      <c r="T129" s="176">
        <f>T130+T134+T136+T139+T143+T148+T151+T162+T169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232</v>
      </c>
      <c r="BK129" s="177">
        <f>BK130+BK134+BK136+BK139+BK143+BK148+BK151+BK162+BK169</f>
        <v>0</v>
      </c>
    </row>
    <row r="130" spans="1:65" s="12" customFormat="1" ht="25.9" customHeight="1">
      <c r="B130" s="178"/>
      <c r="C130" s="179"/>
      <c r="D130" s="180" t="s">
        <v>75</v>
      </c>
      <c r="E130" s="181" t="s">
        <v>2096</v>
      </c>
      <c r="F130" s="181" t="s">
        <v>4944</v>
      </c>
      <c r="G130" s="179"/>
      <c r="H130" s="179"/>
      <c r="I130" s="182"/>
      <c r="J130" s="183">
        <f>BK130</f>
        <v>0</v>
      </c>
      <c r="K130" s="179"/>
      <c r="L130" s="184"/>
      <c r="M130" s="185"/>
      <c r="N130" s="186"/>
      <c r="O130" s="186"/>
      <c r="P130" s="187">
        <f>SUM(P131:P133)</f>
        <v>0</v>
      </c>
      <c r="Q130" s="186"/>
      <c r="R130" s="187">
        <f>SUM(R131:R133)</f>
        <v>0</v>
      </c>
      <c r="S130" s="186"/>
      <c r="T130" s="188">
        <f>SUM(T131:T133)</f>
        <v>0</v>
      </c>
      <c r="AR130" s="189" t="s">
        <v>83</v>
      </c>
      <c r="AT130" s="190" t="s">
        <v>75</v>
      </c>
      <c r="AU130" s="190" t="s">
        <v>76</v>
      </c>
      <c r="AY130" s="189" t="s">
        <v>275</v>
      </c>
      <c r="BK130" s="191">
        <f>SUM(BK131:BK133)</f>
        <v>0</v>
      </c>
    </row>
    <row r="131" spans="1:65" s="2" customFormat="1" ht="49" customHeight="1">
      <c r="A131" s="35"/>
      <c r="B131" s="36"/>
      <c r="C131" s="194" t="s">
        <v>83</v>
      </c>
      <c r="D131" s="194" t="s">
        <v>277</v>
      </c>
      <c r="E131" s="195" t="s">
        <v>4945</v>
      </c>
      <c r="F131" s="196" t="s">
        <v>4946</v>
      </c>
      <c r="G131" s="197" t="s">
        <v>1</v>
      </c>
      <c r="H131" s="198">
        <v>1</v>
      </c>
      <c r="I131" s="199"/>
      <c r="J131" s="200">
        <f>ROUND(I131*H131,2)</f>
        <v>0</v>
      </c>
      <c r="K131" s="196" t="s">
        <v>1</v>
      </c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282</v>
      </c>
      <c r="AT131" s="205" t="s">
        <v>277</v>
      </c>
      <c r="AU131" s="205" t="s">
        <v>83</v>
      </c>
      <c r="AY131" s="18" t="s">
        <v>275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282</v>
      </c>
      <c r="BM131" s="205" t="s">
        <v>85</v>
      </c>
    </row>
    <row r="132" spans="1:65" s="2" customFormat="1" ht="44.25" customHeight="1">
      <c r="A132" s="35"/>
      <c r="B132" s="36"/>
      <c r="C132" s="194" t="s">
        <v>85</v>
      </c>
      <c r="D132" s="194" t="s">
        <v>277</v>
      </c>
      <c r="E132" s="195" t="s">
        <v>4947</v>
      </c>
      <c r="F132" s="196" t="s">
        <v>4948</v>
      </c>
      <c r="G132" s="197" t="s">
        <v>1</v>
      </c>
      <c r="H132" s="198">
        <v>1</v>
      </c>
      <c r="I132" s="199"/>
      <c r="J132" s="200">
        <f>ROUND(I132*H132,2)</f>
        <v>0</v>
      </c>
      <c r="K132" s="196" t="s">
        <v>1</v>
      </c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282</v>
      </c>
      <c r="AT132" s="205" t="s">
        <v>277</v>
      </c>
      <c r="AU132" s="205" t="s">
        <v>83</v>
      </c>
      <c r="AY132" s="18" t="s">
        <v>275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282</v>
      </c>
      <c r="BM132" s="205" t="s">
        <v>282</v>
      </c>
    </row>
    <row r="133" spans="1:65" s="2" customFormat="1" ht="49" customHeight="1">
      <c r="A133" s="35"/>
      <c r="B133" s="36"/>
      <c r="C133" s="194" t="s">
        <v>106</v>
      </c>
      <c r="D133" s="194" t="s">
        <v>277</v>
      </c>
      <c r="E133" s="195" t="s">
        <v>4949</v>
      </c>
      <c r="F133" s="196" t="s">
        <v>4950</v>
      </c>
      <c r="G133" s="197" t="s">
        <v>1</v>
      </c>
      <c r="H133" s="198">
        <v>1</v>
      </c>
      <c r="I133" s="199"/>
      <c r="J133" s="200">
        <f>ROUND(I133*H133,2)</f>
        <v>0</v>
      </c>
      <c r="K133" s="196" t="s">
        <v>1</v>
      </c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282</v>
      </c>
      <c r="AT133" s="205" t="s">
        <v>277</v>
      </c>
      <c r="AU133" s="205" t="s">
        <v>83</v>
      </c>
      <c r="AY133" s="18" t="s">
        <v>275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282</v>
      </c>
      <c r="BM133" s="205" t="s">
        <v>322</v>
      </c>
    </row>
    <row r="134" spans="1:65" s="12" customFormat="1" ht="25.9" customHeight="1">
      <c r="B134" s="178"/>
      <c r="C134" s="179"/>
      <c r="D134" s="180" t="s">
        <v>75</v>
      </c>
      <c r="E134" s="181" t="s">
        <v>2073</v>
      </c>
      <c r="F134" s="181" t="s">
        <v>4951</v>
      </c>
      <c r="G134" s="179"/>
      <c r="H134" s="179"/>
      <c r="I134" s="182"/>
      <c r="J134" s="183">
        <f>BK134</f>
        <v>0</v>
      </c>
      <c r="K134" s="179"/>
      <c r="L134" s="184"/>
      <c r="M134" s="185"/>
      <c r="N134" s="186"/>
      <c r="O134" s="186"/>
      <c r="P134" s="187">
        <f>P135</f>
        <v>0</v>
      </c>
      <c r="Q134" s="186"/>
      <c r="R134" s="187">
        <f>R135</f>
        <v>0</v>
      </c>
      <c r="S134" s="186"/>
      <c r="T134" s="188">
        <f>T135</f>
        <v>0</v>
      </c>
      <c r="AR134" s="189" t="s">
        <v>83</v>
      </c>
      <c r="AT134" s="190" t="s">
        <v>75</v>
      </c>
      <c r="AU134" s="190" t="s">
        <v>76</v>
      </c>
      <c r="AY134" s="189" t="s">
        <v>275</v>
      </c>
      <c r="BK134" s="191">
        <f>BK135</f>
        <v>0</v>
      </c>
    </row>
    <row r="135" spans="1:65" s="2" customFormat="1" ht="66.75" customHeight="1">
      <c r="A135" s="35"/>
      <c r="B135" s="36"/>
      <c r="C135" s="194" t="s">
        <v>282</v>
      </c>
      <c r="D135" s="194" t="s">
        <v>277</v>
      </c>
      <c r="E135" s="195" t="s">
        <v>4952</v>
      </c>
      <c r="F135" s="196" t="s">
        <v>4953</v>
      </c>
      <c r="G135" s="197" t="s">
        <v>1</v>
      </c>
      <c r="H135" s="198">
        <v>1</v>
      </c>
      <c r="I135" s="199"/>
      <c r="J135" s="200">
        <f>ROUND(I135*H135,2)</f>
        <v>0</v>
      </c>
      <c r="K135" s="196" t="s">
        <v>1</v>
      </c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282</v>
      </c>
      <c r="AT135" s="205" t="s">
        <v>277</v>
      </c>
      <c r="AU135" s="205" t="s">
        <v>83</v>
      </c>
      <c r="AY135" s="18" t="s">
        <v>275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282</v>
      </c>
      <c r="BM135" s="205" t="s">
        <v>334</v>
      </c>
    </row>
    <row r="136" spans="1:65" s="12" customFormat="1" ht="25.9" customHeight="1">
      <c r="B136" s="178"/>
      <c r="C136" s="179"/>
      <c r="D136" s="180" t="s">
        <v>75</v>
      </c>
      <c r="E136" s="181" t="s">
        <v>2100</v>
      </c>
      <c r="F136" s="181" t="s">
        <v>4954</v>
      </c>
      <c r="G136" s="179"/>
      <c r="H136" s="179"/>
      <c r="I136" s="182"/>
      <c r="J136" s="183">
        <f>BK136</f>
        <v>0</v>
      </c>
      <c r="K136" s="179"/>
      <c r="L136" s="184"/>
      <c r="M136" s="185"/>
      <c r="N136" s="186"/>
      <c r="O136" s="186"/>
      <c r="P136" s="187">
        <f>SUM(P137:P138)</f>
        <v>0</v>
      </c>
      <c r="Q136" s="186"/>
      <c r="R136" s="187">
        <f>SUM(R137:R138)</f>
        <v>0</v>
      </c>
      <c r="S136" s="186"/>
      <c r="T136" s="188">
        <f>SUM(T137:T138)</f>
        <v>0</v>
      </c>
      <c r="AR136" s="189" t="s">
        <v>83</v>
      </c>
      <c r="AT136" s="190" t="s">
        <v>75</v>
      </c>
      <c r="AU136" s="190" t="s">
        <v>76</v>
      </c>
      <c r="AY136" s="189" t="s">
        <v>275</v>
      </c>
      <c r="BK136" s="191">
        <f>SUM(BK137:BK138)</f>
        <v>0</v>
      </c>
    </row>
    <row r="137" spans="1:65" s="2" customFormat="1" ht="66.75" customHeight="1">
      <c r="A137" s="35"/>
      <c r="B137" s="36"/>
      <c r="C137" s="194" t="s">
        <v>317</v>
      </c>
      <c r="D137" s="194" t="s">
        <v>277</v>
      </c>
      <c r="E137" s="195" t="s">
        <v>4955</v>
      </c>
      <c r="F137" s="196" t="s">
        <v>4956</v>
      </c>
      <c r="G137" s="197" t="s">
        <v>1</v>
      </c>
      <c r="H137" s="198">
        <v>3</v>
      </c>
      <c r="I137" s="199"/>
      <c r="J137" s="200">
        <f>ROUND(I137*H137,2)</f>
        <v>0</v>
      </c>
      <c r="K137" s="196" t="s">
        <v>1</v>
      </c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282</v>
      </c>
      <c r="AT137" s="205" t="s">
        <v>277</v>
      </c>
      <c r="AU137" s="205" t="s">
        <v>83</v>
      </c>
      <c r="AY137" s="18" t="s">
        <v>275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282</v>
      </c>
      <c r="BM137" s="205" t="s">
        <v>345</v>
      </c>
    </row>
    <row r="138" spans="1:65" s="2" customFormat="1" ht="66.75" customHeight="1">
      <c r="A138" s="35"/>
      <c r="B138" s="36"/>
      <c r="C138" s="194" t="s">
        <v>322</v>
      </c>
      <c r="D138" s="194" t="s">
        <v>277</v>
      </c>
      <c r="E138" s="195" t="s">
        <v>4957</v>
      </c>
      <c r="F138" s="196" t="s">
        <v>4958</v>
      </c>
      <c r="G138" s="197" t="s">
        <v>1</v>
      </c>
      <c r="H138" s="198">
        <v>1</v>
      </c>
      <c r="I138" s="199"/>
      <c r="J138" s="200">
        <f>ROUND(I138*H138,2)</f>
        <v>0</v>
      </c>
      <c r="K138" s="196" t="s">
        <v>1</v>
      </c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282</v>
      </c>
      <c r="AT138" s="205" t="s">
        <v>277</v>
      </c>
      <c r="AU138" s="205" t="s">
        <v>83</v>
      </c>
      <c r="AY138" s="18" t="s">
        <v>275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282</v>
      </c>
      <c r="BM138" s="205" t="s">
        <v>362</v>
      </c>
    </row>
    <row r="139" spans="1:65" s="12" customFormat="1" ht="25.9" customHeight="1">
      <c r="B139" s="178"/>
      <c r="C139" s="179"/>
      <c r="D139" s="180" t="s">
        <v>75</v>
      </c>
      <c r="E139" s="181" t="s">
        <v>2077</v>
      </c>
      <c r="F139" s="181" t="s">
        <v>4959</v>
      </c>
      <c r="G139" s="179"/>
      <c r="H139" s="179"/>
      <c r="I139" s="182"/>
      <c r="J139" s="183">
        <f>BK139</f>
        <v>0</v>
      </c>
      <c r="K139" s="179"/>
      <c r="L139" s="184"/>
      <c r="M139" s="185"/>
      <c r="N139" s="186"/>
      <c r="O139" s="186"/>
      <c r="P139" s="187">
        <f>SUM(P140:P142)</f>
        <v>0</v>
      </c>
      <c r="Q139" s="186"/>
      <c r="R139" s="187">
        <f>SUM(R140:R142)</f>
        <v>0</v>
      </c>
      <c r="S139" s="186"/>
      <c r="T139" s="188">
        <f>SUM(T140:T142)</f>
        <v>0</v>
      </c>
      <c r="AR139" s="189" t="s">
        <v>83</v>
      </c>
      <c r="AT139" s="190" t="s">
        <v>75</v>
      </c>
      <c r="AU139" s="190" t="s">
        <v>76</v>
      </c>
      <c r="AY139" s="189" t="s">
        <v>275</v>
      </c>
      <c r="BK139" s="191">
        <f>SUM(BK140:BK142)</f>
        <v>0</v>
      </c>
    </row>
    <row r="140" spans="1:65" s="2" customFormat="1" ht="62.75" customHeight="1">
      <c r="A140" s="35"/>
      <c r="B140" s="36"/>
      <c r="C140" s="194" t="s">
        <v>328</v>
      </c>
      <c r="D140" s="194" t="s">
        <v>277</v>
      </c>
      <c r="E140" s="195" t="s">
        <v>4960</v>
      </c>
      <c r="F140" s="196" t="s">
        <v>4961</v>
      </c>
      <c r="G140" s="197" t="s">
        <v>1</v>
      </c>
      <c r="H140" s="198">
        <v>1</v>
      </c>
      <c r="I140" s="199"/>
      <c r="J140" s="200">
        <f>ROUND(I140*H140,2)</f>
        <v>0</v>
      </c>
      <c r="K140" s="196" t="s">
        <v>1</v>
      </c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282</v>
      </c>
      <c r="AT140" s="205" t="s">
        <v>277</v>
      </c>
      <c r="AU140" s="205" t="s">
        <v>83</v>
      </c>
      <c r="AY140" s="18" t="s">
        <v>275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282</v>
      </c>
      <c r="BM140" s="205" t="s">
        <v>370</v>
      </c>
    </row>
    <row r="141" spans="1:65" s="2" customFormat="1" ht="76.400000000000006" customHeight="1">
      <c r="A141" s="35"/>
      <c r="B141" s="36"/>
      <c r="C141" s="194" t="s">
        <v>334</v>
      </c>
      <c r="D141" s="194" t="s">
        <v>277</v>
      </c>
      <c r="E141" s="195" t="s">
        <v>4962</v>
      </c>
      <c r="F141" s="196" t="s">
        <v>4963</v>
      </c>
      <c r="G141" s="197" t="s">
        <v>1</v>
      </c>
      <c r="H141" s="198">
        <v>1</v>
      </c>
      <c r="I141" s="199"/>
      <c r="J141" s="200">
        <f>ROUND(I141*H141,2)</f>
        <v>0</v>
      </c>
      <c r="K141" s="196" t="s">
        <v>1</v>
      </c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282</v>
      </c>
      <c r="AT141" s="205" t="s">
        <v>277</v>
      </c>
      <c r="AU141" s="205" t="s">
        <v>83</v>
      </c>
      <c r="AY141" s="18" t="s">
        <v>275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282</v>
      </c>
      <c r="BM141" s="205" t="s">
        <v>380</v>
      </c>
    </row>
    <row r="142" spans="1:65" s="2" customFormat="1" ht="37.75" customHeight="1">
      <c r="A142" s="35"/>
      <c r="B142" s="36"/>
      <c r="C142" s="194" t="s">
        <v>339</v>
      </c>
      <c r="D142" s="194" t="s">
        <v>277</v>
      </c>
      <c r="E142" s="195" t="s">
        <v>4964</v>
      </c>
      <c r="F142" s="196" t="s">
        <v>4965</v>
      </c>
      <c r="G142" s="197" t="s">
        <v>1</v>
      </c>
      <c r="H142" s="198">
        <v>1</v>
      </c>
      <c r="I142" s="199"/>
      <c r="J142" s="200">
        <f>ROUND(I142*H142,2)</f>
        <v>0</v>
      </c>
      <c r="K142" s="196" t="s">
        <v>1</v>
      </c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282</v>
      </c>
      <c r="AT142" s="205" t="s">
        <v>277</v>
      </c>
      <c r="AU142" s="205" t="s">
        <v>83</v>
      </c>
      <c r="AY142" s="18" t="s">
        <v>275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282</v>
      </c>
      <c r="BM142" s="205" t="s">
        <v>391</v>
      </c>
    </row>
    <row r="143" spans="1:65" s="12" customFormat="1" ht="25.9" customHeight="1">
      <c r="B143" s="178"/>
      <c r="C143" s="179"/>
      <c r="D143" s="180" t="s">
        <v>75</v>
      </c>
      <c r="E143" s="181" t="s">
        <v>2103</v>
      </c>
      <c r="F143" s="181" t="s">
        <v>4966</v>
      </c>
      <c r="G143" s="179"/>
      <c r="H143" s="179"/>
      <c r="I143" s="182"/>
      <c r="J143" s="183">
        <f>BK143</f>
        <v>0</v>
      </c>
      <c r="K143" s="179"/>
      <c r="L143" s="184"/>
      <c r="M143" s="185"/>
      <c r="N143" s="186"/>
      <c r="O143" s="186"/>
      <c r="P143" s="187">
        <f>SUM(P144:P147)</f>
        <v>0</v>
      </c>
      <c r="Q143" s="186"/>
      <c r="R143" s="187">
        <f>SUM(R144:R147)</f>
        <v>0</v>
      </c>
      <c r="S143" s="186"/>
      <c r="T143" s="188">
        <f>SUM(T144:T147)</f>
        <v>0</v>
      </c>
      <c r="AR143" s="189" t="s">
        <v>83</v>
      </c>
      <c r="AT143" s="190" t="s">
        <v>75</v>
      </c>
      <c r="AU143" s="190" t="s">
        <v>76</v>
      </c>
      <c r="AY143" s="189" t="s">
        <v>275</v>
      </c>
      <c r="BK143" s="191">
        <f>SUM(BK144:BK147)</f>
        <v>0</v>
      </c>
    </row>
    <row r="144" spans="1:65" s="2" customFormat="1" ht="66.75" customHeight="1">
      <c r="A144" s="35"/>
      <c r="B144" s="36"/>
      <c r="C144" s="194" t="s">
        <v>345</v>
      </c>
      <c r="D144" s="194" t="s">
        <v>277</v>
      </c>
      <c r="E144" s="195" t="s">
        <v>4967</v>
      </c>
      <c r="F144" s="196" t="s">
        <v>4968</v>
      </c>
      <c r="G144" s="197" t="s">
        <v>1</v>
      </c>
      <c r="H144" s="198">
        <v>1</v>
      </c>
      <c r="I144" s="199"/>
      <c r="J144" s="200">
        <f>ROUND(I144*H144,2)</f>
        <v>0</v>
      </c>
      <c r="K144" s="196" t="s">
        <v>1</v>
      </c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282</v>
      </c>
      <c r="AT144" s="205" t="s">
        <v>277</v>
      </c>
      <c r="AU144" s="205" t="s">
        <v>83</v>
      </c>
      <c r="AY144" s="18" t="s">
        <v>275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282</v>
      </c>
      <c r="BM144" s="205" t="s">
        <v>402</v>
      </c>
    </row>
    <row r="145" spans="1:65" s="2" customFormat="1" ht="16.5" customHeight="1">
      <c r="A145" s="35"/>
      <c r="B145" s="36"/>
      <c r="C145" s="194" t="s">
        <v>349</v>
      </c>
      <c r="D145" s="194" t="s">
        <v>277</v>
      </c>
      <c r="E145" s="195" t="s">
        <v>4969</v>
      </c>
      <c r="F145" s="196" t="s">
        <v>4970</v>
      </c>
      <c r="G145" s="197" t="s">
        <v>1</v>
      </c>
      <c r="H145" s="198">
        <v>1</v>
      </c>
      <c r="I145" s="199"/>
      <c r="J145" s="200">
        <f>ROUND(I145*H145,2)</f>
        <v>0</v>
      </c>
      <c r="K145" s="196" t="s">
        <v>1</v>
      </c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282</v>
      </c>
      <c r="AT145" s="205" t="s">
        <v>277</v>
      </c>
      <c r="AU145" s="205" t="s">
        <v>83</v>
      </c>
      <c r="AY145" s="18" t="s">
        <v>275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282</v>
      </c>
      <c r="BM145" s="205" t="s">
        <v>420</v>
      </c>
    </row>
    <row r="146" spans="1:65" s="2" customFormat="1" ht="37.75" customHeight="1">
      <c r="A146" s="35"/>
      <c r="B146" s="36"/>
      <c r="C146" s="194" t="s">
        <v>362</v>
      </c>
      <c r="D146" s="194" t="s">
        <v>277</v>
      </c>
      <c r="E146" s="195" t="s">
        <v>4971</v>
      </c>
      <c r="F146" s="196" t="s">
        <v>4972</v>
      </c>
      <c r="G146" s="197" t="s">
        <v>1</v>
      </c>
      <c r="H146" s="198">
        <v>1</v>
      </c>
      <c r="I146" s="199"/>
      <c r="J146" s="200">
        <f>ROUND(I146*H146,2)</f>
        <v>0</v>
      </c>
      <c r="K146" s="196" t="s">
        <v>1</v>
      </c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282</v>
      </c>
      <c r="AT146" s="205" t="s">
        <v>277</v>
      </c>
      <c r="AU146" s="205" t="s">
        <v>83</v>
      </c>
      <c r="AY146" s="18" t="s">
        <v>275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282</v>
      </c>
      <c r="BM146" s="205" t="s">
        <v>436</v>
      </c>
    </row>
    <row r="147" spans="1:65" s="2" customFormat="1" ht="24.15" customHeight="1">
      <c r="A147" s="35"/>
      <c r="B147" s="36"/>
      <c r="C147" s="194" t="s">
        <v>366</v>
      </c>
      <c r="D147" s="194" t="s">
        <v>277</v>
      </c>
      <c r="E147" s="195" t="s">
        <v>4973</v>
      </c>
      <c r="F147" s="196" t="s">
        <v>4974</v>
      </c>
      <c r="G147" s="197" t="s">
        <v>1</v>
      </c>
      <c r="H147" s="198">
        <v>1</v>
      </c>
      <c r="I147" s="199"/>
      <c r="J147" s="200">
        <f>ROUND(I147*H147,2)</f>
        <v>0</v>
      </c>
      <c r="K147" s="196" t="s">
        <v>1</v>
      </c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282</v>
      </c>
      <c r="AT147" s="205" t="s">
        <v>277</v>
      </c>
      <c r="AU147" s="205" t="s">
        <v>83</v>
      </c>
      <c r="AY147" s="18" t="s">
        <v>275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282</v>
      </c>
      <c r="BM147" s="205" t="s">
        <v>464</v>
      </c>
    </row>
    <row r="148" spans="1:65" s="12" customFormat="1" ht="25.9" customHeight="1">
      <c r="B148" s="178"/>
      <c r="C148" s="179"/>
      <c r="D148" s="180" t="s">
        <v>75</v>
      </c>
      <c r="E148" s="181" t="s">
        <v>3817</v>
      </c>
      <c r="F148" s="181" t="s">
        <v>4975</v>
      </c>
      <c r="G148" s="179"/>
      <c r="H148" s="179"/>
      <c r="I148" s="182"/>
      <c r="J148" s="183">
        <f>BK148</f>
        <v>0</v>
      </c>
      <c r="K148" s="179"/>
      <c r="L148" s="184"/>
      <c r="M148" s="185"/>
      <c r="N148" s="186"/>
      <c r="O148" s="186"/>
      <c r="P148" s="187">
        <f>SUM(P149:P150)</f>
        <v>0</v>
      </c>
      <c r="Q148" s="186"/>
      <c r="R148" s="187">
        <f>SUM(R149:R150)</f>
        <v>0</v>
      </c>
      <c r="S148" s="186"/>
      <c r="T148" s="188">
        <f>SUM(T149:T150)</f>
        <v>0</v>
      </c>
      <c r="AR148" s="189" t="s">
        <v>83</v>
      </c>
      <c r="AT148" s="190" t="s">
        <v>75</v>
      </c>
      <c r="AU148" s="190" t="s">
        <v>76</v>
      </c>
      <c r="AY148" s="189" t="s">
        <v>275</v>
      </c>
      <c r="BK148" s="191">
        <f>SUM(BK149:BK150)</f>
        <v>0</v>
      </c>
    </row>
    <row r="149" spans="1:65" s="2" customFormat="1" ht="76.400000000000006" customHeight="1">
      <c r="A149" s="35"/>
      <c r="B149" s="36"/>
      <c r="C149" s="194" t="s">
        <v>370</v>
      </c>
      <c r="D149" s="194" t="s">
        <v>277</v>
      </c>
      <c r="E149" s="195" t="s">
        <v>4976</v>
      </c>
      <c r="F149" s="196" t="s">
        <v>4977</v>
      </c>
      <c r="G149" s="197" t="s">
        <v>1</v>
      </c>
      <c r="H149" s="198">
        <v>1</v>
      </c>
      <c r="I149" s="199"/>
      <c r="J149" s="200">
        <f>ROUND(I149*H149,2)</f>
        <v>0</v>
      </c>
      <c r="K149" s="196" t="s">
        <v>1</v>
      </c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282</v>
      </c>
      <c r="AT149" s="205" t="s">
        <v>277</v>
      </c>
      <c r="AU149" s="205" t="s">
        <v>83</v>
      </c>
      <c r="AY149" s="18" t="s">
        <v>275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282</v>
      </c>
      <c r="BM149" s="205" t="s">
        <v>478</v>
      </c>
    </row>
    <row r="150" spans="1:65" s="2" customFormat="1" ht="16.5" customHeight="1">
      <c r="A150" s="35"/>
      <c r="B150" s="36"/>
      <c r="C150" s="194" t="s">
        <v>8</v>
      </c>
      <c r="D150" s="194" t="s">
        <v>277</v>
      </c>
      <c r="E150" s="195" t="s">
        <v>4969</v>
      </c>
      <c r="F150" s="196" t="s">
        <v>4970</v>
      </c>
      <c r="G150" s="197" t="s">
        <v>1</v>
      </c>
      <c r="H150" s="198">
        <v>1</v>
      </c>
      <c r="I150" s="199"/>
      <c r="J150" s="200">
        <f>ROUND(I150*H150,2)</f>
        <v>0</v>
      </c>
      <c r="K150" s="196" t="s">
        <v>1</v>
      </c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282</v>
      </c>
      <c r="AT150" s="205" t="s">
        <v>277</v>
      </c>
      <c r="AU150" s="205" t="s">
        <v>83</v>
      </c>
      <c r="AY150" s="18" t="s">
        <v>275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282</v>
      </c>
      <c r="BM150" s="205" t="s">
        <v>488</v>
      </c>
    </row>
    <row r="151" spans="1:65" s="12" customFormat="1" ht="25.9" customHeight="1">
      <c r="B151" s="178"/>
      <c r="C151" s="179"/>
      <c r="D151" s="180" t="s">
        <v>75</v>
      </c>
      <c r="E151" s="181" t="s">
        <v>2085</v>
      </c>
      <c r="F151" s="181" t="s">
        <v>4978</v>
      </c>
      <c r="G151" s="179"/>
      <c r="H151" s="179"/>
      <c r="I151" s="182"/>
      <c r="J151" s="183">
        <f>BK151</f>
        <v>0</v>
      </c>
      <c r="K151" s="179"/>
      <c r="L151" s="184"/>
      <c r="M151" s="185"/>
      <c r="N151" s="186"/>
      <c r="O151" s="186"/>
      <c r="P151" s="187">
        <f>SUM(P152:P161)</f>
        <v>0</v>
      </c>
      <c r="Q151" s="186"/>
      <c r="R151" s="187">
        <f>SUM(R152:R161)</f>
        <v>0</v>
      </c>
      <c r="S151" s="186"/>
      <c r="T151" s="188">
        <f>SUM(T152:T161)</f>
        <v>0</v>
      </c>
      <c r="AR151" s="189" t="s">
        <v>83</v>
      </c>
      <c r="AT151" s="190" t="s">
        <v>75</v>
      </c>
      <c r="AU151" s="190" t="s">
        <v>76</v>
      </c>
      <c r="AY151" s="189" t="s">
        <v>275</v>
      </c>
      <c r="BK151" s="191">
        <f>SUM(BK152:BK161)</f>
        <v>0</v>
      </c>
    </row>
    <row r="152" spans="1:65" s="2" customFormat="1" ht="76.400000000000006" customHeight="1">
      <c r="A152" s="35"/>
      <c r="B152" s="36"/>
      <c r="C152" s="194" t="s">
        <v>380</v>
      </c>
      <c r="D152" s="194" t="s">
        <v>277</v>
      </c>
      <c r="E152" s="195" t="s">
        <v>4979</v>
      </c>
      <c r="F152" s="196" t="s">
        <v>4980</v>
      </c>
      <c r="G152" s="197" t="s">
        <v>1</v>
      </c>
      <c r="H152" s="198">
        <v>1</v>
      </c>
      <c r="I152" s="199"/>
      <c r="J152" s="200">
        <f t="shared" ref="J152:J161" si="0">ROUND(I152*H152,2)</f>
        <v>0</v>
      </c>
      <c r="K152" s="196" t="s">
        <v>1</v>
      </c>
      <c r="L152" s="40"/>
      <c r="M152" s="201" t="s">
        <v>1</v>
      </c>
      <c r="N152" s="202" t="s">
        <v>41</v>
      </c>
      <c r="O152" s="72"/>
      <c r="P152" s="203">
        <f t="shared" ref="P152:P161" si="1">O152*H152</f>
        <v>0</v>
      </c>
      <c r="Q152" s="203">
        <v>0</v>
      </c>
      <c r="R152" s="203">
        <f t="shared" ref="R152:R161" si="2">Q152*H152</f>
        <v>0</v>
      </c>
      <c r="S152" s="203">
        <v>0</v>
      </c>
      <c r="T152" s="204">
        <f t="shared" ref="T152:T161" si="3"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282</v>
      </c>
      <c r="AT152" s="205" t="s">
        <v>277</v>
      </c>
      <c r="AU152" s="205" t="s">
        <v>83</v>
      </c>
      <c r="AY152" s="18" t="s">
        <v>275</v>
      </c>
      <c r="BE152" s="206">
        <f t="shared" ref="BE152:BE161" si="4">IF(N152="základní",J152,0)</f>
        <v>0</v>
      </c>
      <c r="BF152" s="206">
        <f t="shared" ref="BF152:BF161" si="5">IF(N152="snížená",J152,0)</f>
        <v>0</v>
      </c>
      <c r="BG152" s="206">
        <f t="shared" ref="BG152:BG161" si="6">IF(N152="zákl. přenesená",J152,0)</f>
        <v>0</v>
      </c>
      <c r="BH152" s="206">
        <f t="shared" ref="BH152:BH161" si="7">IF(N152="sníž. přenesená",J152,0)</f>
        <v>0</v>
      </c>
      <c r="BI152" s="206">
        <f t="shared" ref="BI152:BI161" si="8">IF(N152="nulová",J152,0)</f>
        <v>0</v>
      </c>
      <c r="BJ152" s="18" t="s">
        <v>83</v>
      </c>
      <c r="BK152" s="206">
        <f t="shared" ref="BK152:BK161" si="9">ROUND(I152*H152,2)</f>
        <v>0</v>
      </c>
      <c r="BL152" s="18" t="s">
        <v>282</v>
      </c>
      <c r="BM152" s="205" t="s">
        <v>517</v>
      </c>
    </row>
    <row r="153" spans="1:65" s="2" customFormat="1" ht="44.25" customHeight="1">
      <c r="A153" s="35"/>
      <c r="B153" s="36"/>
      <c r="C153" s="194" t="s">
        <v>385</v>
      </c>
      <c r="D153" s="194" t="s">
        <v>277</v>
      </c>
      <c r="E153" s="195" t="s">
        <v>4981</v>
      </c>
      <c r="F153" s="196" t="s">
        <v>4982</v>
      </c>
      <c r="G153" s="197" t="s">
        <v>1</v>
      </c>
      <c r="H153" s="198">
        <v>1</v>
      </c>
      <c r="I153" s="199"/>
      <c r="J153" s="200">
        <f t="shared" si="0"/>
        <v>0</v>
      </c>
      <c r="K153" s="196" t="s">
        <v>1</v>
      </c>
      <c r="L153" s="40"/>
      <c r="M153" s="201" t="s">
        <v>1</v>
      </c>
      <c r="N153" s="202" t="s">
        <v>41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282</v>
      </c>
      <c r="AT153" s="205" t="s">
        <v>277</v>
      </c>
      <c r="AU153" s="205" t="s">
        <v>83</v>
      </c>
      <c r="AY153" s="18" t="s">
        <v>275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282</v>
      </c>
      <c r="BM153" s="205" t="s">
        <v>552</v>
      </c>
    </row>
    <row r="154" spans="1:65" s="2" customFormat="1" ht="24.15" customHeight="1">
      <c r="A154" s="35"/>
      <c r="B154" s="36"/>
      <c r="C154" s="194" t="s">
        <v>391</v>
      </c>
      <c r="D154" s="194" t="s">
        <v>277</v>
      </c>
      <c r="E154" s="195" t="s">
        <v>4983</v>
      </c>
      <c r="F154" s="196" t="s">
        <v>4984</v>
      </c>
      <c r="G154" s="197" t="s">
        <v>1</v>
      </c>
      <c r="H154" s="198">
        <v>1</v>
      </c>
      <c r="I154" s="199"/>
      <c r="J154" s="200">
        <f t="shared" si="0"/>
        <v>0</v>
      </c>
      <c r="K154" s="196" t="s">
        <v>1</v>
      </c>
      <c r="L154" s="40"/>
      <c r="M154" s="201" t="s">
        <v>1</v>
      </c>
      <c r="N154" s="202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282</v>
      </c>
      <c r="AT154" s="205" t="s">
        <v>277</v>
      </c>
      <c r="AU154" s="205" t="s">
        <v>83</v>
      </c>
      <c r="AY154" s="18" t="s">
        <v>275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282</v>
      </c>
      <c r="BM154" s="205" t="s">
        <v>589</v>
      </c>
    </row>
    <row r="155" spans="1:65" s="2" customFormat="1" ht="66.75" customHeight="1">
      <c r="A155" s="35"/>
      <c r="B155" s="36"/>
      <c r="C155" s="194" t="s">
        <v>396</v>
      </c>
      <c r="D155" s="194" t="s">
        <v>277</v>
      </c>
      <c r="E155" s="195" t="s">
        <v>4985</v>
      </c>
      <c r="F155" s="196" t="s">
        <v>4986</v>
      </c>
      <c r="G155" s="197" t="s">
        <v>1</v>
      </c>
      <c r="H155" s="198">
        <v>1</v>
      </c>
      <c r="I155" s="199"/>
      <c r="J155" s="200">
        <f t="shared" si="0"/>
        <v>0</v>
      </c>
      <c r="K155" s="196" t="s">
        <v>1</v>
      </c>
      <c r="L155" s="40"/>
      <c r="M155" s="201" t="s">
        <v>1</v>
      </c>
      <c r="N155" s="202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282</v>
      </c>
      <c r="AT155" s="205" t="s">
        <v>277</v>
      </c>
      <c r="AU155" s="205" t="s">
        <v>83</v>
      </c>
      <c r="AY155" s="18" t="s">
        <v>275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282</v>
      </c>
      <c r="BM155" s="205" t="s">
        <v>599</v>
      </c>
    </row>
    <row r="156" spans="1:65" s="2" customFormat="1" ht="49" customHeight="1">
      <c r="A156" s="35"/>
      <c r="B156" s="36"/>
      <c r="C156" s="194" t="s">
        <v>402</v>
      </c>
      <c r="D156" s="194" t="s">
        <v>277</v>
      </c>
      <c r="E156" s="195" t="s">
        <v>4987</v>
      </c>
      <c r="F156" s="196" t="s">
        <v>4988</v>
      </c>
      <c r="G156" s="197" t="s">
        <v>1</v>
      </c>
      <c r="H156" s="198">
        <v>1</v>
      </c>
      <c r="I156" s="199"/>
      <c r="J156" s="200">
        <f t="shared" si="0"/>
        <v>0</v>
      </c>
      <c r="K156" s="196" t="s">
        <v>1</v>
      </c>
      <c r="L156" s="40"/>
      <c r="M156" s="201" t="s">
        <v>1</v>
      </c>
      <c r="N156" s="202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282</v>
      </c>
      <c r="AT156" s="205" t="s">
        <v>277</v>
      </c>
      <c r="AU156" s="205" t="s">
        <v>83</v>
      </c>
      <c r="AY156" s="18" t="s">
        <v>275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282</v>
      </c>
      <c r="BM156" s="205" t="s">
        <v>607</v>
      </c>
    </row>
    <row r="157" spans="1:65" s="2" customFormat="1" ht="16.5" customHeight="1">
      <c r="A157" s="35"/>
      <c r="B157" s="36"/>
      <c r="C157" s="194" t="s">
        <v>7</v>
      </c>
      <c r="D157" s="194" t="s">
        <v>277</v>
      </c>
      <c r="E157" s="195" t="s">
        <v>4989</v>
      </c>
      <c r="F157" s="196" t="s">
        <v>4990</v>
      </c>
      <c r="G157" s="197" t="s">
        <v>1</v>
      </c>
      <c r="H157" s="198">
        <v>1</v>
      </c>
      <c r="I157" s="199"/>
      <c r="J157" s="200">
        <f t="shared" si="0"/>
        <v>0</v>
      </c>
      <c r="K157" s="196" t="s">
        <v>1</v>
      </c>
      <c r="L157" s="40"/>
      <c r="M157" s="201" t="s">
        <v>1</v>
      </c>
      <c r="N157" s="202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282</v>
      </c>
      <c r="AT157" s="205" t="s">
        <v>277</v>
      </c>
      <c r="AU157" s="205" t="s">
        <v>83</v>
      </c>
      <c r="AY157" s="18" t="s">
        <v>275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282</v>
      </c>
      <c r="BM157" s="205" t="s">
        <v>649</v>
      </c>
    </row>
    <row r="158" spans="1:65" s="2" customFormat="1" ht="21.75" customHeight="1">
      <c r="A158" s="35"/>
      <c r="B158" s="36"/>
      <c r="C158" s="194" t="s">
        <v>420</v>
      </c>
      <c r="D158" s="194" t="s">
        <v>277</v>
      </c>
      <c r="E158" s="195" t="s">
        <v>4991</v>
      </c>
      <c r="F158" s="196" t="s">
        <v>4992</v>
      </c>
      <c r="G158" s="197" t="s">
        <v>1</v>
      </c>
      <c r="H158" s="198">
        <v>2</v>
      </c>
      <c r="I158" s="199"/>
      <c r="J158" s="200">
        <f t="shared" si="0"/>
        <v>0</v>
      </c>
      <c r="K158" s="196" t="s">
        <v>1</v>
      </c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282</v>
      </c>
      <c r="AT158" s="205" t="s">
        <v>277</v>
      </c>
      <c r="AU158" s="205" t="s">
        <v>83</v>
      </c>
      <c r="AY158" s="18" t="s">
        <v>275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282</v>
      </c>
      <c r="BM158" s="205" t="s">
        <v>660</v>
      </c>
    </row>
    <row r="159" spans="1:65" s="2" customFormat="1" ht="66.75" customHeight="1">
      <c r="A159" s="35"/>
      <c r="B159" s="36"/>
      <c r="C159" s="194" t="s">
        <v>428</v>
      </c>
      <c r="D159" s="194" t="s">
        <v>277</v>
      </c>
      <c r="E159" s="195" t="s">
        <v>4993</v>
      </c>
      <c r="F159" s="196" t="s">
        <v>4994</v>
      </c>
      <c r="G159" s="197" t="s">
        <v>1</v>
      </c>
      <c r="H159" s="198">
        <v>1</v>
      </c>
      <c r="I159" s="199"/>
      <c r="J159" s="200">
        <f t="shared" si="0"/>
        <v>0</v>
      </c>
      <c r="K159" s="196" t="s">
        <v>1</v>
      </c>
      <c r="L159" s="40"/>
      <c r="M159" s="201" t="s">
        <v>1</v>
      </c>
      <c r="N159" s="202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282</v>
      </c>
      <c r="AT159" s="205" t="s">
        <v>277</v>
      </c>
      <c r="AU159" s="205" t="s">
        <v>83</v>
      </c>
      <c r="AY159" s="18" t="s">
        <v>275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282</v>
      </c>
      <c r="BM159" s="205" t="s">
        <v>691</v>
      </c>
    </row>
    <row r="160" spans="1:65" s="2" customFormat="1" ht="49" customHeight="1">
      <c r="A160" s="35"/>
      <c r="B160" s="36"/>
      <c r="C160" s="194" t="s">
        <v>436</v>
      </c>
      <c r="D160" s="194" t="s">
        <v>277</v>
      </c>
      <c r="E160" s="195" t="s">
        <v>4995</v>
      </c>
      <c r="F160" s="196" t="s">
        <v>4996</v>
      </c>
      <c r="G160" s="197" t="s">
        <v>1</v>
      </c>
      <c r="H160" s="198">
        <v>1</v>
      </c>
      <c r="I160" s="199"/>
      <c r="J160" s="200">
        <f t="shared" si="0"/>
        <v>0</v>
      </c>
      <c r="K160" s="196" t="s">
        <v>1</v>
      </c>
      <c r="L160" s="40"/>
      <c r="M160" s="201" t="s">
        <v>1</v>
      </c>
      <c r="N160" s="202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282</v>
      </c>
      <c r="AT160" s="205" t="s">
        <v>277</v>
      </c>
      <c r="AU160" s="205" t="s">
        <v>83</v>
      </c>
      <c r="AY160" s="18" t="s">
        <v>275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282</v>
      </c>
      <c r="BM160" s="205" t="s">
        <v>704</v>
      </c>
    </row>
    <row r="161" spans="1:65" s="2" customFormat="1" ht="49" customHeight="1">
      <c r="A161" s="35"/>
      <c r="B161" s="36"/>
      <c r="C161" s="194" t="s">
        <v>440</v>
      </c>
      <c r="D161" s="194" t="s">
        <v>277</v>
      </c>
      <c r="E161" s="195" t="s">
        <v>4997</v>
      </c>
      <c r="F161" s="196" t="s">
        <v>4998</v>
      </c>
      <c r="G161" s="197" t="s">
        <v>1</v>
      </c>
      <c r="H161" s="198">
        <v>1</v>
      </c>
      <c r="I161" s="199"/>
      <c r="J161" s="200">
        <f t="shared" si="0"/>
        <v>0</v>
      </c>
      <c r="K161" s="196" t="s">
        <v>1</v>
      </c>
      <c r="L161" s="40"/>
      <c r="M161" s="201" t="s">
        <v>1</v>
      </c>
      <c r="N161" s="202" t="s">
        <v>41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282</v>
      </c>
      <c r="AT161" s="205" t="s">
        <v>277</v>
      </c>
      <c r="AU161" s="205" t="s">
        <v>83</v>
      </c>
      <c r="AY161" s="18" t="s">
        <v>275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282</v>
      </c>
      <c r="BM161" s="205" t="s">
        <v>401</v>
      </c>
    </row>
    <row r="162" spans="1:65" s="12" customFormat="1" ht="25.9" customHeight="1">
      <c r="B162" s="178"/>
      <c r="C162" s="179"/>
      <c r="D162" s="180" t="s">
        <v>75</v>
      </c>
      <c r="E162" s="181" t="s">
        <v>2088</v>
      </c>
      <c r="F162" s="181" t="s">
        <v>4999</v>
      </c>
      <c r="G162" s="179"/>
      <c r="H162" s="179"/>
      <c r="I162" s="182"/>
      <c r="J162" s="183">
        <f>BK162</f>
        <v>0</v>
      </c>
      <c r="K162" s="179"/>
      <c r="L162" s="184"/>
      <c r="M162" s="185"/>
      <c r="N162" s="186"/>
      <c r="O162" s="186"/>
      <c r="P162" s="187">
        <f>SUM(P163:P168)</f>
        <v>0</v>
      </c>
      <c r="Q162" s="186"/>
      <c r="R162" s="187">
        <f>SUM(R163:R168)</f>
        <v>0</v>
      </c>
      <c r="S162" s="186"/>
      <c r="T162" s="188">
        <f>SUM(T163:T168)</f>
        <v>0</v>
      </c>
      <c r="AR162" s="189" t="s">
        <v>83</v>
      </c>
      <c r="AT162" s="190" t="s">
        <v>75</v>
      </c>
      <c r="AU162" s="190" t="s">
        <v>76</v>
      </c>
      <c r="AY162" s="189" t="s">
        <v>275</v>
      </c>
      <c r="BK162" s="191">
        <f>SUM(BK163:BK168)</f>
        <v>0</v>
      </c>
    </row>
    <row r="163" spans="1:65" s="2" customFormat="1" ht="24.15" customHeight="1">
      <c r="A163" s="35"/>
      <c r="B163" s="36"/>
      <c r="C163" s="194" t="s">
        <v>464</v>
      </c>
      <c r="D163" s="194" t="s">
        <v>277</v>
      </c>
      <c r="E163" s="195" t="s">
        <v>5000</v>
      </c>
      <c r="F163" s="196" t="s">
        <v>5001</v>
      </c>
      <c r="G163" s="197" t="s">
        <v>1</v>
      </c>
      <c r="H163" s="198">
        <v>1</v>
      </c>
      <c r="I163" s="199"/>
      <c r="J163" s="200">
        <f t="shared" ref="J163:J168" si="10">ROUND(I163*H163,2)</f>
        <v>0</v>
      </c>
      <c r="K163" s="196" t="s">
        <v>1</v>
      </c>
      <c r="L163" s="40"/>
      <c r="M163" s="201" t="s">
        <v>1</v>
      </c>
      <c r="N163" s="202" t="s">
        <v>41</v>
      </c>
      <c r="O163" s="72"/>
      <c r="P163" s="203">
        <f t="shared" ref="P163:P168" si="11">O163*H163</f>
        <v>0</v>
      </c>
      <c r="Q163" s="203">
        <v>0</v>
      </c>
      <c r="R163" s="203">
        <f t="shared" ref="R163:R168" si="12">Q163*H163</f>
        <v>0</v>
      </c>
      <c r="S163" s="203">
        <v>0</v>
      </c>
      <c r="T163" s="204">
        <f t="shared" ref="T163:T168" si="13"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282</v>
      </c>
      <c r="AT163" s="205" t="s">
        <v>277</v>
      </c>
      <c r="AU163" s="205" t="s">
        <v>83</v>
      </c>
      <c r="AY163" s="18" t="s">
        <v>275</v>
      </c>
      <c r="BE163" s="206">
        <f t="shared" ref="BE163:BE168" si="14">IF(N163="základní",J163,0)</f>
        <v>0</v>
      </c>
      <c r="BF163" s="206">
        <f t="shared" ref="BF163:BF168" si="15">IF(N163="snížená",J163,0)</f>
        <v>0</v>
      </c>
      <c r="BG163" s="206">
        <f t="shared" ref="BG163:BG168" si="16">IF(N163="zákl. přenesená",J163,0)</f>
        <v>0</v>
      </c>
      <c r="BH163" s="206">
        <f t="shared" ref="BH163:BH168" si="17">IF(N163="sníž. přenesená",J163,0)</f>
        <v>0</v>
      </c>
      <c r="BI163" s="206">
        <f t="shared" ref="BI163:BI168" si="18">IF(N163="nulová",J163,0)</f>
        <v>0</v>
      </c>
      <c r="BJ163" s="18" t="s">
        <v>83</v>
      </c>
      <c r="BK163" s="206">
        <f t="shared" ref="BK163:BK168" si="19">ROUND(I163*H163,2)</f>
        <v>0</v>
      </c>
      <c r="BL163" s="18" t="s">
        <v>282</v>
      </c>
      <c r="BM163" s="205" t="s">
        <v>759</v>
      </c>
    </row>
    <row r="164" spans="1:65" s="2" customFormat="1" ht="37.75" customHeight="1">
      <c r="A164" s="35"/>
      <c r="B164" s="36"/>
      <c r="C164" s="194" t="s">
        <v>469</v>
      </c>
      <c r="D164" s="194" t="s">
        <v>277</v>
      </c>
      <c r="E164" s="195" t="s">
        <v>5002</v>
      </c>
      <c r="F164" s="196" t="s">
        <v>5003</v>
      </c>
      <c r="G164" s="197" t="s">
        <v>1</v>
      </c>
      <c r="H164" s="198">
        <v>1</v>
      </c>
      <c r="I164" s="199"/>
      <c r="J164" s="200">
        <f t="shared" si="10"/>
        <v>0</v>
      </c>
      <c r="K164" s="196" t="s">
        <v>1</v>
      </c>
      <c r="L164" s="40"/>
      <c r="M164" s="201" t="s">
        <v>1</v>
      </c>
      <c r="N164" s="202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282</v>
      </c>
      <c r="AT164" s="205" t="s">
        <v>277</v>
      </c>
      <c r="AU164" s="205" t="s">
        <v>83</v>
      </c>
      <c r="AY164" s="18" t="s">
        <v>275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282</v>
      </c>
      <c r="BM164" s="205" t="s">
        <v>783</v>
      </c>
    </row>
    <row r="165" spans="1:65" s="2" customFormat="1" ht="76.400000000000006" customHeight="1">
      <c r="A165" s="35"/>
      <c r="B165" s="36"/>
      <c r="C165" s="194" t="s">
        <v>478</v>
      </c>
      <c r="D165" s="194" t="s">
        <v>277</v>
      </c>
      <c r="E165" s="195" t="s">
        <v>5004</v>
      </c>
      <c r="F165" s="196" t="s">
        <v>5005</v>
      </c>
      <c r="G165" s="197" t="s">
        <v>1</v>
      </c>
      <c r="H165" s="198">
        <v>1</v>
      </c>
      <c r="I165" s="199"/>
      <c r="J165" s="200">
        <f t="shared" si="10"/>
        <v>0</v>
      </c>
      <c r="K165" s="196" t="s">
        <v>1</v>
      </c>
      <c r="L165" s="40"/>
      <c r="M165" s="201" t="s">
        <v>1</v>
      </c>
      <c r="N165" s="202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282</v>
      </c>
      <c r="AT165" s="205" t="s">
        <v>277</v>
      </c>
      <c r="AU165" s="205" t="s">
        <v>83</v>
      </c>
      <c r="AY165" s="18" t="s">
        <v>275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282</v>
      </c>
      <c r="BM165" s="205" t="s">
        <v>812</v>
      </c>
    </row>
    <row r="166" spans="1:65" s="2" customFormat="1" ht="66.75" customHeight="1">
      <c r="A166" s="35"/>
      <c r="B166" s="36"/>
      <c r="C166" s="194" t="s">
        <v>482</v>
      </c>
      <c r="D166" s="194" t="s">
        <v>277</v>
      </c>
      <c r="E166" s="195" t="s">
        <v>5006</v>
      </c>
      <c r="F166" s="196" t="s">
        <v>5007</v>
      </c>
      <c r="G166" s="197" t="s">
        <v>1</v>
      </c>
      <c r="H166" s="198">
        <v>1</v>
      </c>
      <c r="I166" s="199"/>
      <c r="J166" s="200">
        <f t="shared" si="10"/>
        <v>0</v>
      </c>
      <c r="K166" s="196" t="s">
        <v>1</v>
      </c>
      <c r="L166" s="40"/>
      <c r="M166" s="201" t="s">
        <v>1</v>
      </c>
      <c r="N166" s="202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282</v>
      </c>
      <c r="AT166" s="205" t="s">
        <v>277</v>
      </c>
      <c r="AU166" s="205" t="s">
        <v>83</v>
      </c>
      <c r="AY166" s="18" t="s">
        <v>275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282</v>
      </c>
      <c r="BM166" s="205" t="s">
        <v>825</v>
      </c>
    </row>
    <row r="167" spans="1:65" s="2" customFormat="1" ht="66.75" customHeight="1">
      <c r="A167" s="35"/>
      <c r="B167" s="36"/>
      <c r="C167" s="194" t="s">
        <v>488</v>
      </c>
      <c r="D167" s="194" t="s">
        <v>277</v>
      </c>
      <c r="E167" s="195" t="s">
        <v>5008</v>
      </c>
      <c r="F167" s="196" t="s">
        <v>5009</v>
      </c>
      <c r="G167" s="197" t="s">
        <v>1</v>
      </c>
      <c r="H167" s="198">
        <v>2</v>
      </c>
      <c r="I167" s="199"/>
      <c r="J167" s="200">
        <f t="shared" si="10"/>
        <v>0</v>
      </c>
      <c r="K167" s="196" t="s">
        <v>1</v>
      </c>
      <c r="L167" s="40"/>
      <c r="M167" s="201" t="s">
        <v>1</v>
      </c>
      <c r="N167" s="202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282</v>
      </c>
      <c r="AT167" s="205" t="s">
        <v>277</v>
      </c>
      <c r="AU167" s="205" t="s">
        <v>83</v>
      </c>
      <c r="AY167" s="18" t="s">
        <v>275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282</v>
      </c>
      <c r="BM167" s="205" t="s">
        <v>852</v>
      </c>
    </row>
    <row r="168" spans="1:65" s="2" customFormat="1" ht="78" customHeight="1">
      <c r="A168" s="35"/>
      <c r="B168" s="36"/>
      <c r="C168" s="194" t="s">
        <v>501</v>
      </c>
      <c r="D168" s="194" t="s">
        <v>277</v>
      </c>
      <c r="E168" s="195" t="s">
        <v>5010</v>
      </c>
      <c r="F168" s="196" t="s">
        <v>5011</v>
      </c>
      <c r="G168" s="197" t="s">
        <v>1</v>
      </c>
      <c r="H168" s="198">
        <v>30</v>
      </c>
      <c r="I168" s="199"/>
      <c r="J168" s="200">
        <f t="shared" si="10"/>
        <v>0</v>
      </c>
      <c r="K168" s="196" t="s">
        <v>1</v>
      </c>
      <c r="L168" s="40"/>
      <c r="M168" s="201" t="s">
        <v>1</v>
      </c>
      <c r="N168" s="202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282</v>
      </c>
      <c r="AT168" s="205" t="s">
        <v>277</v>
      </c>
      <c r="AU168" s="205" t="s">
        <v>83</v>
      </c>
      <c r="AY168" s="18" t="s">
        <v>275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282</v>
      </c>
      <c r="BM168" s="205" t="s">
        <v>860</v>
      </c>
    </row>
    <row r="169" spans="1:65" s="12" customFormat="1" ht="25.9" customHeight="1">
      <c r="B169" s="178"/>
      <c r="C169" s="179"/>
      <c r="D169" s="180" t="s">
        <v>75</v>
      </c>
      <c r="E169" s="181" t="s">
        <v>2107</v>
      </c>
      <c r="F169" s="181" t="s">
        <v>5012</v>
      </c>
      <c r="G169" s="179"/>
      <c r="H169" s="179"/>
      <c r="I169" s="182"/>
      <c r="J169" s="183">
        <f>BK169</f>
        <v>0</v>
      </c>
      <c r="K169" s="179"/>
      <c r="L169" s="184"/>
      <c r="M169" s="185"/>
      <c r="N169" s="186"/>
      <c r="O169" s="186"/>
      <c r="P169" s="187">
        <f>SUM(P170:P179)</f>
        <v>0</v>
      </c>
      <c r="Q169" s="186"/>
      <c r="R169" s="187">
        <f>SUM(R170:R179)</f>
        <v>0</v>
      </c>
      <c r="S169" s="186"/>
      <c r="T169" s="188">
        <f>SUM(T170:T179)</f>
        <v>0</v>
      </c>
      <c r="AR169" s="189" t="s">
        <v>83</v>
      </c>
      <c r="AT169" s="190" t="s">
        <v>75</v>
      </c>
      <c r="AU169" s="190" t="s">
        <v>76</v>
      </c>
      <c r="AY169" s="189" t="s">
        <v>275</v>
      </c>
      <c r="BK169" s="191">
        <f>SUM(BK170:BK179)</f>
        <v>0</v>
      </c>
    </row>
    <row r="170" spans="1:65" s="2" customFormat="1" ht="76.400000000000006" customHeight="1">
      <c r="A170" s="35"/>
      <c r="B170" s="36"/>
      <c r="C170" s="194" t="s">
        <v>517</v>
      </c>
      <c r="D170" s="194" t="s">
        <v>277</v>
      </c>
      <c r="E170" s="195" t="s">
        <v>5013</v>
      </c>
      <c r="F170" s="196" t="s">
        <v>5014</v>
      </c>
      <c r="G170" s="197" t="s">
        <v>1</v>
      </c>
      <c r="H170" s="198">
        <v>1</v>
      </c>
      <c r="I170" s="199"/>
      <c r="J170" s="200">
        <f t="shared" ref="J170:J179" si="20">ROUND(I170*H170,2)</f>
        <v>0</v>
      </c>
      <c r="K170" s="196" t="s">
        <v>1</v>
      </c>
      <c r="L170" s="40"/>
      <c r="M170" s="201" t="s">
        <v>1</v>
      </c>
      <c r="N170" s="202" t="s">
        <v>41</v>
      </c>
      <c r="O170" s="72"/>
      <c r="P170" s="203">
        <f t="shared" ref="P170:P179" si="21">O170*H170</f>
        <v>0</v>
      </c>
      <c r="Q170" s="203">
        <v>0</v>
      </c>
      <c r="R170" s="203">
        <f t="shared" ref="R170:R179" si="22">Q170*H170</f>
        <v>0</v>
      </c>
      <c r="S170" s="203">
        <v>0</v>
      </c>
      <c r="T170" s="204">
        <f t="shared" ref="T170:T179" si="23"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282</v>
      </c>
      <c r="AT170" s="205" t="s">
        <v>277</v>
      </c>
      <c r="AU170" s="205" t="s">
        <v>83</v>
      </c>
      <c r="AY170" s="18" t="s">
        <v>275</v>
      </c>
      <c r="BE170" s="206">
        <f t="shared" ref="BE170:BE179" si="24">IF(N170="základní",J170,0)</f>
        <v>0</v>
      </c>
      <c r="BF170" s="206">
        <f t="shared" ref="BF170:BF179" si="25">IF(N170="snížená",J170,0)</f>
        <v>0</v>
      </c>
      <c r="BG170" s="206">
        <f t="shared" ref="BG170:BG179" si="26">IF(N170="zákl. přenesená",J170,0)</f>
        <v>0</v>
      </c>
      <c r="BH170" s="206">
        <f t="shared" ref="BH170:BH179" si="27">IF(N170="sníž. přenesená",J170,0)</f>
        <v>0</v>
      </c>
      <c r="BI170" s="206">
        <f t="shared" ref="BI170:BI179" si="28">IF(N170="nulová",J170,0)</f>
        <v>0</v>
      </c>
      <c r="BJ170" s="18" t="s">
        <v>83</v>
      </c>
      <c r="BK170" s="206">
        <f t="shared" ref="BK170:BK179" si="29">ROUND(I170*H170,2)</f>
        <v>0</v>
      </c>
      <c r="BL170" s="18" t="s">
        <v>282</v>
      </c>
      <c r="BM170" s="205" t="s">
        <v>868</v>
      </c>
    </row>
    <row r="171" spans="1:65" s="2" customFormat="1" ht="44.25" customHeight="1">
      <c r="A171" s="35"/>
      <c r="B171" s="36"/>
      <c r="C171" s="194" t="s">
        <v>525</v>
      </c>
      <c r="D171" s="194" t="s">
        <v>277</v>
      </c>
      <c r="E171" s="195" t="s">
        <v>5015</v>
      </c>
      <c r="F171" s="196" t="s">
        <v>5016</v>
      </c>
      <c r="G171" s="197" t="s">
        <v>1</v>
      </c>
      <c r="H171" s="198">
        <v>1</v>
      </c>
      <c r="I171" s="199"/>
      <c r="J171" s="200">
        <f t="shared" si="20"/>
        <v>0</v>
      </c>
      <c r="K171" s="196" t="s">
        <v>1</v>
      </c>
      <c r="L171" s="40"/>
      <c r="M171" s="201" t="s">
        <v>1</v>
      </c>
      <c r="N171" s="202" t="s">
        <v>41</v>
      </c>
      <c r="O171" s="72"/>
      <c r="P171" s="203">
        <f t="shared" si="21"/>
        <v>0</v>
      </c>
      <c r="Q171" s="203">
        <v>0</v>
      </c>
      <c r="R171" s="203">
        <f t="shared" si="22"/>
        <v>0</v>
      </c>
      <c r="S171" s="203">
        <v>0</v>
      </c>
      <c r="T171" s="204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282</v>
      </c>
      <c r="AT171" s="205" t="s">
        <v>277</v>
      </c>
      <c r="AU171" s="205" t="s">
        <v>83</v>
      </c>
      <c r="AY171" s="18" t="s">
        <v>275</v>
      </c>
      <c r="BE171" s="206">
        <f t="shared" si="24"/>
        <v>0</v>
      </c>
      <c r="BF171" s="206">
        <f t="shared" si="25"/>
        <v>0</v>
      </c>
      <c r="BG171" s="206">
        <f t="shared" si="26"/>
        <v>0</v>
      </c>
      <c r="BH171" s="206">
        <f t="shared" si="27"/>
        <v>0</v>
      </c>
      <c r="BI171" s="206">
        <f t="shared" si="28"/>
        <v>0</v>
      </c>
      <c r="BJ171" s="18" t="s">
        <v>83</v>
      </c>
      <c r="BK171" s="206">
        <f t="shared" si="29"/>
        <v>0</v>
      </c>
      <c r="BL171" s="18" t="s">
        <v>282</v>
      </c>
      <c r="BM171" s="205" t="s">
        <v>876</v>
      </c>
    </row>
    <row r="172" spans="1:65" s="2" customFormat="1" ht="66.75" customHeight="1">
      <c r="A172" s="35"/>
      <c r="B172" s="36"/>
      <c r="C172" s="194" t="s">
        <v>552</v>
      </c>
      <c r="D172" s="194" t="s">
        <v>277</v>
      </c>
      <c r="E172" s="195" t="s">
        <v>5017</v>
      </c>
      <c r="F172" s="196" t="s">
        <v>5018</v>
      </c>
      <c r="G172" s="197" t="s">
        <v>1</v>
      </c>
      <c r="H172" s="198">
        <v>1</v>
      </c>
      <c r="I172" s="199"/>
      <c r="J172" s="200">
        <f t="shared" si="20"/>
        <v>0</v>
      </c>
      <c r="K172" s="196" t="s">
        <v>1</v>
      </c>
      <c r="L172" s="40"/>
      <c r="M172" s="201" t="s">
        <v>1</v>
      </c>
      <c r="N172" s="202" t="s">
        <v>41</v>
      </c>
      <c r="O172" s="72"/>
      <c r="P172" s="203">
        <f t="shared" si="21"/>
        <v>0</v>
      </c>
      <c r="Q172" s="203">
        <v>0</v>
      </c>
      <c r="R172" s="203">
        <f t="shared" si="22"/>
        <v>0</v>
      </c>
      <c r="S172" s="203">
        <v>0</v>
      </c>
      <c r="T172" s="204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282</v>
      </c>
      <c r="AT172" s="205" t="s">
        <v>277</v>
      </c>
      <c r="AU172" s="205" t="s">
        <v>83</v>
      </c>
      <c r="AY172" s="18" t="s">
        <v>275</v>
      </c>
      <c r="BE172" s="206">
        <f t="shared" si="24"/>
        <v>0</v>
      </c>
      <c r="BF172" s="206">
        <f t="shared" si="25"/>
        <v>0</v>
      </c>
      <c r="BG172" s="206">
        <f t="shared" si="26"/>
        <v>0</v>
      </c>
      <c r="BH172" s="206">
        <f t="shared" si="27"/>
        <v>0</v>
      </c>
      <c r="BI172" s="206">
        <f t="shared" si="28"/>
        <v>0</v>
      </c>
      <c r="BJ172" s="18" t="s">
        <v>83</v>
      </c>
      <c r="BK172" s="206">
        <f t="shared" si="29"/>
        <v>0</v>
      </c>
      <c r="BL172" s="18" t="s">
        <v>282</v>
      </c>
      <c r="BM172" s="205" t="s">
        <v>886</v>
      </c>
    </row>
    <row r="173" spans="1:65" s="2" customFormat="1" ht="49" customHeight="1">
      <c r="A173" s="35"/>
      <c r="B173" s="36"/>
      <c r="C173" s="194" t="s">
        <v>562</v>
      </c>
      <c r="D173" s="194" t="s">
        <v>277</v>
      </c>
      <c r="E173" s="195" t="s">
        <v>5019</v>
      </c>
      <c r="F173" s="196" t="s">
        <v>5020</v>
      </c>
      <c r="G173" s="197" t="s">
        <v>1</v>
      </c>
      <c r="H173" s="198">
        <v>1</v>
      </c>
      <c r="I173" s="199"/>
      <c r="J173" s="200">
        <f t="shared" si="20"/>
        <v>0</v>
      </c>
      <c r="K173" s="196" t="s">
        <v>1</v>
      </c>
      <c r="L173" s="40"/>
      <c r="M173" s="201" t="s">
        <v>1</v>
      </c>
      <c r="N173" s="202" t="s">
        <v>41</v>
      </c>
      <c r="O173" s="72"/>
      <c r="P173" s="203">
        <f t="shared" si="21"/>
        <v>0</v>
      </c>
      <c r="Q173" s="203">
        <v>0</v>
      </c>
      <c r="R173" s="203">
        <f t="shared" si="22"/>
        <v>0</v>
      </c>
      <c r="S173" s="203">
        <v>0</v>
      </c>
      <c r="T173" s="204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282</v>
      </c>
      <c r="AT173" s="205" t="s">
        <v>277</v>
      </c>
      <c r="AU173" s="205" t="s">
        <v>83</v>
      </c>
      <c r="AY173" s="18" t="s">
        <v>275</v>
      </c>
      <c r="BE173" s="206">
        <f t="shared" si="24"/>
        <v>0</v>
      </c>
      <c r="BF173" s="206">
        <f t="shared" si="25"/>
        <v>0</v>
      </c>
      <c r="BG173" s="206">
        <f t="shared" si="26"/>
        <v>0</v>
      </c>
      <c r="BH173" s="206">
        <f t="shared" si="27"/>
        <v>0</v>
      </c>
      <c r="BI173" s="206">
        <f t="shared" si="28"/>
        <v>0</v>
      </c>
      <c r="BJ173" s="18" t="s">
        <v>83</v>
      </c>
      <c r="BK173" s="206">
        <f t="shared" si="29"/>
        <v>0</v>
      </c>
      <c r="BL173" s="18" t="s">
        <v>282</v>
      </c>
      <c r="BM173" s="205" t="s">
        <v>894</v>
      </c>
    </row>
    <row r="174" spans="1:65" s="2" customFormat="1" ht="66.75" customHeight="1">
      <c r="A174" s="35"/>
      <c r="B174" s="36"/>
      <c r="C174" s="194" t="s">
        <v>589</v>
      </c>
      <c r="D174" s="194" t="s">
        <v>277</v>
      </c>
      <c r="E174" s="195" t="s">
        <v>5021</v>
      </c>
      <c r="F174" s="196" t="s">
        <v>5022</v>
      </c>
      <c r="G174" s="197" t="s">
        <v>1</v>
      </c>
      <c r="H174" s="198">
        <v>1</v>
      </c>
      <c r="I174" s="199"/>
      <c r="J174" s="200">
        <f t="shared" si="20"/>
        <v>0</v>
      </c>
      <c r="K174" s="196" t="s">
        <v>1</v>
      </c>
      <c r="L174" s="40"/>
      <c r="M174" s="201" t="s">
        <v>1</v>
      </c>
      <c r="N174" s="202" t="s">
        <v>41</v>
      </c>
      <c r="O174" s="72"/>
      <c r="P174" s="203">
        <f t="shared" si="21"/>
        <v>0</v>
      </c>
      <c r="Q174" s="203">
        <v>0</v>
      </c>
      <c r="R174" s="203">
        <f t="shared" si="22"/>
        <v>0</v>
      </c>
      <c r="S174" s="203">
        <v>0</v>
      </c>
      <c r="T174" s="20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282</v>
      </c>
      <c r="AT174" s="205" t="s">
        <v>277</v>
      </c>
      <c r="AU174" s="205" t="s">
        <v>83</v>
      </c>
      <c r="AY174" s="18" t="s">
        <v>275</v>
      </c>
      <c r="BE174" s="206">
        <f t="shared" si="24"/>
        <v>0</v>
      </c>
      <c r="BF174" s="206">
        <f t="shared" si="25"/>
        <v>0</v>
      </c>
      <c r="BG174" s="206">
        <f t="shared" si="26"/>
        <v>0</v>
      </c>
      <c r="BH174" s="206">
        <f t="shared" si="27"/>
        <v>0</v>
      </c>
      <c r="BI174" s="206">
        <f t="shared" si="28"/>
        <v>0</v>
      </c>
      <c r="BJ174" s="18" t="s">
        <v>83</v>
      </c>
      <c r="BK174" s="206">
        <f t="shared" si="29"/>
        <v>0</v>
      </c>
      <c r="BL174" s="18" t="s">
        <v>282</v>
      </c>
      <c r="BM174" s="205" t="s">
        <v>915</v>
      </c>
    </row>
    <row r="175" spans="1:65" s="2" customFormat="1" ht="55.5" customHeight="1">
      <c r="A175" s="35"/>
      <c r="B175" s="36"/>
      <c r="C175" s="194" t="s">
        <v>594</v>
      </c>
      <c r="D175" s="194" t="s">
        <v>277</v>
      </c>
      <c r="E175" s="195" t="s">
        <v>5023</v>
      </c>
      <c r="F175" s="196" t="s">
        <v>5024</v>
      </c>
      <c r="G175" s="197" t="s">
        <v>1</v>
      </c>
      <c r="H175" s="198">
        <v>1</v>
      </c>
      <c r="I175" s="199"/>
      <c r="J175" s="200">
        <f t="shared" si="20"/>
        <v>0</v>
      </c>
      <c r="K175" s="196" t="s">
        <v>1</v>
      </c>
      <c r="L175" s="40"/>
      <c r="M175" s="201" t="s">
        <v>1</v>
      </c>
      <c r="N175" s="202" t="s">
        <v>41</v>
      </c>
      <c r="O175" s="72"/>
      <c r="P175" s="203">
        <f t="shared" si="21"/>
        <v>0</v>
      </c>
      <c r="Q175" s="203">
        <v>0</v>
      </c>
      <c r="R175" s="203">
        <f t="shared" si="22"/>
        <v>0</v>
      </c>
      <c r="S175" s="203">
        <v>0</v>
      </c>
      <c r="T175" s="204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282</v>
      </c>
      <c r="AT175" s="205" t="s">
        <v>277</v>
      </c>
      <c r="AU175" s="205" t="s">
        <v>83</v>
      </c>
      <c r="AY175" s="18" t="s">
        <v>275</v>
      </c>
      <c r="BE175" s="206">
        <f t="shared" si="24"/>
        <v>0</v>
      </c>
      <c r="BF175" s="206">
        <f t="shared" si="25"/>
        <v>0</v>
      </c>
      <c r="BG175" s="206">
        <f t="shared" si="26"/>
        <v>0</v>
      </c>
      <c r="BH175" s="206">
        <f t="shared" si="27"/>
        <v>0</v>
      </c>
      <c r="BI175" s="206">
        <f t="shared" si="28"/>
        <v>0</v>
      </c>
      <c r="BJ175" s="18" t="s">
        <v>83</v>
      </c>
      <c r="BK175" s="206">
        <f t="shared" si="29"/>
        <v>0</v>
      </c>
      <c r="BL175" s="18" t="s">
        <v>282</v>
      </c>
      <c r="BM175" s="205" t="s">
        <v>927</v>
      </c>
    </row>
    <row r="176" spans="1:65" s="2" customFormat="1" ht="37.75" customHeight="1">
      <c r="A176" s="35"/>
      <c r="B176" s="36"/>
      <c r="C176" s="194" t="s">
        <v>599</v>
      </c>
      <c r="D176" s="194" t="s">
        <v>277</v>
      </c>
      <c r="E176" s="195" t="s">
        <v>5025</v>
      </c>
      <c r="F176" s="196" t="s">
        <v>5026</v>
      </c>
      <c r="G176" s="197" t="s">
        <v>1</v>
      </c>
      <c r="H176" s="198">
        <v>1</v>
      </c>
      <c r="I176" s="199"/>
      <c r="J176" s="200">
        <f t="shared" si="20"/>
        <v>0</v>
      </c>
      <c r="K176" s="196" t="s">
        <v>1</v>
      </c>
      <c r="L176" s="40"/>
      <c r="M176" s="201" t="s">
        <v>1</v>
      </c>
      <c r="N176" s="202" t="s">
        <v>41</v>
      </c>
      <c r="O176" s="72"/>
      <c r="P176" s="203">
        <f t="shared" si="21"/>
        <v>0</v>
      </c>
      <c r="Q176" s="203">
        <v>0</v>
      </c>
      <c r="R176" s="203">
        <f t="shared" si="22"/>
        <v>0</v>
      </c>
      <c r="S176" s="203">
        <v>0</v>
      </c>
      <c r="T176" s="204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282</v>
      </c>
      <c r="AT176" s="205" t="s">
        <v>277</v>
      </c>
      <c r="AU176" s="205" t="s">
        <v>83</v>
      </c>
      <c r="AY176" s="18" t="s">
        <v>275</v>
      </c>
      <c r="BE176" s="206">
        <f t="shared" si="24"/>
        <v>0</v>
      </c>
      <c r="BF176" s="206">
        <f t="shared" si="25"/>
        <v>0</v>
      </c>
      <c r="BG176" s="206">
        <f t="shared" si="26"/>
        <v>0</v>
      </c>
      <c r="BH176" s="206">
        <f t="shared" si="27"/>
        <v>0</v>
      </c>
      <c r="BI176" s="206">
        <f t="shared" si="28"/>
        <v>0</v>
      </c>
      <c r="BJ176" s="18" t="s">
        <v>83</v>
      </c>
      <c r="BK176" s="206">
        <f t="shared" si="29"/>
        <v>0</v>
      </c>
      <c r="BL176" s="18" t="s">
        <v>282</v>
      </c>
      <c r="BM176" s="205" t="s">
        <v>952</v>
      </c>
    </row>
    <row r="177" spans="1:65" s="2" customFormat="1" ht="44.25" customHeight="1">
      <c r="A177" s="35"/>
      <c r="B177" s="36"/>
      <c r="C177" s="194" t="s">
        <v>603</v>
      </c>
      <c r="D177" s="194" t="s">
        <v>277</v>
      </c>
      <c r="E177" s="195" t="s">
        <v>5027</v>
      </c>
      <c r="F177" s="196" t="s">
        <v>5028</v>
      </c>
      <c r="G177" s="197" t="s">
        <v>1</v>
      </c>
      <c r="H177" s="198">
        <v>1</v>
      </c>
      <c r="I177" s="199"/>
      <c r="J177" s="200">
        <f t="shared" si="20"/>
        <v>0</v>
      </c>
      <c r="K177" s="196" t="s">
        <v>1</v>
      </c>
      <c r="L177" s="40"/>
      <c r="M177" s="201" t="s">
        <v>1</v>
      </c>
      <c r="N177" s="202" t="s">
        <v>41</v>
      </c>
      <c r="O177" s="72"/>
      <c r="P177" s="203">
        <f t="shared" si="21"/>
        <v>0</v>
      </c>
      <c r="Q177" s="203">
        <v>0</v>
      </c>
      <c r="R177" s="203">
        <f t="shared" si="22"/>
        <v>0</v>
      </c>
      <c r="S177" s="203">
        <v>0</v>
      </c>
      <c r="T177" s="204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282</v>
      </c>
      <c r="AT177" s="205" t="s">
        <v>277</v>
      </c>
      <c r="AU177" s="205" t="s">
        <v>83</v>
      </c>
      <c r="AY177" s="18" t="s">
        <v>275</v>
      </c>
      <c r="BE177" s="206">
        <f t="shared" si="24"/>
        <v>0</v>
      </c>
      <c r="BF177" s="206">
        <f t="shared" si="25"/>
        <v>0</v>
      </c>
      <c r="BG177" s="206">
        <f t="shared" si="26"/>
        <v>0</v>
      </c>
      <c r="BH177" s="206">
        <f t="shared" si="27"/>
        <v>0</v>
      </c>
      <c r="BI177" s="206">
        <f t="shared" si="28"/>
        <v>0</v>
      </c>
      <c r="BJ177" s="18" t="s">
        <v>83</v>
      </c>
      <c r="BK177" s="206">
        <f t="shared" si="29"/>
        <v>0</v>
      </c>
      <c r="BL177" s="18" t="s">
        <v>282</v>
      </c>
      <c r="BM177" s="205" t="s">
        <v>975</v>
      </c>
    </row>
    <row r="178" spans="1:65" s="2" customFormat="1" ht="49" customHeight="1">
      <c r="A178" s="35"/>
      <c r="B178" s="36"/>
      <c r="C178" s="194" t="s">
        <v>607</v>
      </c>
      <c r="D178" s="194" t="s">
        <v>277</v>
      </c>
      <c r="E178" s="195" t="s">
        <v>5029</v>
      </c>
      <c r="F178" s="196" t="s">
        <v>5030</v>
      </c>
      <c r="G178" s="197" t="s">
        <v>1</v>
      </c>
      <c r="H178" s="198">
        <v>1</v>
      </c>
      <c r="I178" s="199"/>
      <c r="J178" s="200">
        <f t="shared" si="20"/>
        <v>0</v>
      </c>
      <c r="K178" s="196" t="s">
        <v>1</v>
      </c>
      <c r="L178" s="40"/>
      <c r="M178" s="201" t="s">
        <v>1</v>
      </c>
      <c r="N178" s="202" t="s">
        <v>41</v>
      </c>
      <c r="O178" s="72"/>
      <c r="P178" s="203">
        <f t="shared" si="21"/>
        <v>0</v>
      </c>
      <c r="Q178" s="203">
        <v>0</v>
      </c>
      <c r="R178" s="203">
        <f t="shared" si="22"/>
        <v>0</v>
      </c>
      <c r="S178" s="203">
        <v>0</v>
      </c>
      <c r="T178" s="204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282</v>
      </c>
      <c r="AT178" s="205" t="s">
        <v>277</v>
      </c>
      <c r="AU178" s="205" t="s">
        <v>83</v>
      </c>
      <c r="AY178" s="18" t="s">
        <v>275</v>
      </c>
      <c r="BE178" s="206">
        <f t="shared" si="24"/>
        <v>0</v>
      </c>
      <c r="BF178" s="206">
        <f t="shared" si="25"/>
        <v>0</v>
      </c>
      <c r="BG178" s="206">
        <f t="shared" si="26"/>
        <v>0</v>
      </c>
      <c r="BH178" s="206">
        <f t="shared" si="27"/>
        <v>0</v>
      </c>
      <c r="BI178" s="206">
        <f t="shared" si="28"/>
        <v>0</v>
      </c>
      <c r="BJ178" s="18" t="s">
        <v>83</v>
      </c>
      <c r="BK178" s="206">
        <f t="shared" si="29"/>
        <v>0</v>
      </c>
      <c r="BL178" s="18" t="s">
        <v>282</v>
      </c>
      <c r="BM178" s="205" t="s">
        <v>989</v>
      </c>
    </row>
    <row r="179" spans="1:65" s="2" customFormat="1" ht="37.75" customHeight="1">
      <c r="A179" s="35"/>
      <c r="B179" s="36"/>
      <c r="C179" s="194" t="s">
        <v>613</v>
      </c>
      <c r="D179" s="194" t="s">
        <v>277</v>
      </c>
      <c r="E179" s="195" t="s">
        <v>5031</v>
      </c>
      <c r="F179" s="196" t="s">
        <v>5032</v>
      </c>
      <c r="G179" s="197" t="s">
        <v>1</v>
      </c>
      <c r="H179" s="198">
        <v>1</v>
      </c>
      <c r="I179" s="199"/>
      <c r="J179" s="200">
        <f t="shared" si="20"/>
        <v>0</v>
      </c>
      <c r="K179" s="196" t="s">
        <v>1</v>
      </c>
      <c r="L179" s="40"/>
      <c r="M179" s="262" t="s">
        <v>1</v>
      </c>
      <c r="N179" s="263" t="s">
        <v>41</v>
      </c>
      <c r="O179" s="264"/>
      <c r="P179" s="265">
        <f t="shared" si="21"/>
        <v>0</v>
      </c>
      <c r="Q179" s="265">
        <v>0</v>
      </c>
      <c r="R179" s="265">
        <f t="shared" si="22"/>
        <v>0</v>
      </c>
      <c r="S179" s="265">
        <v>0</v>
      </c>
      <c r="T179" s="266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282</v>
      </c>
      <c r="AT179" s="205" t="s">
        <v>277</v>
      </c>
      <c r="AU179" s="205" t="s">
        <v>83</v>
      </c>
      <c r="AY179" s="18" t="s">
        <v>275</v>
      </c>
      <c r="BE179" s="206">
        <f t="shared" si="24"/>
        <v>0</v>
      </c>
      <c r="BF179" s="206">
        <f t="shared" si="25"/>
        <v>0</v>
      </c>
      <c r="BG179" s="206">
        <f t="shared" si="26"/>
        <v>0</v>
      </c>
      <c r="BH179" s="206">
        <f t="shared" si="27"/>
        <v>0</v>
      </c>
      <c r="BI179" s="206">
        <f t="shared" si="28"/>
        <v>0</v>
      </c>
      <c r="BJ179" s="18" t="s">
        <v>83</v>
      </c>
      <c r="BK179" s="206">
        <f t="shared" si="29"/>
        <v>0</v>
      </c>
      <c r="BL179" s="18" t="s">
        <v>282</v>
      </c>
      <c r="BM179" s="205" t="s">
        <v>1010</v>
      </c>
    </row>
    <row r="180" spans="1:65" s="2" customFormat="1" ht="7" customHeight="1">
      <c r="A180" s="35"/>
      <c r="B180" s="55"/>
      <c r="C180" s="56"/>
      <c r="D180" s="56"/>
      <c r="E180" s="56"/>
      <c r="F180" s="56"/>
      <c r="G180" s="56"/>
      <c r="H180" s="56"/>
      <c r="I180" s="56"/>
      <c r="J180" s="56"/>
      <c r="K180" s="56"/>
      <c r="L180" s="40"/>
      <c r="M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</row>
  </sheetData>
  <sheetProtection algorithmName="SHA-512" hashValue="V4mVCZu90oCAVXVJWxJv3YXjhIhjeSwe99MarpxKulTfmQ3QmrhM0N2TMtbtOlvIdJTfeCi0VgbjkVQPDzRFrw==" saltValue="qXGyEhzpHnkqta4q2YBGiG7PJ7sBGiVDmtmuyldMhEnORmflsu4yC6dNZTNjVmv46cgNq/n/2PcrRcx9j/aSAg==" spinCount="100000" sheet="1" objects="1" scenarios="1" formatColumns="0" formatRows="0" autoFilter="0"/>
  <autoFilter ref="C128:K179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02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145</v>
      </c>
      <c r="AZ2" s="116" t="s">
        <v>175</v>
      </c>
      <c r="BA2" s="116" t="s">
        <v>1</v>
      </c>
      <c r="BB2" s="116" t="s">
        <v>1</v>
      </c>
      <c r="BC2" s="116" t="s">
        <v>5033</v>
      </c>
      <c r="BD2" s="116" t="s">
        <v>85</v>
      </c>
    </row>
    <row r="3" spans="1:56" s="1" customFormat="1" ht="7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178</v>
      </c>
      <c r="BA3" s="116" t="s">
        <v>1</v>
      </c>
      <c r="BB3" s="116" t="s">
        <v>1</v>
      </c>
      <c r="BC3" s="116" t="s">
        <v>5034</v>
      </c>
      <c r="BD3" s="116" t="s">
        <v>85</v>
      </c>
    </row>
    <row r="4" spans="1:56" s="1" customFormat="1" ht="25" customHeight="1">
      <c r="B4" s="21"/>
      <c r="D4" s="119" t="s">
        <v>177</v>
      </c>
      <c r="L4" s="21"/>
      <c r="M4" s="120" t="s">
        <v>10</v>
      </c>
      <c r="AT4" s="18" t="s">
        <v>4</v>
      </c>
      <c r="AZ4" s="116" t="s">
        <v>3614</v>
      </c>
      <c r="BA4" s="116" t="s">
        <v>1</v>
      </c>
      <c r="BB4" s="116" t="s">
        <v>1</v>
      </c>
      <c r="BC4" s="116" t="s">
        <v>5035</v>
      </c>
      <c r="BD4" s="116" t="s">
        <v>85</v>
      </c>
    </row>
    <row r="5" spans="1:56" s="1" customFormat="1" ht="7" customHeight="1">
      <c r="B5" s="21"/>
      <c r="L5" s="21"/>
      <c r="AZ5" s="116" t="s">
        <v>5036</v>
      </c>
      <c r="BA5" s="116" t="s">
        <v>1</v>
      </c>
      <c r="BB5" s="116" t="s">
        <v>1</v>
      </c>
      <c r="BC5" s="116" t="s">
        <v>5037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192</v>
      </c>
      <c r="BA6" s="116" t="s">
        <v>1</v>
      </c>
      <c r="BB6" s="116" t="s">
        <v>1</v>
      </c>
      <c r="BC6" s="116" t="s">
        <v>345</v>
      </c>
      <c r="BD6" s="116" t="s">
        <v>85</v>
      </c>
    </row>
    <row r="7" spans="1:56" s="1" customFormat="1" ht="26.25" customHeight="1">
      <c r="B7" s="21"/>
      <c r="E7" s="332" t="str">
        <f>'Rekapitulace stavby'!K6</f>
        <v>Lůžkový hospic Mezi stromy na pozemku č. parc 785/1 v k.ú. Havlíčkův Brod</v>
      </c>
      <c r="F7" s="333"/>
      <c r="G7" s="333"/>
      <c r="H7" s="333"/>
      <c r="L7" s="21"/>
      <c r="AZ7" s="116" t="s">
        <v>5038</v>
      </c>
      <c r="BA7" s="116" t="s">
        <v>1</v>
      </c>
      <c r="BB7" s="116" t="s">
        <v>1</v>
      </c>
      <c r="BC7" s="116" t="s">
        <v>5039</v>
      </c>
      <c r="BD7" s="116" t="s">
        <v>85</v>
      </c>
    </row>
    <row r="8" spans="1:56" s="2" customFormat="1" ht="12" customHeight="1">
      <c r="A8" s="35"/>
      <c r="B8" s="40"/>
      <c r="C8" s="35"/>
      <c r="D8" s="121" t="s">
        <v>186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16" t="s">
        <v>196</v>
      </c>
      <c r="BA8" s="116" t="s">
        <v>1</v>
      </c>
      <c r="BB8" s="116" t="s">
        <v>1</v>
      </c>
      <c r="BC8" s="116" t="s">
        <v>607</v>
      </c>
      <c r="BD8" s="116" t="s">
        <v>85</v>
      </c>
    </row>
    <row r="9" spans="1:56" s="2" customFormat="1" ht="16.5" customHeight="1">
      <c r="A9" s="35"/>
      <c r="B9" s="40"/>
      <c r="C9" s="35"/>
      <c r="D9" s="35"/>
      <c r="E9" s="334" t="s">
        <v>5040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6" t="s">
        <v>200</v>
      </c>
      <c r="BA9" s="116" t="s">
        <v>1</v>
      </c>
      <c r="BB9" s="116" t="s">
        <v>1</v>
      </c>
      <c r="BC9" s="116" t="s">
        <v>5041</v>
      </c>
      <c r="BD9" s="116" t="s">
        <v>85</v>
      </c>
    </row>
    <row r="10" spans="1:56" s="2" customFormat="1" ht="10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6" t="s">
        <v>5042</v>
      </c>
      <c r="BA10" s="116" t="s">
        <v>1</v>
      </c>
      <c r="BB10" s="116" t="s">
        <v>1</v>
      </c>
      <c r="BC10" s="116" t="s">
        <v>5043</v>
      </c>
      <c r="BD10" s="116" t="s">
        <v>85</v>
      </c>
    </row>
    <row r="11" spans="1:5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16" t="s">
        <v>224</v>
      </c>
      <c r="BA11" s="116" t="s">
        <v>1</v>
      </c>
      <c r="BB11" s="116" t="s">
        <v>1</v>
      </c>
      <c r="BC11" s="116" t="s">
        <v>317</v>
      </c>
      <c r="BD11" s="116" t="s">
        <v>85</v>
      </c>
    </row>
    <row r="12" spans="1:5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25. 4. 2022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7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7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1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38" t="s">
        <v>1</v>
      </c>
      <c r="F27" s="338"/>
      <c r="G27" s="338"/>
      <c r="H27" s="338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27"/>
      <c r="E29" s="127"/>
      <c r="F29" s="127"/>
      <c r="G29" s="127"/>
      <c r="H29" s="127"/>
      <c r="I29" s="127"/>
      <c r="J29" s="127"/>
      <c r="K29" s="12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28" t="s">
        <v>36</v>
      </c>
      <c r="E30" s="35"/>
      <c r="F30" s="35"/>
      <c r="G30" s="35"/>
      <c r="H30" s="35"/>
      <c r="I30" s="35"/>
      <c r="J30" s="129">
        <f>ROUND(J132,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30" t="s">
        <v>38</v>
      </c>
      <c r="G32" s="35"/>
      <c r="H32" s="35"/>
      <c r="I32" s="130" t="s">
        <v>37</v>
      </c>
      <c r="J32" s="13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31" t="s">
        <v>40</v>
      </c>
      <c r="E33" s="121" t="s">
        <v>41</v>
      </c>
      <c r="F33" s="132">
        <f>ROUND((SUM(BE132:BE501)),  2)</f>
        <v>0</v>
      </c>
      <c r="G33" s="35"/>
      <c r="H33" s="35"/>
      <c r="I33" s="133">
        <v>0.21</v>
      </c>
      <c r="J33" s="132">
        <f>ROUND(((SUM(BE132:BE501))*I33),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1" t="s">
        <v>42</v>
      </c>
      <c r="F34" s="132">
        <f>ROUND((SUM(BF132:BF501)),  2)</f>
        <v>0</v>
      </c>
      <c r="G34" s="35"/>
      <c r="H34" s="35"/>
      <c r="I34" s="133">
        <v>0.15</v>
      </c>
      <c r="J34" s="132">
        <f>ROUND(((SUM(BF132:BF501))*I34),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21" t="s">
        <v>43</v>
      </c>
      <c r="F35" s="132">
        <f>ROUND((SUM(BG132:BG501)),  2)</f>
        <v>0</v>
      </c>
      <c r="G35" s="35"/>
      <c r="H35" s="35"/>
      <c r="I35" s="133">
        <v>0.21</v>
      </c>
      <c r="J35" s="132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21" t="s">
        <v>44</v>
      </c>
      <c r="F36" s="132">
        <f>ROUND((SUM(BH132:BH501)),  2)</f>
        <v>0</v>
      </c>
      <c r="G36" s="35"/>
      <c r="H36" s="35"/>
      <c r="I36" s="133">
        <v>0.15</v>
      </c>
      <c r="J36" s="132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1" t="s">
        <v>45</v>
      </c>
      <c r="F37" s="132">
        <f>ROUND((SUM(BI132:BI501)),  2)</f>
        <v>0</v>
      </c>
      <c r="G37" s="35"/>
      <c r="H37" s="35"/>
      <c r="I37" s="133">
        <v>0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34"/>
      <c r="D39" s="135" t="s">
        <v>46</v>
      </c>
      <c r="E39" s="136"/>
      <c r="F39" s="136"/>
      <c r="G39" s="137" t="s">
        <v>47</v>
      </c>
      <c r="H39" s="138" t="s">
        <v>48</v>
      </c>
      <c r="I39" s="136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7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39" t="str">
        <f>E7</f>
        <v>Lůžkový hospic Mezi stromy na pozemku č. parc 785/1 v k.ú. Havlíčkův Brod</v>
      </c>
      <c r="F85" s="340"/>
      <c r="G85" s="340"/>
      <c r="H85" s="34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186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4" t="str">
        <f>E9</f>
        <v>SO.02 - Sklad zahradního nářadí</v>
      </c>
      <c r="F87" s="341"/>
      <c r="G87" s="341"/>
      <c r="H87" s="34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25. 4. 2022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>Spolek pro lůžkový hospic Mezi Stromy</v>
      </c>
      <c r="G91" s="37"/>
      <c r="H91" s="37"/>
      <c r="I91" s="30" t="s">
        <v>30</v>
      </c>
      <c r="J91" s="33" t="str">
        <f>E21</f>
        <v>PROJEKT II, v.o.s.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Martin Škrabal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229</v>
      </c>
      <c r="D94" s="153"/>
      <c r="E94" s="153"/>
      <c r="F94" s="153"/>
      <c r="G94" s="153"/>
      <c r="H94" s="153"/>
      <c r="I94" s="153"/>
      <c r="J94" s="154" t="s">
        <v>230</v>
      </c>
      <c r="K94" s="153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>
      <c r="A96" s="35"/>
      <c r="B96" s="36"/>
      <c r="C96" s="155" t="s">
        <v>231</v>
      </c>
      <c r="D96" s="37"/>
      <c r="E96" s="37"/>
      <c r="F96" s="37"/>
      <c r="G96" s="37"/>
      <c r="H96" s="37"/>
      <c r="I96" s="37"/>
      <c r="J96" s="85">
        <f>J132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232</v>
      </c>
    </row>
    <row r="97" spans="2:12" s="9" customFormat="1" ht="25" customHeight="1">
      <c r="B97" s="156"/>
      <c r="C97" s="157"/>
      <c r="D97" s="158" t="s">
        <v>233</v>
      </c>
      <c r="E97" s="159"/>
      <c r="F97" s="159"/>
      <c r="G97" s="159"/>
      <c r="H97" s="159"/>
      <c r="I97" s="159"/>
      <c r="J97" s="160">
        <f>J133</f>
        <v>0</v>
      </c>
      <c r="K97" s="157"/>
      <c r="L97" s="161"/>
    </row>
    <row r="98" spans="2:12" s="10" customFormat="1" ht="19.899999999999999" customHeight="1">
      <c r="B98" s="162"/>
      <c r="C98" s="105"/>
      <c r="D98" s="163" t="s">
        <v>234</v>
      </c>
      <c r="E98" s="164"/>
      <c r="F98" s="164"/>
      <c r="G98" s="164"/>
      <c r="H98" s="164"/>
      <c r="I98" s="164"/>
      <c r="J98" s="165">
        <f>J134</f>
        <v>0</v>
      </c>
      <c r="K98" s="105"/>
      <c r="L98" s="166"/>
    </row>
    <row r="99" spans="2:12" s="10" customFormat="1" ht="19.899999999999999" customHeight="1">
      <c r="B99" s="162"/>
      <c r="C99" s="105"/>
      <c r="D99" s="163" t="s">
        <v>235</v>
      </c>
      <c r="E99" s="164"/>
      <c r="F99" s="164"/>
      <c r="G99" s="164"/>
      <c r="H99" s="164"/>
      <c r="I99" s="164"/>
      <c r="J99" s="165">
        <f>J196</f>
        <v>0</v>
      </c>
      <c r="K99" s="105"/>
      <c r="L99" s="166"/>
    </row>
    <row r="100" spans="2:12" s="10" customFormat="1" ht="19.899999999999999" customHeight="1">
      <c r="B100" s="162"/>
      <c r="C100" s="105"/>
      <c r="D100" s="163" t="s">
        <v>236</v>
      </c>
      <c r="E100" s="164"/>
      <c r="F100" s="164"/>
      <c r="G100" s="164"/>
      <c r="H100" s="164"/>
      <c r="I100" s="164"/>
      <c r="J100" s="165">
        <f>J222</f>
        <v>0</v>
      </c>
      <c r="K100" s="105"/>
      <c r="L100" s="166"/>
    </row>
    <row r="101" spans="2:12" s="10" customFormat="1" ht="19.899999999999999" customHeight="1">
      <c r="B101" s="162"/>
      <c r="C101" s="105"/>
      <c r="D101" s="163" t="s">
        <v>237</v>
      </c>
      <c r="E101" s="164"/>
      <c r="F101" s="164"/>
      <c r="G101" s="164"/>
      <c r="H101" s="164"/>
      <c r="I101" s="164"/>
      <c r="J101" s="165">
        <f>J234</f>
        <v>0</v>
      </c>
      <c r="K101" s="105"/>
      <c r="L101" s="166"/>
    </row>
    <row r="102" spans="2:12" s="10" customFormat="1" ht="19.899999999999999" customHeight="1">
      <c r="B102" s="162"/>
      <c r="C102" s="105"/>
      <c r="D102" s="163" t="s">
        <v>239</v>
      </c>
      <c r="E102" s="164"/>
      <c r="F102" s="164"/>
      <c r="G102" s="164"/>
      <c r="H102" s="164"/>
      <c r="I102" s="164"/>
      <c r="J102" s="165">
        <f>J289</f>
        <v>0</v>
      </c>
      <c r="K102" s="105"/>
      <c r="L102" s="166"/>
    </row>
    <row r="103" spans="2:12" s="10" customFormat="1" ht="19.899999999999999" customHeight="1">
      <c r="B103" s="162"/>
      <c r="C103" s="105"/>
      <c r="D103" s="163" t="s">
        <v>241</v>
      </c>
      <c r="E103" s="164"/>
      <c r="F103" s="164"/>
      <c r="G103" s="164"/>
      <c r="H103" s="164"/>
      <c r="I103" s="164"/>
      <c r="J103" s="165">
        <f>J320</f>
        <v>0</v>
      </c>
      <c r="K103" s="105"/>
      <c r="L103" s="166"/>
    </row>
    <row r="104" spans="2:12" s="10" customFormat="1" ht="19.899999999999999" customHeight="1">
      <c r="B104" s="162"/>
      <c r="C104" s="105"/>
      <c r="D104" s="163" t="s">
        <v>242</v>
      </c>
      <c r="E104" s="164"/>
      <c r="F104" s="164"/>
      <c r="G104" s="164"/>
      <c r="H104" s="164"/>
      <c r="I104" s="164"/>
      <c r="J104" s="165">
        <f>J327</f>
        <v>0</v>
      </c>
      <c r="K104" s="105"/>
      <c r="L104" s="166"/>
    </row>
    <row r="105" spans="2:12" s="9" customFormat="1" ht="25" customHeight="1">
      <c r="B105" s="156"/>
      <c r="C105" s="157"/>
      <c r="D105" s="158" t="s">
        <v>243</v>
      </c>
      <c r="E105" s="159"/>
      <c r="F105" s="159"/>
      <c r="G105" s="159"/>
      <c r="H105" s="159"/>
      <c r="I105" s="159"/>
      <c r="J105" s="160">
        <f>J329</f>
        <v>0</v>
      </c>
      <c r="K105" s="157"/>
      <c r="L105" s="161"/>
    </row>
    <row r="106" spans="2:12" s="10" customFormat="1" ht="19.899999999999999" customHeight="1">
      <c r="B106" s="162"/>
      <c r="C106" s="105"/>
      <c r="D106" s="163" t="s">
        <v>244</v>
      </c>
      <c r="E106" s="164"/>
      <c r="F106" s="164"/>
      <c r="G106" s="164"/>
      <c r="H106" s="164"/>
      <c r="I106" s="164"/>
      <c r="J106" s="165">
        <f>J330</f>
        <v>0</v>
      </c>
      <c r="K106" s="105"/>
      <c r="L106" s="166"/>
    </row>
    <row r="107" spans="2:12" s="10" customFormat="1" ht="19.899999999999999" customHeight="1">
      <c r="B107" s="162"/>
      <c r="C107" s="105"/>
      <c r="D107" s="163" t="s">
        <v>245</v>
      </c>
      <c r="E107" s="164"/>
      <c r="F107" s="164"/>
      <c r="G107" s="164"/>
      <c r="H107" s="164"/>
      <c r="I107" s="164"/>
      <c r="J107" s="165">
        <f>J372</f>
        <v>0</v>
      </c>
      <c r="K107" s="105"/>
      <c r="L107" s="166"/>
    </row>
    <row r="108" spans="2:12" s="10" customFormat="1" ht="19.899999999999999" customHeight="1">
      <c r="B108" s="162"/>
      <c r="C108" s="105"/>
      <c r="D108" s="163" t="s">
        <v>246</v>
      </c>
      <c r="E108" s="164"/>
      <c r="F108" s="164"/>
      <c r="G108" s="164"/>
      <c r="H108" s="164"/>
      <c r="I108" s="164"/>
      <c r="J108" s="165">
        <f>J448</f>
        <v>0</v>
      </c>
      <c r="K108" s="105"/>
      <c r="L108" s="166"/>
    </row>
    <row r="109" spans="2:12" s="10" customFormat="1" ht="19.899999999999999" customHeight="1">
      <c r="B109" s="162"/>
      <c r="C109" s="105"/>
      <c r="D109" s="163" t="s">
        <v>5044</v>
      </c>
      <c r="E109" s="164"/>
      <c r="F109" s="164"/>
      <c r="G109" s="164"/>
      <c r="H109" s="164"/>
      <c r="I109" s="164"/>
      <c r="J109" s="165">
        <f>J458</f>
        <v>0</v>
      </c>
      <c r="K109" s="105"/>
      <c r="L109" s="166"/>
    </row>
    <row r="110" spans="2:12" s="10" customFormat="1" ht="19.899999999999999" customHeight="1">
      <c r="B110" s="162"/>
      <c r="C110" s="105"/>
      <c r="D110" s="163" t="s">
        <v>248</v>
      </c>
      <c r="E110" s="164"/>
      <c r="F110" s="164"/>
      <c r="G110" s="164"/>
      <c r="H110" s="164"/>
      <c r="I110" s="164"/>
      <c r="J110" s="165">
        <f>J462</f>
        <v>0</v>
      </c>
      <c r="K110" s="105"/>
      <c r="L110" s="166"/>
    </row>
    <row r="111" spans="2:12" s="10" customFormat="1" ht="19.899999999999999" customHeight="1">
      <c r="B111" s="162"/>
      <c r="C111" s="105"/>
      <c r="D111" s="163" t="s">
        <v>250</v>
      </c>
      <c r="E111" s="164"/>
      <c r="F111" s="164"/>
      <c r="G111" s="164"/>
      <c r="H111" s="164"/>
      <c r="I111" s="164"/>
      <c r="J111" s="165">
        <f>J485</f>
        <v>0</v>
      </c>
      <c r="K111" s="105"/>
      <c r="L111" s="166"/>
    </row>
    <row r="112" spans="2:12" s="10" customFormat="1" ht="19.899999999999999" customHeight="1">
      <c r="B112" s="162"/>
      <c r="C112" s="105"/>
      <c r="D112" s="163" t="s">
        <v>255</v>
      </c>
      <c r="E112" s="164"/>
      <c r="F112" s="164"/>
      <c r="G112" s="164"/>
      <c r="H112" s="164"/>
      <c r="I112" s="164"/>
      <c r="J112" s="165">
        <f>J492</f>
        <v>0</v>
      </c>
      <c r="K112" s="105"/>
      <c r="L112" s="166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7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7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5" customHeight="1">
      <c r="A119" s="35"/>
      <c r="B119" s="36"/>
      <c r="C119" s="24" t="s">
        <v>260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7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26.25" customHeight="1">
      <c r="A122" s="35"/>
      <c r="B122" s="36"/>
      <c r="C122" s="37"/>
      <c r="D122" s="37"/>
      <c r="E122" s="339" t="str">
        <f>E7</f>
        <v>Lůžkový hospic Mezi stromy na pozemku č. parc 785/1 v k.ú. Havlíčkův Brod</v>
      </c>
      <c r="F122" s="340"/>
      <c r="G122" s="340"/>
      <c r="H122" s="340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186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94" t="str">
        <f>E9</f>
        <v>SO.02 - Sklad zahradního nářadí</v>
      </c>
      <c r="F124" s="341"/>
      <c r="G124" s="341"/>
      <c r="H124" s="341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7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F12</f>
        <v xml:space="preserve"> </v>
      </c>
      <c r="G126" s="37"/>
      <c r="H126" s="37"/>
      <c r="I126" s="30" t="s">
        <v>22</v>
      </c>
      <c r="J126" s="67" t="str">
        <f>IF(J12="","",J12)</f>
        <v>25. 4. 2022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7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15" customHeight="1">
      <c r="A128" s="35"/>
      <c r="B128" s="36"/>
      <c r="C128" s="30" t="s">
        <v>24</v>
      </c>
      <c r="D128" s="37"/>
      <c r="E128" s="37"/>
      <c r="F128" s="28" t="str">
        <f>E15</f>
        <v>Spolek pro lůžkový hospic Mezi Stromy</v>
      </c>
      <c r="G128" s="37"/>
      <c r="H128" s="37"/>
      <c r="I128" s="30" t="s">
        <v>30</v>
      </c>
      <c r="J128" s="33" t="str">
        <f>E21</f>
        <v>PROJEKT II, v.o.s.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15" customHeight="1">
      <c r="A129" s="35"/>
      <c r="B129" s="36"/>
      <c r="C129" s="30" t="s">
        <v>28</v>
      </c>
      <c r="D129" s="37"/>
      <c r="E129" s="37"/>
      <c r="F129" s="28" t="str">
        <f>IF(E18="","",E18)</f>
        <v>Vyplň údaj</v>
      </c>
      <c r="G129" s="37"/>
      <c r="H129" s="37"/>
      <c r="I129" s="30" t="s">
        <v>33</v>
      </c>
      <c r="J129" s="33" t="str">
        <f>E24</f>
        <v>Martin Škrabal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2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67"/>
      <c r="B131" s="168"/>
      <c r="C131" s="169" t="s">
        <v>261</v>
      </c>
      <c r="D131" s="170" t="s">
        <v>61</v>
      </c>
      <c r="E131" s="170" t="s">
        <v>57</v>
      </c>
      <c r="F131" s="170" t="s">
        <v>58</v>
      </c>
      <c r="G131" s="170" t="s">
        <v>262</v>
      </c>
      <c r="H131" s="170" t="s">
        <v>263</v>
      </c>
      <c r="I131" s="170" t="s">
        <v>264</v>
      </c>
      <c r="J131" s="170" t="s">
        <v>230</v>
      </c>
      <c r="K131" s="171" t="s">
        <v>265</v>
      </c>
      <c r="L131" s="172"/>
      <c r="M131" s="76" t="s">
        <v>1</v>
      </c>
      <c r="N131" s="77" t="s">
        <v>40</v>
      </c>
      <c r="O131" s="77" t="s">
        <v>266</v>
      </c>
      <c r="P131" s="77" t="s">
        <v>267</v>
      </c>
      <c r="Q131" s="77" t="s">
        <v>268</v>
      </c>
      <c r="R131" s="77" t="s">
        <v>269</v>
      </c>
      <c r="S131" s="77" t="s">
        <v>270</v>
      </c>
      <c r="T131" s="78" t="s">
        <v>271</v>
      </c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</row>
    <row r="132" spans="1:65" s="2" customFormat="1" ht="22.75" customHeight="1">
      <c r="A132" s="35"/>
      <c r="B132" s="36"/>
      <c r="C132" s="83" t="s">
        <v>272</v>
      </c>
      <c r="D132" s="37"/>
      <c r="E132" s="37"/>
      <c r="F132" s="37"/>
      <c r="G132" s="37"/>
      <c r="H132" s="37"/>
      <c r="I132" s="37"/>
      <c r="J132" s="173">
        <f>BK132</f>
        <v>0</v>
      </c>
      <c r="K132" s="37"/>
      <c r="L132" s="40"/>
      <c r="M132" s="79"/>
      <c r="N132" s="174"/>
      <c r="O132" s="80"/>
      <c r="P132" s="175">
        <f>P133+P329</f>
        <v>0</v>
      </c>
      <c r="Q132" s="80"/>
      <c r="R132" s="175">
        <f>R133+R329</f>
        <v>38.253623929999989</v>
      </c>
      <c r="S132" s="80"/>
      <c r="T132" s="176">
        <f>T133+T329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232</v>
      </c>
      <c r="BK132" s="177">
        <f>BK133+BK329</f>
        <v>0</v>
      </c>
    </row>
    <row r="133" spans="1:65" s="12" customFormat="1" ht="25.9" customHeight="1">
      <c r="B133" s="178"/>
      <c r="C133" s="179"/>
      <c r="D133" s="180" t="s">
        <v>75</v>
      </c>
      <c r="E133" s="181" t="s">
        <v>273</v>
      </c>
      <c r="F133" s="181" t="s">
        <v>274</v>
      </c>
      <c r="G133" s="179"/>
      <c r="H133" s="179"/>
      <c r="I133" s="182"/>
      <c r="J133" s="183">
        <f>BK133</f>
        <v>0</v>
      </c>
      <c r="K133" s="179"/>
      <c r="L133" s="184"/>
      <c r="M133" s="185"/>
      <c r="N133" s="186"/>
      <c r="O133" s="186"/>
      <c r="P133" s="187">
        <f>P134+P196+P222+P234+P289+P320+P327</f>
        <v>0</v>
      </c>
      <c r="Q133" s="186"/>
      <c r="R133" s="187">
        <f>R134+R196+R222+R234+R289+R320+R327</f>
        <v>35.681032269999989</v>
      </c>
      <c r="S133" s="186"/>
      <c r="T133" s="188">
        <f>T134+T196+T222+T234+T289+T320+T327</f>
        <v>0</v>
      </c>
      <c r="AR133" s="189" t="s">
        <v>83</v>
      </c>
      <c r="AT133" s="190" t="s">
        <v>75</v>
      </c>
      <c r="AU133" s="190" t="s">
        <v>76</v>
      </c>
      <c r="AY133" s="189" t="s">
        <v>275</v>
      </c>
      <c r="BK133" s="191">
        <f>BK134+BK196+BK222+BK234+BK289+BK320+BK327</f>
        <v>0</v>
      </c>
    </row>
    <row r="134" spans="1:65" s="12" customFormat="1" ht="22.75" customHeight="1">
      <c r="B134" s="178"/>
      <c r="C134" s="179"/>
      <c r="D134" s="180" t="s">
        <v>75</v>
      </c>
      <c r="E134" s="192" t="s">
        <v>83</v>
      </c>
      <c r="F134" s="192" t="s">
        <v>276</v>
      </c>
      <c r="G134" s="179"/>
      <c r="H134" s="179"/>
      <c r="I134" s="182"/>
      <c r="J134" s="193">
        <f>BK134</f>
        <v>0</v>
      </c>
      <c r="K134" s="179"/>
      <c r="L134" s="184"/>
      <c r="M134" s="185"/>
      <c r="N134" s="186"/>
      <c r="O134" s="186"/>
      <c r="P134" s="187">
        <f>SUM(P135:P195)</f>
        <v>0</v>
      </c>
      <c r="Q134" s="186"/>
      <c r="R134" s="187">
        <f>SUM(R135:R195)</f>
        <v>0</v>
      </c>
      <c r="S134" s="186"/>
      <c r="T134" s="188">
        <f>SUM(T135:T195)</f>
        <v>0</v>
      </c>
      <c r="AR134" s="189" t="s">
        <v>83</v>
      </c>
      <c r="AT134" s="190" t="s">
        <v>75</v>
      </c>
      <c r="AU134" s="190" t="s">
        <v>83</v>
      </c>
      <c r="AY134" s="189" t="s">
        <v>275</v>
      </c>
      <c r="BK134" s="191">
        <f>SUM(BK135:BK195)</f>
        <v>0</v>
      </c>
    </row>
    <row r="135" spans="1:65" s="2" customFormat="1" ht="24.15" customHeight="1">
      <c r="A135" s="35"/>
      <c r="B135" s="36"/>
      <c r="C135" s="194" t="s">
        <v>83</v>
      </c>
      <c r="D135" s="194" t="s">
        <v>277</v>
      </c>
      <c r="E135" s="195" t="s">
        <v>3623</v>
      </c>
      <c r="F135" s="196" t="s">
        <v>3624</v>
      </c>
      <c r="G135" s="197" t="s">
        <v>280</v>
      </c>
      <c r="H135" s="198">
        <v>40</v>
      </c>
      <c r="I135" s="199"/>
      <c r="J135" s="200">
        <f>ROUND(I135*H135,2)</f>
        <v>0</v>
      </c>
      <c r="K135" s="196" t="s">
        <v>281</v>
      </c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282</v>
      </c>
      <c r="AT135" s="205" t="s">
        <v>277</v>
      </c>
      <c r="AU135" s="205" t="s">
        <v>85</v>
      </c>
      <c r="AY135" s="18" t="s">
        <v>275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282</v>
      </c>
      <c r="BM135" s="205" t="s">
        <v>5045</v>
      </c>
    </row>
    <row r="136" spans="1:65" s="13" customFormat="1" ht="10">
      <c r="B136" s="207"/>
      <c r="C136" s="208"/>
      <c r="D136" s="209" t="s">
        <v>284</v>
      </c>
      <c r="E136" s="210" t="s">
        <v>1</v>
      </c>
      <c r="F136" s="211" t="s">
        <v>607</v>
      </c>
      <c r="G136" s="208"/>
      <c r="H136" s="212">
        <v>40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284</v>
      </c>
      <c r="AU136" s="218" t="s">
        <v>85</v>
      </c>
      <c r="AV136" s="13" t="s">
        <v>85</v>
      </c>
      <c r="AW136" s="13" t="s">
        <v>32</v>
      </c>
      <c r="AX136" s="13" t="s">
        <v>76</v>
      </c>
      <c r="AY136" s="218" t="s">
        <v>275</v>
      </c>
    </row>
    <row r="137" spans="1:65" s="14" customFormat="1" ht="10">
      <c r="B137" s="219"/>
      <c r="C137" s="220"/>
      <c r="D137" s="209" t="s">
        <v>284</v>
      </c>
      <c r="E137" s="221" t="s">
        <v>1</v>
      </c>
      <c r="F137" s="222" t="s">
        <v>286</v>
      </c>
      <c r="G137" s="220"/>
      <c r="H137" s="223">
        <v>40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284</v>
      </c>
      <c r="AU137" s="229" t="s">
        <v>85</v>
      </c>
      <c r="AV137" s="14" t="s">
        <v>106</v>
      </c>
      <c r="AW137" s="14" t="s">
        <v>32</v>
      </c>
      <c r="AX137" s="14" t="s">
        <v>76</v>
      </c>
      <c r="AY137" s="229" t="s">
        <v>275</v>
      </c>
    </row>
    <row r="138" spans="1:65" s="15" customFormat="1" ht="10">
      <c r="B138" s="230"/>
      <c r="C138" s="231"/>
      <c r="D138" s="209" t="s">
        <v>284</v>
      </c>
      <c r="E138" s="232" t="s">
        <v>196</v>
      </c>
      <c r="F138" s="233" t="s">
        <v>287</v>
      </c>
      <c r="G138" s="231"/>
      <c r="H138" s="234">
        <v>40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284</v>
      </c>
      <c r="AU138" s="240" t="s">
        <v>85</v>
      </c>
      <c r="AV138" s="15" t="s">
        <v>282</v>
      </c>
      <c r="AW138" s="15" t="s">
        <v>32</v>
      </c>
      <c r="AX138" s="15" t="s">
        <v>83</v>
      </c>
      <c r="AY138" s="240" t="s">
        <v>275</v>
      </c>
    </row>
    <row r="139" spans="1:65" s="2" customFormat="1" ht="24.15" customHeight="1">
      <c r="A139" s="35"/>
      <c r="B139" s="36"/>
      <c r="C139" s="194" t="s">
        <v>85</v>
      </c>
      <c r="D139" s="194" t="s">
        <v>277</v>
      </c>
      <c r="E139" s="195" t="s">
        <v>5046</v>
      </c>
      <c r="F139" s="196" t="s">
        <v>5047</v>
      </c>
      <c r="G139" s="197" t="s">
        <v>290</v>
      </c>
      <c r="H139" s="198">
        <v>45.9</v>
      </c>
      <c r="I139" s="199"/>
      <c r="J139" s="200">
        <f>ROUND(I139*H139,2)</f>
        <v>0</v>
      </c>
      <c r="K139" s="196" t="s">
        <v>281</v>
      </c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282</v>
      </c>
      <c r="AT139" s="205" t="s">
        <v>277</v>
      </c>
      <c r="AU139" s="205" t="s">
        <v>85</v>
      </c>
      <c r="AY139" s="18" t="s">
        <v>275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282</v>
      </c>
      <c r="BM139" s="205" t="s">
        <v>5048</v>
      </c>
    </row>
    <row r="140" spans="1:65" s="13" customFormat="1" ht="10">
      <c r="B140" s="207"/>
      <c r="C140" s="208"/>
      <c r="D140" s="209" t="s">
        <v>284</v>
      </c>
      <c r="E140" s="210" t="s">
        <v>1</v>
      </c>
      <c r="F140" s="211" t="s">
        <v>5049</v>
      </c>
      <c r="G140" s="208"/>
      <c r="H140" s="212">
        <v>45.9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284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275</v>
      </c>
    </row>
    <row r="141" spans="1:65" s="14" customFormat="1" ht="10">
      <c r="B141" s="219"/>
      <c r="C141" s="220"/>
      <c r="D141" s="209" t="s">
        <v>284</v>
      </c>
      <c r="E141" s="221" t="s">
        <v>1</v>
      </c>
      <c r="F141" s="222" t="s">
        <v>286</v>
      </c>
      <c r="G141" s="220"/>
      <c r="H141" s="223">
        <v>45.9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284</v>
      </c>
      <c r="AU141" s="229" t="s">
        <v>85</v>
      </c>
      <c r="AV141" s="14" t="s">
        <v>106</v>
      </c>
      <c r="AW141" s="14" t="s">
        <v>32</v>
      </c>
      <c r="AX141" s="14" t="s">
        <v>76</v>
      </c>
      <c r="AY141" s="229" t="s">
        <v>275</v>
      </c>
    </row>
    <row r="142" spans="1:65" s="15" customFormat="1" ht="10">
      <c r="B142" s="230"/>
      <c r="C142" s="231"/>
      <c r="D142" s="209" t="s">
        <v>284</v>
      </c>
      <c r="E142" s="232" t="s">
        <v>3614</v>
      </c>
      <c r="F142" s="233" t="s">
        <v>287</v>
      </c>
      <c r="G142" s="231"/>
      <c r="H142" s="234">
        <v>45.9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284</v>
      </c>
      <c r="AU142" s="240" t="s">
        <v>85</v>
      </c>
      <c r="AV142" s="15" t="s">
        <v>282</v>
      </c>
      <c r="AW142" s="15" t="s">
        <v>32</v>
      </c>
      <c r="AX142" s="15" t="s">
        <v>83</v>
      </c>
      <c r="AY142" s="240" t="s">
        <v>275</v>
      </c>
    </row>
    <row r="143" spans="1:65" s="2" customFormat="1" ht="33" customHeight="1">
      <c r="A143" s="35"/>
      <c r="B143" s="36"/>
      <c r="C143" s="194" t="s">
        <v>106</v>
      </c>
      <c r="D143" s="194" t="s">
        <v>277</v>
      </c>
      <c r="E143" s="195" t="s">
        <v>4659</v>
      </c>
      <c r="F143" s="196" t="s">
        <v>4660</v>
      </c>
      <c r="G143" s="197" t="s">
        <v>290</v>
      </c>
      <c r="H143" s="198">
        <v>3.3919999999999999</v>
      </c>
      <c r="I143" s="199"/>
      <c r="J143" s="200">
        <f>ROUND(I143*H143,2)</f>
        <v>0</v>
      </c>
      <c r="K143" s="196" t="s">
        <v>281</v>
      </c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282</v>
      </c>
      <c r="AT143" s="205" t="s">
        <v>277</v>
      </c>
      <c r="AU143" s="205" t="s">
        <v>85</v>
      </c>
      <c r="AY143" s="18" t="s">
        <v>275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282</v>
      </c>
      <c r="BM143" s="205" t="s">
        <v>5050</v>
      </c>
    </row>
    <row r="144" spans="1:65" s="13" customFormat="1" ht="10">
      <c r="B144" s="207"/>
      <c r="C144" s="208"/>
      <c r="D144" s="209" t="s">
        <v>284</v>
      </c>
      <c r="E144" s="210" t="s">
        <v>1</v>
      </c>
      <c r="F144" s="211" t="s">
        <v>5051</v>
      </c>
      <c r="G144" s="208"/>
      <c r="H144" s="212">
        <v>3.3919999999999999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284</v>
      </c>
      <c r="AU144" s="218" t="s">
        <v>85</v>
      </c>
      <c r="AV144" s="13" t="s">
        <v>85</v>
      </c>
      <c r="AW144" s="13" t="s">
        <v>32</v>
      </c>
      <c r="AX144" s="13" t="s">
        <v>76</v>
      </c>
      <c r="AY144" s="218" t="s">
        <v>275</v>
      </c>
    </row>
    <row r="145" spans="1:65" s="14" customFormat="1" ht="10">
      <c r="B145" s="219"/>
      <c r="C145" s="220"/>
      <c r="D145" s="209" t="s">
        <v>284</v>
      </c>
      <c r="E145" s="221" t="s">
        <v>1</v>
      </c>
      <c r="F145" s="222" t="s">
        <v>286</v>
      </c>
      <c r="G145" s="220"/>
      <c r="H145" s="223">
        <v>3.3919999999999999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284</v>
      </c>
      <c r="AU145" s="229" t="s">
        <v>85</v>
      </c>
      <c r="AV145" s="14" t="s">
        <v>106</v>
      </c>
      <c r="AW145" s="14" t="s">
        <v>32</v>
      </c>
      <c r="AX145" s="14" t="s">
        <v>76</v>
      </c>
      <c r="AY145" s="229" t="s">
        <v>275</v>
      </c>
    </row>
    <row r="146" spans="1:65" s="15" customFormat="1" ht="10">
      <c r="B146" s="230"/>
      <c r="C146" s="231"/>
      <c r="D146" s="209" t="s">
        <v>284</v>
      </c>
      <c r="E146" s="232" t="s">
        <v>5042</v>
      </c>
      <c r="F146" s="233" t="s">
        <v>287</v>
      </c>
      <c r="G146" s="231"/>
      <c r="H146" s="234">
        <v>3.3919999999999999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284</v>
      </c>
      <c r="AU146" s="240" t="s">
        <v>85</v>
      </c>
      <c r="AV146" s="15" t="s">
        <v>282</v>
      </c>
      <c r="AW146" s="15" t="s">
        <v>32</v>
      </c>
      <c r="AX146" s="15" t="s">
        <v>83</v>
      </c>
      <c r="AY146" s="240" t="s">
        <v>275</v>
      </c>
    </row>
    <row r="147" spans="1:65" s="2" customFormat="1" ht="37.75" customHeight="1">
      <c r="A147" s="35"/>
      <c r="B147" s="36"/>
      <c r="C147" s="194" t="s">
        <v>282</v>
      </c>
      <c r="D147" s="194" t="s">
        <v>277</v>
      </c>
      <c r="E147" s="195" t="s">
        <v>318</v>
      </c>
      <c r="F147" s="196" t="s">
        <v>319</v>
      </c>
      <c r="G147" s="197" t="s">
        <v>290</v>
      </c>
      <c r="H147" s="198">
        <v>19</v>
      </c>
      <c r="I147" s="199"/>
      <c r="J147" s="200">
        <f>ROUND(I147*H147,2)</f>
        <v>0</v>
      </c>
      <c r="K147" s="196" t="s">
        <v>281</v>
      </c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282</v>
      </c>
      <c r="AT147" s="205" t="s">
        <v>277</v>
      </c>
      <c r="AU147" s="205" t="s">
        <v>85</v>
      </c>
      <c r="AY147" s="18" t="s">
        <v>275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282</v>
      </c>
      <c r="BM147" s="205" t="s">
        <v>5052</v>
      </c>
    </row>
    <row r="148" spans="1:65" s="13" customFormat="1" ht="10">
      <c r="B148" s="207"/>
      <c r="C148" s="208"/>
      <c r="D148" s="209" t="s">
        <v>284</v>
      </c>
      <c r="E148" s="210" t="s">
        <v>1</v>
      </c>
      <c r="F148" s="211" t="s">
        <v>224</v>
      </c>
      <c r="G148" s="208"/>
      <c r="H148" s="212">
        <v>5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284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275</v>
      </c>
    </row>
    <row r="149" spans="1:65" s="13" customFormat="1" ht="10">
      <c r="B149" s="207"/>
      <c r="C149" s="208"/>
      <c r="D149" s="209" t="s">
        <v>284</v>
      </c>
      <c r="E149" s="210" t="s">
        <v>1</v>
      </c>
      <c r="F149" s="211" t="s">
        <v>192</v>
      </c>
      <c r="G149" s="208"/>
      <c r="H149" s="212">
        <v>10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284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275</v>
      </c>
    </row>
    <row r="150" spans="1:65" s="13" customFormat="1" ht="10">
      <c r="B150" s="207"/>
      <c r="C150" s="208"/>
      <c r="D150" s="209" t="s">
        <v>284</v>
      </c>
      <c r="E150" s="210" t="s">
        <v>1</v>
      </c>
      <c r="F150" s="211" t="s">
        <v>321</v>
      </c>
      <c r="G150" s="208"/>
      <c r="H150" s="212">
        <v>4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284</v>
      </c>
      <c r="AU150" s="218" t="s">
        <v>85</v>
      </c>
      <c r="AV150" s="13" t="s">
        <v>85</v>
      </c>
      <c r="AW150" s="13" t="s">
        <v>32</v>
      </c>
      <c r="AX150" s="13" t="s">
        <v>76</v>
      </c>
      <c r="AY150" s="218" t="s">
        <v>275</v>
      </c>
    </row>
    <row r="151" spans="1:65" s="14" customFormat="1" ht="10">
      <c r="B151" s="219"/>
      <c r="C151" s="220"/>
      <c r="D151" s="209" t="s">
        <v>284</v>
      </c>
      <c r="E151" s="221" t="s">
        <v>1</v>
      </c>
      <c r="F151" s="222" t="s">
        <v>286</v>
      </c>
      <c r="G151" s="220"/>
      <c r="H151" s="223">
        <v>19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284</v>
      </c>
      <c r="AU151" s="229" t="s">
        <v>85</v>
      </c>
      <c r="AV151" s="14" t="s">
        <v>106</v>
      </c>
      <c r="AW151" s="14" t="s">
        <v>32</v>
      </c>
      <c r="AX151" s="14" t="s">
        <v>76</v>
      </c>
      <c r="AY151" s="229" t="s">
        <v>275</v>
      </c>
    </row>
    <row r="152" spans="1:65" s="15" customFormat="1" ht="10">
      <c r="B152" s="230"/>
      <c r="C152" s="231"/>
      <c r="D152" s="209" t="s">
        <v>284</v>
      </c>
      <c r="E152" s="232" t="s">
        <v>1</v>
      </c>
      <c r="F152" s="233" t="s">
        <v>287</v>
      </c>
      <c r="G152" s="231"/>
      <c r="H152" s="234">
        <v>19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284</v>
      </c>
      <c r="AU152" s="240" t="s">
        <v>85</v>
      </c>
      <c r="AV152" s="15" t="s">
        <v>282</v>
      </c>
      <c r="AW152" s="15" t="s">
        <v>32</v>
      </c>
      <c r="AX152" s="15" t="s">
        <v>83</v>
      </c>
      <c r="AY152" s="240" t="s">
        <v>275</v>
      </c>
    </row>
    <row r="153" spans="1:65" s="2" customFormat="1" ht="37.75" customHeight="1">
      <c r="A153" s="35"/>
      <c r="B153" s="36"/>
      <c r="C153" s="194" t="s">
        <v>317</v>
      </c>
      <c r="D153" s="194" t="s">
        <v>277</v>
      </c>
      <c r="E153" s="195" t="s">
        <v>323</v>
      </c>
      <c r="F153" s="196" t="s">
        <v>324</v>
      </c>
      <c r="G153" s="197" t="s">
        <v>290</v>
      </c>
      <c r="H153" s="198">
        <v>34.292000000000002</v>
      </c>
      <c r="I153" s="199"/>
      <c r="J153" s="200">
        <f>ROUND(I153*H153,2)</f>
        <v>0</v>
      </c>
      <c r="K153" s="196" t="s">
        <v>281</v>
      </c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282</v>
      </c>
      <c r="AT153" s="205" t="s">
        <v>277</v>
      </c>
      <c r="AU153" s="205" t="s">
        <v>85</v>
      </c>
      <c r="AY153" s="18" t="s">
        <v>275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282</v>
      </c>
      <c r="BM153" s="205" t="s">
        <v>5053</v>
      </c>
    </row>
    <row r="154" spans="1:65" s="13" customFormat="1" ht="10">
      <c r="B154" s="207"/>
      <c r="C154" s="208"/>
      <c r="D154" s="209" t="s">
        <v>284</v>
      </c>
      <c r="E154" s="210" t="s">
        <v>1</v>
      </c>
      <c r="F154" s="211" t="s">
        <v>3614</v>
      </c>
      <c r="G154" s="208"/>
      <c r="H154" s="212">
        <v>45.9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284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275</v>
      </c>
    </row>
    <row r="155" spans="1:65" s="13" customFormat="1" ht="10">
      <c r="B155" s="207"/>
      <c r="C155" s="208"/>
      <c r="D155" s="209" t="s">
        <v>284</v>
      </c>
      <c r="E155" s="210" t="s">
        <v>1</v>
      </c>
      <c r="F155" s="211" t="s">
        <v>5042</v>
      </c>
      <c r="G155" s="208"/>
      <c r="H155" s="212">
        <v>3.3919999999999999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284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275</v>
      </c>
    </row>
    <row r="156" spans="1:65" s="13" customFormat="1" ht="10">
      <c r="B156" s="207"/>
      <c r="C156" s="208"/>
      <c r="D156" s="209" t="s">
        <v>284</v>
      </c>
      <c r="E156" s="210" t="s">
        <v>1</v>
      </c>
      <c r="F156" s="211" t="s">
        <v>326</v>
      </c>
      <c r="G156" s="208"/>
      <c r="H156" s="212">
        <v>-5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284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275</v>
      </c>
    </row>
    <row r="157" spans="1:65" s="13" customFormat="1" ht="10">
      <c r="B157" s="207"/>
      <c r="C157" s="208"/>
      <c r="D157" s="209" t="s">
        <v>284</v>
      </c>
      <c r="E157" s="210" t="s">
        <v>1</v>
      </c>
      <c r="F157" s="211" t="s">
        <v>327</v>
      </c>
      <c r="G157" s="208"/>
      <c r="H157" s="212">
        <v>-10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284</v>
      </c>
      <c r="AU157" s="218" t="s">
        <v>85</v>
      </c>
      <c r="AV157" s="13" t="s">
        <v>85</v>
      </c>
      <c r="AW157" s="13" t="s">
        <v>32</v>
      </c>
      <c r="AX157" s="13" t="s">
        <v>76</v>
      </c>
      <c r="AY157" s="218" t="s">
        <v>275</v>
      </c>
    </row>
    <row r="158" spans="1:65" s="14" customFormat="1" ht="10">
      <c r="B158" s="219"/>
      <c r="C158" s="220"/>
      <c r="D158" s="209" t="s">
        <v>284</v>
      </c>
      <c r="E158" s="221" t="s">
        <v>200</v>
      </c>
      <c r="F158" s="222" t="s">
        <v>286</v>
      </c>
      <c r="G158" s="220"/>
      <c r="H158" s="223">
        <v>34.292000000000002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284</v>
      </c>
      <c r="AU158" s="229" t="s">
        <v>85</v>
      </c>
      <c r="AV158" s="14" t="s">
        <v>106</v>
      </c>
      <c r="AW158" s="14" t="s">
        <v>32</v>
      </c>
      <c r="AX158" s="14" t="s">
        <v>76</v>
      </c>
      <c r="AY158" s="229" t="s">
        <v>275</v>
      </c>
    </row>
    <row r="159" spans="1:65" s="15" customFormat="1" ht="10">
      <c r="B159" s="230"/>
      <c r="C159" s="231"/>
      <c r="D159" s="209" t="s">
        <v>284</v>
      </c>
      <c r="E159" s="232" t="s">
        <v>1</v>
      </c>
      <c r="F159" s="233" t="s">
        <v>287</v>
      </c>
      <c r="G159" s="231"/>
      <c r="H159" s="234">
        <v>34.292000000000002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284</v>
      </c>
      <c r="AU159" s="240" t="s">
        <v>85</v>
      </c>
      <c r="AV159" s="15" t="s">
        <v>282</v>
      </c>
      <c r="AW159" s="15" t="s">
        <v>32</v>
      </c>
      <c r="AX159" s="15" t="s">
        <v>83</v>
      </c>
      <c r="AY159" s="240" t="s">
        <v>275</v>
      </c>
    </row>
    <row r="160" spans="1:65" s="2" customFormat="1" ht="24.15" customHeight="1">
      <c r="A160" s="35"/>
      <c r="B160" s="36"/>
      <c r="C160" s="194" t="s">
        <v>322</v>
      </c>
      <c r="D160" s="194" t="s">
        <v>277</v>
      </c>
      <c r="E160" s="195" t="s">
        <v>3657</v>
      </c>
      <c r="F160" s="196" t="s">
        <v>3658</v>
      </c>
      <c r="G160" s="197" t="s">
        <v>290</v>
      </c>
      <c r="H160" s="198">
        <v>68.292000000000002</v>
      </c>
      <c r="I160" s="199"/>
      <c r="J160" s="200">
        <f>ROUND(I160*H160,2)</f>
        <v>0</v>
      </c>
      <c r="K160" s="196" t="s">
        <v>281</v>
      </c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282</v>
      </c>
      <c r="AT160" s="205" t="s">
        <v>277</v>
      </c>
      <c r="AU160" s="205" t="s">
        <v>85</v>
      </c>
      <c r="AY160" s="18" t="s">
        <v>275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282</v>
      </c>
      <c r="BM160" s="205" t="s">
        <v>5054</v>
      </c>
    </row>
    <row r="161" spans="1:65" s="13" customFormat="1" ht="10">
      <c r="B161" s="207"/>
      <c r="C161" s="208"/>
      <c r="D161" s="209" t="s">
        <v>284</v>
      </c>
      <c r="E161" s="210" t="s">
        <v>1</v>
      </c>
      <c r="F161" s="211" t="s">
        <v>5055</v>
      </c>
      <c r="G161" s="208"/>
      <c r="H161" s="212">
        <v>49.292000000000002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284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275</v>
      </c>
    </row>
    <row r="162" spans="1:65" s="13" customFormat="1" ht="10">
      <c r="B162" s="207"/>
      <c r="C162" s="208"/>
      <c r="D162" s="209" t="s">
        <v>284</v>
      </c>
      <c r="E162" s="210" t="s">
        <v>1</v>
      </c>
      <c r="F162" s="211" t="s">
        <v>333</v>
      </c>
      <c r="G162" s="208"/>
      <c r="H162" s="212">
        <v>5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284</v>
      </c>
      <c r="AU162" s="218" t="s">
        <v>85</v>
      </c>
      <c r="AV162" s="13" t="s">
        <v>85</v>
      </c>
      <c r="AW162" s="13" t="s">
        <v>32</v>
      </c>
      <c r="AX162" s="13" t="s">
        <v>76</v>
      </c>
      <c r="AY162" s="218" t="s">
        <v>275</v>
      </c>
    </row>
    <row r="163" spans="1:65" s="13" customFormat="1" ht="10">
      <c r="B163" s="207"/>
      <c r="C163" s="208"/>
      <c r="D163" s="209" t="s">
        <v>284</v>
      </c>
      <c r="E163" s="210" t="s">
        <v>1</v>
      </c>
      <c r="F163" s="211" t="s">
        <v>192</v>
      </c>
      <c r="G163" s="208"/>
      <c r="H163" s="212">
        <v>10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284</v>
      </c>
      <c r="AU163" s="218" t="s">
        <v>85</v>
      </c>
      <c r="AV163" s="13" t="s">
        <v>85</v>
      </c>
      <c r="AW163" s="13" t="s">
        <v>32</v>
      </c>
      <c r="AX163" s="13" t="s">
        <v>76</v>
      </c>
      <c r="AY163" s="218" t="s">
        <v>275</v>
      </c>
    </row>
    <row r="164" spans="1:65" s="13" customFormat="1" ht="10">
      <c r="B164" s="207"/>
      <c r="C164" s="208"/>
      <c r="D164" s="209" t="s">
        <v>284</v>
      </c>
      <c r="E164" s="210" t="s">
        <v>1</v>
      </c>
      <c r="F164" s="211" t="s">
        <v>321</v>
      </c>
      <c r="G164" s="208"/>
      <c r="H164" s="212">
        <v>4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284</v>
      </c>
      <c r="AU164" s="218" t="s">
        <v>85</v>
      </c>
      <c r="AV164" s="13" t="s">
        <v>85</v>
      </c>
      <c r="AW164" s="13" t="s">
        <v>32</v>
      </c>
      <c r="AX164" s="13" t="s">
        <v>76</v>
      </c>
      <c r="AY164" s="218" t="s">
        <v>275</v>
      </c>
    </row>
    <row r="165" spans="1:65" s="14" customFormat="1" ht="10">
      <c r="B165" s="219"/>
      <c r="C165" s="220"/>
      <c r="D165" s="209" t="s">
        <v>284</v>
      </c>
      <c r="E165" s="221" t="s">
        <v>1</v>
      </c>
      <c r="F165" s="222" t="s">
        <v>286</v>
      </c>
      <c r="G165" s="220"/>
      <c r="H165" s="223">
        <v>68.292000000000002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284</v>
      </c>
      <c r="AU165" s="229" t="s">
        <v>85</v>
      </c>
      <c r="AV165" s="14" t="s">
        <v>106</v>
      </c>
      <c r="AW165" s="14" t="s">
        <v>32</v>
      </c>
      <c r="AX165" s="14" t="s">
        <v>76</v>
      </c>
      <c r="AY165" s="229" t="s">
        <v>275</v>
      </c>
    </row>
    <row r="166" spans="1:65" s="15" customFormat="1" ht="10">
      <c r="B166" s="230"/>
      <c r="C166" s="231"/>
      <c r="D166" s="209" t="s">
        <v>284</v>
      </c>
      <c r="E166" s="232" t="s">
        <v>1</v>
      </c>
      <c r="F166" s="233" t="s">
        <v>287</v>
      </c>
      <c r="G166" s="231"/>
      <c r="H166" s="234">
        <v>68.292000000000002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284</v>
      </c>
      <c r="AU166" s="240" t="s">
        <v>85</v>
      </c>
      <c r="AV166" s="15" t="s">
        <v>282</v>
      </c>
      <c r="AW166" s="15" t="s">
        <v>32</v>
      </c>
      <c r="AX166" s="15" t="s">
        <v>83</v>
      </c>
      <c r="AY166" s="240" t="s">
        <v>275</v>
      </c>
    </row>
    <row r="167" spans="1:65" s="2" customFormat="1" ht="24.15" customHeight="1">
      <c r="A167" s="35"/>
      <c r="B167" s="36"/>
      <c r="C167" s="194" t="s">
        <v>328</v>
      </c>
      <c r="D167" s="194" t="s">
        <v>277</v>
      </c>
      <c r="E167" s="195" t="s">
        <v>335</v>
      </c>
      <c r="F167" s="196" t="s">
        <v>336</v>
      </c>
      <c r="G167" s="197" t="s">
        <v>290</v>
      </c>
      <c r="H167" s="198">
        <v>10</v>
      </c>
      <c r="I167" s="199"/>
      <c r="J167" s="200">
        <f>ROUND(I167*H167,2)</f>
        <v>0</v>
      </c>
      <c r="K167" s="196" t="s">
        <v>281</v>
      </c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282</v>
      </c>
      <c r="AT167" s="205" t="s">
        <v>277</v>
      </c>
      <c r="AU167" s="205" t="s">
        <v>85</v>
      </c>
      <c r="AY167" s="18" t="s">
        <v>275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282</v>
      </c>
      <c r="BM167" s="205" t="s">
        <v>5056</v>
      </c>
    </row>
    <row r="168" spans="1:65" s="13" customFormat="1" ht="10">
      <c r="B168" s="207"/>
      <c r="C168" s="208"/>
      <c r="D168" s="209" t="s">
        <v>284</v>
      </c>
      <c r="E168" s="210" t="s">
        <v>1</v>
      </c>
      <c r="F168" s="211" t="s">
        <v>345</v>
      </c>
      <c r="G168" s="208"/>
      <c r="H168" s="212">
        <v>10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284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275</v>
      </c>
    </row>
    <row r="169" spans="1:65" s="14" customFormat="1" ht="10">
      <c r="B169" s="219"/>
      <c r="C169" s="220"/>
      <c r="D169" s="209" t="s">
        <v>284</v>
      </c>
      <c r="E169" s="221" t="s">
        <v>1</v>
      </c>
      <c r="F169" s="222" t="s">
        <v>286</v>
      </c>
      <c r="G169" s="220"/>
      <c r="H169" s="223">
        <v>10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284</v>
      </c>
      <c r="AU169" s="229" t="s">
        <v>85</v>
      </c>
      <c r="AV169" s="14" t="s">
        <v>106</v>
      </c>
      <c r="AW169" s="14" t="s">
        <v>32</v>
      </c>
      <c r="AX169" s="14" t="s">
        <v>76</v>
      </c>
      <c r="AY169" s="229" t="s">
        <v>275</v>
      </c>
    </row>
    <row r="170" spans="1:65" s="15" customFormat="1" ht="10">
      <c r="B170" s="230"/>
      <c r="C170" s="231"/>
      <c r="D170" s="209" t="s">
        <v>284</v>
      </c>
      <c r="E170" s="232" t="s">
        <v>192</v>
      </c>
      <c r="F170" s="233" t="s">
        <v>287</v>
      </c>
      <c r="G170" s="231"/>
      <c r="H170" s="234">
        <v>10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284</v>
      </c>
      <c r="AU170" s="240" t="s">
        <v>85</v>
      </c>
      <c r="AV170" s="15" t="s">
        <v>282</v>
      </c>
      <c r="AW170" s="15" t="s">
        <v>32</v>
      </c>
      <c r="AX170" s="15" t="s">
        <v>83</v>
      </c>
      <c r="AY170" s="240" t="s">
        <v>275</v>
      </c>
    </row>
    <row r="171" spans="1:65" s="2" customFormat="1" ht="33" customHeight="1">
      <c r="A171" s="35"/>
      <c r="B171" s="36"/>
      <c r="C171" s="194" t="s">
        <v>334</v>
      </c>
      <c r="D171" s="194" t="s">
        <v>277</v>
      </c>
      <c r="E171" s="195" t="s">
        <v>340</v>
      </c>
      <c r="F171" s="196" t="s">
        <v>341</v>
      </c>
      <c r="G171" s="197" t="s">
        <v>342</v>
      </c>
      <c r="H171" s="198">
        <v>63.44</v>
      </c>
      <c r="I171" s="199"/>
      <c r="J171" s="200">
        <f>ROUND(I171*H171,2)</f>
        <v>0</v>
      </c>
      <c r="K171" s="196" t="s">
        <v>281</v>
      </c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282</v>
      </c>
      <c r="AT171" s="205" t="s">
        <v>277</v>
      </c>
      <c r="AU171" s="205" t="s">
        <v>85</v>
      </c>
      <c r="AY171" s="18" t="s">
        <v>275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282</v>
      </c>
      <c r="BM171" s="205" t="s">
        <v>5057</v>
      </c>
    </row>
    <row r="172" spans="1:65" s="13" customFormat="1" ht="10">
      <c r="B172" s="207"/>
      <c r="C172" s="208"/>
      <c r="D172" s="209" t="s">
        <v>284</v>
      </c>
      <c r="E172" s="210" t="s">
        <v>1</v>
      </c>
      <c r="F172" s="211" t="s">
        <v>344</v>
      </c>
      <c r="G172" s="208"/>
      <c r="H172" s="212">
        <v>63.44</v>
      </c>
      <c r="I172" s="213"/>
      <c r="J172" s="208"/>
      <c r="K172" s="208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284</v>
      </c>
      <c r="AU172" s="218" t="s">
        <v>85</v>
      </c>
      <c r="AV172" s="13" t="s">
        <v>85</v>
      </c>
      <c r="AW172" s="13" t="s">
        <v>32</v>
      </c>
      <c r="AX172" s="13" t="s">
        <v>76</v>
      </c>
      <c r="AY172" s="218" t="s">
        <v>275</v>
      </c>
    </row>
    <row r="173" spans="1:65" s="14" customFormat="1" ht="10">
      <c r="B173" s="219"/>
      <c r="C173" s="220"/>
      <c r="D173" s="209" t="s">
        <v>284</v>
      </c>
      <c r="E173" s="221" t="s">
        <v>1</v>
      </c>
      <c r="F173" s="222" t="s">
        <v>286</v>
      </c>
      <c r="G173" s="220"/>
      <c r="H173" s="223">
        <v>63.44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284</v>
      </c>
      <c r="AU173" s="229" t="s">
        <v>85</v>
      </c>
      <c r="AV173" s="14" t="s">
        <v>106</v>
      </c>
      <c r="AW173" s="14" t="s">
        <v>32</v>
      </c>
      <c r="AX173" s="14" t="s">
        <v>76</v>
      </c>
      <c r="AY173" s="229" t="s">
        <v>275</v>
      </c>
    </row>
    <row r="174" spans="1:65" s="15" customFormat="1" ht="10">
      <c r="B174" s="230"/>
      <c r="C174" s="231"/>
      <c r="D174" s="209" t="s">
        <v>284</v>
      </c>
      <c r="E174" s="232" t="s">
        <v>1</v>
      </c>
      <c r="F174" s="233" t="s">
        <v>287</v>
      </c>
      <c r="G174" s="231"/>
      <c r="H174" s="234">
        <v>63.44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284</v>
      </c>
      <c r="AU174" s="240" t="s">
        <v>85</v>
      </c>
      <c r="AV174" s="15" t="s">
        <v>282</v>
      </c>
      <c r="AW174" s="15" t="s">
        <v>32</v>
      </c>
      <c r="AX174" s="15" t="s">
        <v>83</v>
      </c>
      <c r="AY174" s="240" t="s">
        <v>275</v>
      </c>
    </row>
    <row r="175" spans="1:65" s="2" customFormat="1" ht="16.5" customHeight="1">
      <c r="A175" s="35"/>
      <c r="B175" s="36"/>
      <c r="C175" s="194" t="s">
        <v>339</v>
      </c>
      <c r="D175" s="194" t="s">
        <v>277</v>
      </c>
      <c r="E175" s="195" t="s">
        <v>346</v>
      </c>
      <c r="F175" s="196" t="s">
        <v>347</v>
      </c>
      <c r="G175" s="197" t="s">
        <v>290</v>
      </c>
      <c r="H175" s="198">
        <v>49.292000000000002</v>
      </c>
      <c r="I175" s="199"/>
      <c r="J175" s="200">
        <f>ROUND(I175*H175,2)</f>
        <v>0</v>
      </c>
      <c r="K175" s="196" t="s">
        <v>281</v>
      </c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282</v>
      </c>
      <c r="AT175" s="205" t="s">
        <v>277</v>
      </c>
      <c r="AU175" s="205" t="s">
        <v>85</v>
      </c>
      <c r="AY175" s="18" t="s">
        <v>275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282</v>
      </c>
      <c r="BM175" s="205" t="s">
        <v>5058</v>
      </c>
    </row>
    <row r="176" spans="1:65" s="13" customFormat="1" ht="10">
      <c r="B176" s="207"/>
      <c r="C176" s="208"/>
      <c r="D176" s="209" t="s">
        <v>284</v>
      </c>
      <c r="E176" s="210" t="s">
        <v>1</v>
      </c>
      <c r="F176" s="211" t="s">
        <v>224</v>
      </c>
      <c r="G176" s="208"/>
      <c r="H176" s="212">
        <v>5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284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275</v>
      </c>
    </row>
    <row r="177" spans="1:65" s="13" customFormat="1" ht="10">
      <c r="B177" s="207"/>
      <c r="C177" s="208"/>
      <c r="D177" s="209" t="s">
        <v>284</v>
      </c>
      <c r="E177" s="210" t="s">
        <v>1</v>
      </c>
      <c r="F177" s="211" t="s">
        <v>192</v>
      </c>
      <c r="G177" s="208"/>
      <c r="H177" s="212">
        <v>10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284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275</v>
      </c>
    </row>
    <row r="178" spans="1:65" s="13" customFormat="1" ht="10">
      <c r="B178" s="207"/>
      <c r="C178" s="208"/>
      <c r="D178" s="209" t="s">
        <v>284</v>
      </c>
      <c r="E178" s="210" t="s">
        <v>1</v>
      </c>
      <c r="F178" s="211" t="s">
        <v>200</v>
      </c>
      <c r="G178" s="208"/>
      <c r="H178" s="212">
        <v>34.292000000000002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284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275</v>
      </c>
    </row>
    <row r="179" spans="1:65" s="14" customFormat="1" ht="10">
      <c r="B179" s="219"/>
      <c r="C179" s="220"/>
      <c r="D179" s="209" t="s">
        <v>284</v>
      </c>
      <c r="E179" s="221" t="s">
        <v>1</v>
      </c>
      <c r="F179" s="222" t="s">
        <v>286</v>
      </c>
      <c r="G179" s="220"/>
      <c r="H179" s="223">
        <v>49.292000000000002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284</v>
      </c>
      <c r="AU179" s="229" t="s">
        <v>85</v>
      </c>
      <c r="AV179" s="14" t="s">
        <v>106</v>
      </c>
      <c r="AW179" s="14" t="s">
        <v>32</v>
      </c>
      <c r="AX179" s="14" t="s">
        <v>76</v>
      </c>
      <c r="AY179" s="229" t="s">
        <v>275</v>
      </c>
    </row>
    <row r="180" spans="1:65" s="15" customFormat="1" ht="10">
      <c r="B180" s="230"/>
      <c r="C180" s="231"/>
      <c r="D180" s="209" t="s">
        <v>284</v>
      </c>
      <c r="E180" s="232" t="s">
        <v>1</v>
      </c>
      <c r="F180" s="233" t="s">
        <v>287</v>
      </c>
      <c r="G180" s="231"/>
      <c r="H180" s="234">
        <v>49.292000000000002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284</v>
      </c>
      <c r="AU180" s="240" t="s">
        <v>85</v>
      </c>
      <c r="AV180" s="15" t="s">
        <v>282</v>
      </c>
      <c r="AW180" s="15" t="s">
        <v>32</v>
      </c>
      <c r="AX180" s="15" t="s">
        <v>83</v>
      </c>
      <c r="AY180" s="240" t="s">
        <v>275</v>
      </c>
    </row>
    <row r="181" spans="1:65" s="2" customFormat="1" ht="24.15" customHeight="1">
      <c r="A181" s="35"/>
      <c r="B181" s="36"/>
      <c r="C181" s="194" t="s">
        <v>345</v>
      </c>
      <c r="D181" s="194" t="s">
        <v>277</v>
      </c>
      <c r="E181" s="195" t="s">
        <v>350</v>
      </c>
      <c r="F181" s="196" t="s">
        <v>351</v>
      </c>
      <c r="G181" s="197" t="s">
        <v>290</v>
      </c>
      <c r="H181" s="198">
        <v>5</v>
      </c>
      <c r="I181" s="199"/>
      <c r="J181" s="200">
        <f>ROUND(I181*H181,2)</f>
        <v>0</v>
      </c>
      <c r="K181" s="196" t="s">
        <v>281</v>
      </c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282</v>
      </c>
      <c r="AT181" s="205" t="s">
        <v>277</v>
      </c>
      <c r="AU181" s="205" t="s">
        <v>85</v>
      </c>
      <c r="AY181" s="18" t="s">
        <v>275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282</v>
      </c>
      <c r="BM181" s="205" t="s">
        <v>5059</v>
      </c>
    </row>
    <row r="182" spans="1:65" s="13" customFormat="1" ht="10">
      <c r="B182" s="207"/>
      <c r="C182" s="208"/>
      <c r="D182" s="209" t="s">
        <v>284</v>
      </c>
      <c r="E182" s="210" t="s">
        <v>1</v>
      </c>
      <c r="F182" s="211" t="s">
        <v>317</v>
      </c>
      <c r="G182" s="208"/>
      <c r="H182" s="212">
        <v>5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284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275</v>
      </c>
    </row>
    <row r="183" spans="1:65" s="15" customFormat="1" ht="10">
      <c r="B183" s="230"/>
      <c r="C183" s="231"/>
      <c r="D183" s="209" t="s">
        <v>284</v>
      </c>
      <c r="E183" s="232" t="s">
        <v>224</v>
      </c>
      <c r="F183" s="233" t="s">
        <v>287</v>
      </c>
      <c r="G183" s="231"/>
      <c r="H183" s="234">
        <v>5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284</v>
      </c>
      <c r="AU183" s="240" t="s">
        <v>85</v>
      </c>
      <c r="AV183" s="15" t="s">
        <v>282</v>
      </c>
      <c r="AW183" s="15" t="s">
        <v>32</v>
      </c>
      <c r="AX183" s="15" t="s">
        <v>83</v>
      </c>
      <c r="AY183" s="240" t="s">
        <v>275</v>
      </c>
    </row>
    <row r="184" spans="1:65" s="2" customFormat="1" ht="33" customHeight="1">
      <c r="A184" s="35"/>
      <c r="B184" s="36"/>
      <c r="C184" s="194" t="s">
        <v>349</v>
      </c>
      <c r="D184" s="194" t="s">
        <v>277</v>
      </c>
      <c r="E184" s="195" t="s">
        <v>363</v>
      </c>
      <c r="F184" s="196" t="s">
        <v>364</v>
      </c>
      <c r="G184" s="197" t="s">
        <v>280</v>
      </c>
      <c r="H184" s="198">
        <v>40</v>
      </c>
      <c r="I184" s="199"/>
      <c r="J184" s="200">
        <f>ROUND(I184*H184,2)</f>
        <v>0</v>
      </c>
      <c r="K184" s="196" t="s">
        <v>281</v>
      </c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282</v>
      </c>
      <c r="AT184" s="205" t="s">
        <v>277</v>
      </c>
      <c r="AU184" s="205" t="s">
        <v>85</v>
      </c>
      <c r="AY184" s="18" t="s">
        <v>275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282</v>
      </c>
      <c r="BM184" s="205" t="s">
        <v>5060</v>
      </c>
    </row>
    <row r="185" spans="1:65" s="13" customFormat="1" ht="10">
      <c r="B185" s="207"/>
      <c r="C185" s="208"/>
      <c r="D185" s="209" t="s">
        <v>284</v>
      </c>
      <c r="E185" s="210" t="s">
        <v>1</v>
      </c>
      <c r="F185" s="211" t="s">
        <v>196</v>
      </c>
      <c r="G185" s="208"/>
      <c r="H185" s="212">
        <v>40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284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275</v>
      </c>
    </row>
    <row r="186" spans="1:65" s="14" customFormat="1" ht="10">
      <c r="B186" s="219"/>
      <c r="C186" s="220"/>
      <c r="D186" s="209" t="s">
        <v>284</v>
      </c>
      <c r="E186" s="221" t="s">
        <v>1</v>
      </c>
      <c r="F186" s="222" t="s">
        <v>286</v>
      </c>
      <c r="G186" s="220"/>
      <c r="H186" s="223">
        <v>40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284</v>
      </c>
      <c r="AU186" s="229" t="s">
        <v>85</v>
      </c>
      <c r="AV186" s="14" t="s">
        <v>106</v>
      </c>
      <c r="AW186" s="14" t="s">
        <v>32</v>
      </c>
      <c r="AX186" s="14" t="s">
        <v>76</v>
      </c>
      <c r="AY186" s="229" t="s">
        <v>275</v>
      </c>
    </row>
    <row r="187" spans="1:65" s="15" customFormat="1" ht="10">
      <c r="B187" s="230"/>
      <c r="C187" s="231"/>
      <c r="D187" s="209" t="s">
        <v>284</v>
      </c>
      <c r="E187" s="232" t="s">
        <v>1</v>
      </c>
      <c r="F187" s="233" t="s">
        <v>287</v>
      </c>
      <c r="G187" s="231"/>
      <c r="H187" s="234">
        <v>40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284</v>
      </c>
      <c r="AU187" s="240" t="s">
        <v>85</v>
      </c>
      <c r="AV187" s="15" t="s">
        <v>282</v>
      </c>
      <c r="AW187" s="15" t="s">
        <v>32</v>
      </c>
      <c r="AX187" s="15" t="s">
        <v>83</v>
      </c>
      <c r="AY187" s="240" t="s">
        <v>275</v>
      </c>
    </row>
    <row r="188" spans="1:65" s="2" customFormat="1" ht="24.15" customHeight="1">
      <c r="A188" s="35"/>
      <c r="B188" s="36"/>
      <c r="C188" s="194" t="s">
        <v>362</v>
      </c>
      <c r="D188" s="194" t="s">
        <v>277</v>
      </c>
      <c r="E188" s="195" t="s">
        <v>367</v>
      </c>
      <c r="F188" s="196" t="s">
        <v>368</v>
      </c>
      <c r="G188" s="197" t="s">
        <v>280</v>
      </c>
      <c r="H188" s="198">
        <v>40</v>
      </c>
      <c r="I188" s="199"/>
      <c r="J188" s="200">
        <f>ROUND(I188*H188,2)</f>
        <v>0</v>
      </c>
      <c r="K188" s="196" t="s">
        <v>281</v>
      </c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282</v>
      </c>
      <c r="AT188" s="205" t="s">
        <v>277</v>
      </c>
      <c r="AU188" s="205" t="s">
        <v>85</v>
      </c>
      <c r="AY188" s="18" t="s">
        <v>275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282</v>
      </c>
      <c r="BM188" s="205" t="s">
        <v>5061</v>
      </c>
    </row>
    <row r="189" spans="1:65" s="13" customFormat="1" ht="10">
      <c r="B189" s="207"/>
      <c r="C189" s="208"/>
      <c r="D189" s="209" t="s">
        <v>284</v>
      </c>
      <c r="E189" s="210" t="s">
        <v>1</v>
      </c>
      <c r="F189" s="211" t="s">
        <v>196</v>
      </c>
      <c r="G189" s="208"/>
      <c r="H189" s="212">
        <v>40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284</v>
      </c>
      <c r="AU189" s="218" t="s">
        <v>85</v>
      </c>
      <c r="AV189" s="13" t="s">
        <v>85</v>
      </c>
      <c r="AW189" s="13" t="s">
        <v>32</v>
      </c>
      <c r="AX189" s="13" t="s">
        <v>76</v>
      </c>
      <c r="AY189" s="218" t="s">
        <v>275</v>
      </c>
    </row>
    <row r="190" spans="1:65" s="14" customFormat="1" ht="10">
      <c r="B190" s="219"/>
      <c r="C190" s="220"/>
      <c r="D190" s="209" t="s">
        <v>284</v>
      </c>
      <c r="E190" s="221" t="s">
        <v>1</v>
      </c>
      <c r="F190" s="222" t="s">
        <v>286</v>
      </c>
      <c r="G190" s="220"/>
      <c r="H190" s="223">
        <v>40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284</v>
      </c>
      <c r="AU190" s="229" t="s">
        <v>85</v>
      </c>
      <c r="AV190" s="14" t="s">
        <v>106</v>
      </c>
      <c r="AW190" s="14" t="s">
        <v>32</v>
      </c>
      <c r="AX190" s="14" t="s">
        <v>76</v>
      </c>
      <c r="AY190" s="229" t="s">
        <v>275</v>
      </c>
    </row>
    <row r="191" spans="1:65" s="15" customFormat="1" ht="10">
      <c r="B191" s="230"/>
      <c r="C191" s="231"/>
      <c r="D191" s="209" t="s">
        <v>284</v>
      </c>
      <c r="E191" s="232" t="s">
        <v>1</v>
      </c>
      <c r="F191" s="233" t="s">
        <v>287</v>
      </c>
      <c r="G191" s="231"/>
      <c r="H191" s="234">
        <v>40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284</v>
      </c>
      <c r="AU191" s="240" t="s">
        <v>85</v>
      </c>
      <c r="AV191" s="15" t="s">
        <v>282</v>
      </c>
      <c r="AW191" s="15" t="s">
        <v>32</v>
      </c>
      <c r="AX191" s="15" t="s">
        <v>83</v>
      </c>
      <c r="AY191" s="240" t="s">
        <v>275</v>
      </c>
    </row>
    <row r="192" spans="1:65" s="2" customFormat="1" ht="24.15" customHeight="1">
      <c r="A192" s="35"/>
      <c r="B192" s="36"/>
      <c r="C192" s="194" t="s">
        <v>366</v>
      </c>
      <c r="D192" s="194" t="s">
        <v>277</v>
      </c>
      <c r="E192" s="195" t="s">
        <v>371</v>
      </c>
      <c r="F192" s="196" t="s">
        <v>372</v>
      </c>
      <c r="G192" s="197" t="s">
        <v>280</v>
      </c>
      <c r="H192" s="198">
        <v>18</v>
      </c>
      <c r="I192" s="199"/>
      <c r="J192" s="200">
        <f>ROUND(I192*H192,2)</f>
        <v>0</v>
      </c>
      <c r="K192" s="196" t="s">
        <v>281</v>
      </c>
      <c r="L192" s="40"/>
      <c r="M192" s="201" t="s">
        <v>1</v>
      </c>
      <c r="N192" s="202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282</v>
      </c>
      <c r="AT192" s="205" t="s">
        <v>277</v>
      </c>
      <c r="AU192" s="205" t="s">
        <v>85</v>
      </c>
      <c r="AY192" s="18" t="s">
        <v>275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282</v>
      </c>
      <c r="BM192" s="205" t="s">
        <v>5062</v>
      </c>
    </row>
    <row r="193" spans="1:65" s="13" customFormat="1" ht="10">
      <c r="B193" s="207"/>
      <c r="C193" s="208"/>
      <c r="D193" s="209" t="s">
        <v>284</v>
      </c>
      <c r="E193" s="210" t="s">
        <v>1</v>
      </c>
      <c r="F193" s="211" t="s">
        <v>391</v>
      </c>
      <c r="G193" s="208"/>
      <c r="H193" s="212">
        <v>18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284</v>
      </c>
      <c r="AU193" s="218" t="s">
        <v>85</v>
      </c>
      <c r="AV193" s="13" t="s">
        <v>85</v>
      </c>
      <c r="AW193" s="13" t="s">
        <v>32</v>
      </c>
      <c r="AX193" s="13" t="s">
        <v>76</v>
      </c>
      <c r="AY193" s="218" t="s">
        <v>275</v>
      </c>
    </row>
    <row r="194" spans="1:65" s="14" customFormat="1" ht="10">
      <c r="B194" s="219"/>
      <c r="C194" s="220"/>
      <c r="D194" s="209" t="s">
        <v>284</v>
      </c>
      <c r="E194" s="221" t="s">
        <v>1</v>
      </c>
      <c r="F194" s="222" t="s">
        <v>286</v>
      </c>
      <c r="G194" s="220"/>
      <c r="H194" s="223">
        <v>18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284</v>
      </c>
      <c r="AU194" s="229" t="s">
        <v>85</v>
      </c>
      <c r="AV194" s="14" t="s">
        <v>106</v>
      </c>
      <c r="AW194" s="14" t="s">
        <v>32</v>
      </c>
      <c r="AX194" s="14" t="s">
        <v>76</v>
      </c>
      <c r="AY194" s="229" t="s">
        <v>275</v>
      </c>
    </row>
    <row r="195" spans="1:65" s="15" customFormat="1" ht="10">
      <c r="B195" s="230"/>
      <c r="C195" s="231"/>
      <c r="D195" s="209" t="s">
        <v>284</v>
      </c>
      <c r="E195" s="232" t="s">
        <v>1</v>
      </c>
      <c r="F195" s="233" t="s">
        <v>287</v>
      </c>
      <c r="G195" s="231"/>
      <c r="H195" s="234">
        <v>18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284</v>
      </c>
      <c r="AU195" s="240" t="s">
        <v>85</v>
      </c>
      <c r="AV195" s="15" t="s">
        <v>282</v>
      </c>
      <c r="AW195" s="15" t="s">
        <v>32</v>
      </c>
      <c r="AX195" s="15" t="s">
        <v>83</v>
      </c>
      <c r="AY195" s="240" t="s">
        <v>275</v>
      </c>
    </row>
    <row r="196" spans="1:65" s="12" customFormat="1" ht="22.75" customHeight="1">
      <c r="B196" s="178"/>
      <c r="C196" s="179"/>
      <c r="D196" s="180" t="s">
        <v>75</v>
      </c>
      <c r="E196" s="192" t="s">
        <v>85</v>
      </c>
      <c r="F196" s="192" t="s">
        <v>375</v>
      </c>
      <c r="G196" s="179"/>
      <c r="H196" s="179"/>
      <c r="I196" s="182"/>
      <c r="J196" s="193">
        <f>BK196</f>
        <v>0</v>
      </c>
      <c r="K196" s="179"/>
      <c r="L196" s="184"/>
      <c r="M196" s="185"/>
      <c r="N196" s="186"/>
      <c r="O196" s="186"/>
      <c r="P196" s="187">
        <f>SUM(P197:P221)</f>
        <v>0</v>
      </c>
      <c r="Q196" s="186"/>
      <c r="R196" s="187">
        <f>SUM(R197:R221)</f>
        <v>13.955900629999999</v>
      </c>
      <c r="S196" s="186"/>
      <c r="T196" s="188">
        <f>SUM(T197:T221)</f>
        <v>0</v>
      </c>
      <c r="AR196" s="189" t="s">
        <v>83</v>
      </c>
      <c r="AT196" s="190" t="s">
        <v>75</v>
      </c>
      <c r="AU196" s="190" t="s">
        <v>83</v>
      </c>
      <c r="AY196" s="189" t="s">
        <v>275</v>
      </c>
      <c r="BK196" s="191">
        <f>SUM(BK197:BK221)</f>
        <v>0</v>
      </c>
    </row>
    <row r="197" spans="1:65" s="2" customFormat="1" ht="24.15" customHeight="1">
      <c r="A197" s="35"/>
      <c r="B197" s="36"/>
      <c r="C197" s="194" t="s">
        <v>370</v>
      </c>
      <c r="D197" s="194" t="s">
        <v>277</v>
      </c>
      <c r="E197" s="195" t="s">
        <v>403</v>
      </c>
      <c r="F197" s="196" t="s">
        <v>404</v>
      </c>
      <c r="G197" s="197" t="s">
        <v>290</v>
      </c>
      <c r="H197" s="198">
        <v>0.75800000000000001</v>
      </c>
      <c r="I197" s="199"/>
      <c r="J197" s="200">
        <f>ROUND(I197*H197,2)</f>
        <v>0</v>
      </c>
      <c r="K197" s="196" t="s">
        <v>281</v>
      </c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2.16</v>
      </c>
      <c r="R197" s="203">
        <f>Q197*H197</f>
        <v>1.6372800000000001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282</v>
      </c>
      <c r="AT197" s="205" t="s">
        <v>277</v>
      </c>
      <c r="AU197" s="205" t="s">
        <v>85</v>
      </c>
      <c r="AY197" s="18" t="s">
        <v>275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282</v>
      </c>
      <c r="BM197" s="205" t="s">
        <v>5063</v>
      </c>
    </row>
    <row r="198" spans="1:65" s="13" customFormat="1" ht="10">
      <c r="B198" s="207"/>
      <c r="C198" s="208"/>
      <c r="D198" s="209" t="s">
        <v>284</v>
      </c>
      <c r="E198" s="210" t="s">
        <v>1</v>
      </c>
      <c r="F198" s="211" t="s">
        <v>5064</v>
      </c>
      <c r="G198" s="208"/>
      <c r="H198" s="212">
        <v>0.75800000000000001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284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275</v>
      </c>
    </row>
    <row r="199" spans="1:65" s="14" customFormat="1" ht="10">
      <c r="B199" s="219"/>
      <c r="C199" s="220"/>
      <c r="D199" s="209" t="s">
        <v>284</v>
      </c>
      <c r="E199" s="221" t="s">
        <v>1</v>
      </c>
      <c r="F199" s="222" t="s">
        <v>286</v>
      </c>
      <c r="G199" s="220"/>
      <c r="H199" s="223">
        <v>0.75800000000000001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284</v>
      </c>
      <c r="AU199" s="229" t="s">
        <v>85</v>
      </c>
      <c r="AV199" s="14" t="s">
        <v>106</v>
      </c>
      <c r="AW199" s="14" t="s">
        <v>32</v>
      </c>
      <c r="AX199" s="14" t="s">
        <v>76</v>
      </c>
      <c r="AY199" s="229" t="s">
        <v>275</v>
      </c>
    </row>
    <row r="200" spans="1:65" s="15" customFormat="1" ht="10">
      <c r="B200" s="230"/>
      <c r="C200" s="231"/>
      <c r="D200" s="209" t="s">
        <v>284</v>
      </c>
      <c r="E200" s="232" t="s">
        <v>1</v>
      </c>
      <c r="F200" s="233" t="s">
        <v>287</v>
      </c>
      <c r="G200" s="231"/>
      <c r="H200" s="234">
        <v>0.75800000000000001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284</v>
      </c>
      <c r="AU200" s="240" t="s">
        <v>85</v>
      </c>
      <c r="AV200" s="15" t="s">
        <v>282</v>
      </c>
      <c r="AW200" s="15" t="s">
        <v>32</v>
      </c>
      <c r="AX200" s="15" t="s">
        <v>83</v>
      </c>
      <c r="AY200" s="240" t="s">
        <v>275</v>
      </c>
    </row>
    <row r="201" spans="1:65" s="2" customFormat="1" ht="24.15" customHeight="1">
      <c r="A201" s="35"/>
      <c r="B201" s="36"/>
      <c r="C201" s="194" t="s">
        <v>8</v>
      </c>
      <c r="D201" s="194" t="s">
        <v>277</v>
      </c>
      <c r="E201" s="195" t="s">
        <v>5065</v>
      </c>
      <c r="F201" s="196" t="s">
        <v>5066</v>
      </c>
      <c r="G201" s="197" t="s">
        <v>290</v>
      </c>
      <c r="H201" s="198">
        <v>1.77</v>
      </c>
      <c r="I201" s="199"/>
      <c r="J201" s="200">
        <f>ROUND(I201*H201,2)</f>
        <v>0</v>
      </c>
      <c r="K201" s="196" t="s">
        <v>281</v>
      </c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2.5018699999999998</v>
      </c>
      <c r="R201" s="203">
        <f>Q201*H201</f>
        <v>4.4283098999999995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282</v>
      </c>
      <c r="AT201" s="205" t="s">
        <v>277</v>
      </c>
      <c r="AU201" s="205" t="s">
        <v>85</v>
      </c>
      <c r="AY201" s="18" t="s">
        <v>275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282</v>
      </c>
      <c r="BM201" s="205" t="s">
        <v>5067</v>
      </c>
    </row>
    <row r="202" spans="1:65" s="13" customFormat="1" ht="10">
      <c r="B202" s="207"/>
      <c r="C202" s="208"/>
      <c r="D202" s="209" t="s">
        <v>284</v>
      </c>
      <c r="E202" s="210" t="s">
        <v>1</v>
      </c>
      <c r="F202" s="211" t="s">
        <v>5068</v>
      </c>
      <c r="G202" s="208"/>
      <c r="H202" s="212">
        <v>1.77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284</v>
      </c>
      <c r="AU202" s="218" t="s">
        <v>85</v>
      </c>
      <c r="AV202" s="13" t="s">
        <v>85</v>
      </c>
      <c r="AW202" s="13" t="s">
        <v>32</v>
      </c>
      <c r="AX202" s="13" t="s">
        <v>76</v>
      </c>
      <c r="AY202" s="218" t="s">
        <v>275</v>
      </c>
    </row>
    <row r="203" spans="1:65" s="14" customFormat="1" ht="10">
      <c r="B203" s="219"/>
      <c r="C203" s="220"/>
      <c r="D203" s="209" t="s">
        <v>284</v>
      </c>
      <c r="E203" s="221" t="s">
        <v>1</v>
      </c>
      <c r="F203" s="222" t="s">
        <v>286</v>
      </c>
      <c r="G203" s="220"/>
      <c r="H203" s="223">
        <v>1.77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284</v>
      </c>
      <c r="AU203" s="229" t="s">
        <v>85</v>
      </c>
      <c r="AV203" s="14" t="s">
        <v>106</v>
      </c>
      <c r="AW203" s="14" t="s">
        <v>32</v>
      </c>
      <c r="AX203" s="14" t="s">
        <v>76</v>
      </c>
      <c r="AY203" s="229" t="s">
        <v>275</v>
      </c>
    </row>
    <row r="204" spans="1:65" s="15" customFormat="1" ht="10">
      <c r="B204" s="230"/>
      <c r="C204" s="231"/>
      <c r="D204" s="209" t="s">
        <v>284</v>
      </c>
      <c r="E204" s="232" t="s">
        <v>1</v>
      </c>
      <c r="F204" s="233" t="s">
        <v>287</v>
      </c>
      <c r="G204" s="231"/>
      <c r="H204" s="234">
        <v>1.77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284</v>
      </c>
      <c r="AU204" s="240" t="s">
        <v>85</v>
      </c>
      <c r="AV204" s="15" t="s">
        <v>282</v>
      </c>
      <c r="AW204" s="15" t="s">
        <v>32</v>
      </c>
      <c r="AX204" s="15" t="s">
        <v>83</v>
      </c>
      <c r="AY204" s="240" t="s">
        <v>275</v>
      </c>
    </row>
    <row r="205" spans="1:65" s="2" customFormat="1" ht="16.5" customHeight="1">
      <c r="A205" s="35"/>
      <c r="B205" s="36"/>
      <c r="C205" s="194" t="s">
        <v>380</v>
      </c>
      <c r="D205" s="194" t="s">
        <v>277</v>
      </c>
      <c r="E205" s="195" t="s">
        <v>429</v>
      </c>
      <c r="F205" s="196" t="s">
        <v>430</v>
      </c>
      <c r="G205" s="197" t="s">
        <v>280</v>
      </c>
      <c r="H205" s="198">
        <v>0.84</v>
      </c>
      <c r="I205" s="199"/>
      <c r="J205" s="200">
        <f>ROUND(I205*H205,2)</f>
        <v>0</v>
      </c>
      <c r="K205" s="196" t="s">
        <v>281</v>
      </c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2.47E-3</v>
      </c>
      <c r="R205" s="203">
        <f>Q205*H205</f>
        <v>2.0747999999999999E-3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282</v>
      </c>
      <c r="AT205" s="205" t="s">
        <v>277</v>
      </c>
      <c r="AU205" s="205" t="s">
        <v>85</v>
      </c>
      <c r="AY205" s="18" t="s">
        <v>275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282</v>
      </c>
      <c r="BM205" s="205" t="s">
        <v>5069</v>
      </c>
    </row>
    <row r="206" spans="1:65" s="13" customFormat="1" ht="10">
      <c r="B206" s="207"/>
      <c r="C206" s="208"/>
      <c r="D206" s="209" t="s">
        <v>284</v>
      </c>
      <c r="E206" s="210" t="s">
        <v>1</v>
      </c>
      <c r="F206" s="211" t="s">
        <v>5070</v>
      </c>
      <c r="G206" s="208"/>
      <c r="H206" s="212">
        <v>0.84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284</v>
      </c>
      <c r="AU206" s="218" t="s">
        <v>85</v>
      </c>
      <c r="AV206" s="13" t="s">
        <v>85</v>
      </c>
      <c r="AW206" s="13" t="s">
        <v>32</v>
      </c>
      <c r="AX206" s="13" t="s">
        <v>76</v>
      </c>
      <c r="AY206" s="218" t="s">
        <v>275</v>
      </c>
    </row>
    <row r="207" spans="1:65" s="14" customFormat="1" ht="10">
      <c r="B207" s="219"/>
      <c r="C207" s="220"/>
      <c r="D207" s="209" t="s">
        <v>284</v>
      </c>
      <c r="E207" s="221" t="s">
        <v>1</v>
      </c>
      <c r="F207" s="222" t="s">
        <v>286</v>
      </c>
      <c r="G207" s="220"/>
      <c r="H207" s="223">
        <v>0.84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284</v>
      </c>
      <c r="AU207" s="229" t="s">
        <v>85</v>
      </c>
      <c r="AV207" s="14" t="s">
        <v>106</v>
      </c>
      <c r="AW207" s="14" t="s">
        <v>32</v>
      </c>
      <c r="AX207" s="14" t="s">
        <v>76</v>
      </c>
      <c r="AY207" s="229" t="s">
        <v>275</v>
      </c>
    </row>
    <row r="208" spans="1:65" s="15" customFormat="1" ht="10">
      <c r="B208" s="230"/>
      <c r="C208" s="231"/>
      <c r="D208" s="209" t="s">
        <v>284</v>
      </c>
      <c r="E208" s="232" t="s">
        <v>1</v>
      </c>
      <c r="F208" s="233" t="s">
        <v>287</v>
      </c>
      <c r="G208" s="231"/>
      <c r="H208" s="234">
        <v>0.84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284</v>
      </c>
      <c r="AU208" s="240" t="s">
        <v>85</v>
      </c>
      <c r="AV208" s="15" t="s">
        <v>282</v>
      </c>
      <c r="AW208" s="15" t="s">
        <v>32</v>
      </c>
      <c r="AX208" s="15" t="s">
        <v>83</v>
      </c>
      <c r="AY208" s="240" t="s">
        <v>275</v>
      </c>
    </row>
    <row r="209" spans="1:65" s="2" customFormat="1" ht="16.5" customHeight="1">
      <c r="A209" s="35"/>
      <c r="B209" s="36"/>
      <c r="C209" s="194" t="s">
        <v>385</v>
      </c>
      <c r="D209" s="194" t="s">
        <v>277</v>
      </c>
      <c r="E209" s="195" t="s">
        <v>5071</v>
      </c>
      <c r="F209" s="196" t="s">
        <v>5072</v>
      </c>
      <c r="G209" s="197" t="s">
        <v>342</v>
      </c>
      <c r="H209" s="198">
        <v>6.7000000000000004E-2</v>
      </c>
      <c r="I209" s="199"/>
      <c r="J209" s="200">
        <f>ROUND(I209*H209,2)</f>
        <v>0</v>
      </c>
      <c r="K209" s="196" t="s">
        <v>281</v>
      </c>
      <c r="L209" s="40"/>
      <c r="M209" s="201" t="s">
        <v>1</v>
      </c>
      <c r="N209" s="202" t="s">
        <v>41</v>
      </c>
      <c r="O209" s="72"/>
      <c r="P209" s="203">
        <f>O209*H209</f>
        <v>0</v>
      </c>
      <c r="Q209" s="203">
        <v>1.06277</v>
      </c>
      <c r="R209" s="203">
        <f>Q209*H209</f>
        <v>7.1205589999999999E-2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282</v>
      </c>
      <c r="AT209" s="205" t="s">
        <v>277</v>
      </c>
      <c r="AU209" s="205" t="s">
        <v>85</v>
      </c>
      <c r="AY209" s="18" t="s">
        <v>275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282</v>
      </c>
      <c r="BM209" s="205" t="s">
        <v>5073</v>
      </c>
    </row>
    <row r="210" spans="1:65" s="13" customFormat="1" ht="10">
      <c r="B210" s="207"/>
      <c r="C210" s="208"/>
      <c r="D210" s="209" t="s">
        <v>284</v>
      </c>
      <c r="E210" s="210" t="s">
        <v>1</v>
      </c>
      <c r="F210" s="211" t="s">
        <v>5074</v>
      </c>
      <c r="G210" s="208"/>
      <c r="H210" s="212">
        <v>6.7000000000000004E-2</v>
      </c>
      <c r="I210" s="213"/>
      <c r="J210" s="208"/>
      <c r="K210" s="208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284</v>
      </c>
      <c r="AU210" s="218" t="s">
        <v>85</v>
      </c>
      <c r="AV210" s="13" t="s">
        <v>85</v>
      </c>
      <c r="AW210" s="13" t="s">
        <v>32</v>
      </c>
      <c r="AX210" s="13" t="s">
        <v>76</v>
      </c>
      <c r="AY210" s="218" t="s">
        <v>275</v>
      </c>
    </row>
    <row r="211" spans="1:65" s="14" customFormat="1" ht="10">
      <c r="B211" s="219"/>
      <c r="C211" s="220"/>
      <c r="D211" s="209" t="s">
        <v>284</v>
      </c>
      <c r="E211" s="221" t="s">
        <v>1</v>
      </c>
      <c r="F211" s="222" t="s">
        <v>286</v>
      </c>
      <c r="G211" s="220"/>
      <c r="H211" s="223">
        <v>6.7000000000000004E-2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284</v>
      </c>
      <c r="AU211" s="229" t="s">
        <v>85</v>
      </c>
      <c r="AV211" s="14" t="s">
        <v>106</v>
      </c>
      <c r="AW211" s="14" t="s">
        <v>32</v>
      </c>
      <c r="AX211" s="14" t="s">
        <v>76</v>
      </c>
      <c r="AY211" s="229" t="s">
        <v>275</v>
      </c>
    </row>
    <row r="212" spans="1:65" s="15" customFormat="1" ht="10">
      <c r="B212" s="230"/>
      <c r="C212" s="231"/>
      <c r="D212" s="209" t="s">
        <v>284</v>
      </c>
      <c r="E212" s="232" t="s">
        <v>1</v>
      </c>
      <c r="F212" s="233" t="s">
        <v>287</v>
      </c>
      <c r="G212" s="231"/>
      <c r="H212" s="234">
        <v>6.7000000000000004E-2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284</v>
      </c>
      <c r="AU212" s="240" t="s">
        <v>85</v>
      </c>
      <c r="AV212" s="15" t="s">
        <v>282</v>
      </c>
      <c r="AW212" s="15" t="s">
        <v>32</v>
      </c>
      <c r="AX212" s="15" t="s">
        <v>83</v>
      </c>
      <c r="AY212" s="240" t="s">
        <v>275</v>
      </c>
    </row>
    <row r="213" spans="1:65" s="2" customFormat="1" ht="16.5" customHeight="1">
      <c r="A213" s="35"/>
      <c r="B213" s="36"/>
      <c r="C213" s="194" t="s">
        <v>391</v>
      </c>
      <c r="D213" s="194" t="s">
        <v>277</v>
      </c>
      <c r="E213" s="195" t="s">
        <v>5075</v>
      </c>
      <c r="F213" s="196" t="s">
        <v>5076</v>
      </c>
      <c r="G213" s="197" t="s">
        <v>290</v>
      </c>
      <c r="H213" s="198">
        <v>3.3919999999999999</v>
      </c>
      <c r="I213" s="199"/>
      <c r="J213" s="200">
        <f>ROUND(I213*H213,2)</f>
        <v>0</v>
      </c>
      <c r="K213" s="196" t="s">
        <v>281</v>
      </c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2.3010199999999998</v>
      </c>
      <c r="R213" s="203">
        <f>Q213*H213</f>
        <v>7.8050598399999993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282</v>
      </c>
      <c r="AT213" s="205" t="s">
        <v>277</v>
      </c>
      <c r="AU213" s="205" t="s">
        <v>85</v>
      </c>
      <c r="AY213" s="18" t="s">
        <v>275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282</v>
      </c>
      <c r="BM213" s="205" t="s">
        <v>5077</v>
      </c>
    </row>
    <row r="214" spans="1:65" s="13" customFormat="1" ht="10">
      <c r="B214" s="207"/>
      <c r="C214" s="208"/>
      <c r="D214" s="209" t="s">
        <v>284</v>
      </c>
      <c r="E214" s="210" t="s">
        <v>1</v>
      </c>
      <c r="F214" s="211" t="s">
        <v>5051</v>
      </c>
      <c r="G214" s="208"/>
      <c r="H214" s="212">
        <v>3.3919999999999999</v>
      </c>
      <c r="I214" s="213"/>
      <c r="J214" s="208"/>
      <c r="K214" s="208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284</v>
      </c>
      <c r="AU214" s="218" t="s">
        <v>85</v>
      </c>
      <c r="AV214" s="13" t="s">
        <v>85</v>
      </c>
      <c r="AW214" s="13" t="s">
        <v>32</v>
      </c>
      <c r="AX214" s="13" t="s">
        <v>76</v>
      </c>
      <c r="AY214" s="218" t="s">
        <v>275</v>
      </c>
    </row>
    <row r="215" spans="1:65" s="14" customFormat="1" ht="10">
      <c r="B215" s="219"/>
      <c r="C215" s="220"/>
      <c r="D215" s="209" t="s">
        <v>284</v>
      </c>
      <c r="E215" s="221" t="s">
        <v>1</v>
      </c>
      <c r="F215" s="222" t="s">
        <v>286</v>
      </c>
      <c r="G215" s="220"/>
      <c r="H215" s="223">
        <v>3.3919999999999999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284</v>
      </c>
      <c r="AU215" s="229" t="s">
        <v>85</v>
      </c>
      <c r="AV215" s="14" t="s">
        <v>106</v>
      </c>
      <c r="AW215" s="14" t="s">
        <v>32</v>
      </c>
      <c r="AX215" s="14" t="s">
        <v>76</v>
      </c>
      <c r="AY215" s="229" t="s">
        <v>275</v>
      </c>
    </row>
    <row r="216" spans="1:65" s="15" customFormat="1" ht="10">
      <c r="B216" s="230"/>
      <c r="C216" s="231"/>
      <c r="D216" s="209" t="s">
        <v>284</v>
      </c>
      <c r="E216" s="232" t="s">
        <v>1</v>
      </c>
      <c r="F216" s="233" t="s">
        <v>287</v>
      </c>
      <c r="G216" s="231"/>
      <c r="H216" s="234">
        <v>3.3919999999999999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284</v>
      </c>
      <c r="AU216" s="240" t="s">
        <v>85</v>
      </c>
      <c r="AV216" s="15" t="s">
        <v>282</v>
      </c>
      <c r="AW216" s="15" t="s">
        <v>32</v>
      </c>
      <c r="AX216" s="15" t="s">
        <v>83</v>
      </c>
      <c r="AY216" s="240" t="s">
        <v>275</v>
      </c>
    </row>
    <row r="217" spans="1:65" s="2" customFormat="1" ht="16.5" customHeight="1">
      <c r="A217" s="35"/>
      <c r="B217" s="36"/>
      <c r="C217" s="194" t="s">
        <v>396</v>
      </c>
      <c r="D217" s="194" t="s">
        <v>277</v>
      </c>
      <c r="E217" s="195" t="s">
        <v>470</v>
      </c>
      <c r="F217" s="196" t="s">
        <v>471</v>
      </c>
      <c r="G217" s="197" t="s">
        <v>280</v>
      </c>
      <c r="H217" s="198">
        <v>4.45</v>
      </c>
      <c r="I217" s="199"/>
      <c r="J217" s="200">
        <f>ROUND(I217*H217,2)</f>
        <v>0</v>
      </c>
      <c r="K217" s="196" t="s">
        <v>281</v>
      </c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2.6900000000000001E-3</v>
      </c>
      <c r="R217" s="203">
        <f>Q217*H217</f>
        <v>1.19705E-2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282</v>
      </c>
      <c r="AT217" s="205" t="s">
        <v>277</v>
      </c>
      <c r="AU217" s="205" t="s">
        <v>85</v>
      </c>
      <c r="AY217" s="18" t="s">
        <v>275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282</v>
      </c>
      <c r="BM217" s="205" t="s">
        <v>5078</v>
      </c>
    </row>
    <row r="218" spans="1:65" s="13" customFormat="1" ht="10">
      <c r="B218" s="207"/>
      <c r="C218" s="208"/>
      <c r="D218" s="209" t="s">
        <v>284</v>
      </c>
      <c r="E218" s="210" t="s">
        <v>1</v>
      </c>
      <c r="F218" s="211" t="s">
        <v>5079</v>
      </c>
      <c r="G218" s="208"/>
      <c r="H218" s="212">
        <v>4.45</v>
      </c>
      <c r="I218" s="213"/>
      <c r="J218" s="208"/>
      <c r="K218" s="208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284</v>
      </c>
      <c r="AU218" s="218" t="s">
        <v>85</v>
      </c>
      <c r="AV218" s="13" t="s">
        <v>85</v>
      </c>
      <c r="AW218" s="13" t="s">
        <v>32</v>
      </c>
      <c r="AX218" s="13" t="s">
        <v>76</v>
      </c>
      <c r="AY218" s="218" t="s">
        <v>275</v>
      </c>
    </row>
    <row r="219" spans="1:65" s="14" customFormat="1" ht="10">
      <c r="B219" s="219"/>
      <c r="C219" s="220"/>
      <c r="D219" s="209" t="s">
        <v>284</v>
      </c>
      <c r="E219" s="221" t="s">
        <v>1</v>
      </c>
      <c r="F219" s="222" t="s">
        <v>286</v>
      </c>
      <c r="G219" s="220"/>
      <c r="H219" s="223">
        <v>4.45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284</v>
      </c>
      <c r="AU219" s="229" t="s">
        <v>85</v>
      </c>
      <c r="AV219" s="14" t="s">
        <v>106</v>
      </c>
      <c r="AW219" s="14" t="s">
        <v>32</v>
      </c>
      <c r="AX219" s="14" t="s">
        <v>76</v>
      </c>
      <c r="AY219" s="229" t="s">
        <v>275</v>
      </c>
    </row>
    <row r="220" spans="1:65" s="15" customFormat="1" ht="10">
      <c r="B220" s="230"/>
      <c r="C220" s="231"/>
      <c r="D220" s="209" t="s">
        <v>284</v>
      </c>
      <c r="E220" s="232" t="s">
        <v>1</v>
      </c>
      <c r="F220" s="233" t="s">
        <v>287</v>
      </c>
      <c r="G220" s="231"/>
      <c r="H220" s="234">
        <v>4.45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AT220" s="240" t="s">
        <v>284</v>
      </c>
      <c r="AU220" s="240" t="s">
        <v>85</v>
      </c>
      <c r="AV220" s="15" t="s">
        <v>282</v>
      </c>
      <c r="AW220" s="15" t="s">
        <v>32</v>
      </c>
      <c r="AX220" s="15" t="s">
        <v>83</v>
      </c>
      <c r="AY220" s="240" t="s">
        <v>275</v>
      </c>
    </row>
    <row r="221" spans="1:65" s="2" customFormat="1" ht="16.5" customHeight="1">
      <c r="A221" s="35"/>
      <c r="B221" s="36"/>
      <c r="C221" s="194" t="s">
        <v>402</v>
      </c>
      <c r="D221" s="194" t="s">
        <v>277</v>
      </c>
      <c r="E221" s="195" t="s">
        <v>479</v>
      </c>
      <c r="F221" s="196" t="s">
        <v>480</v>
      </c>
      <c r="G221" s="197" t="s">
        <v>280</v>
      </c>
      <c r="H221" s="198">
        <v>4.45</v>
      </c>
      <c r="I221" s="199"/>
      <c r="J221" s="200">
        <f>ROUND(I221*H221,2)</f>
        <v>0</v>
      </c>
      <c r="K221" s="196" t="s">
        <v>281</v>
      </c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282</v>
      </c>
      <c r="AT221" s="205" t="s">
        <v>277</v>
      </c>
      <c r="AU221" s="205" t="s">
        <v>85</v>
      </c>
      <c r="AY221" s="18" t="s">
        <v>275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282</v>
      </c>
      <c r="BM221" s="205" t="s">
        <v>5080</v>
      </c>
    </row>
    <row r="222" spans="1:65" s="12" customFormat="1" ht="22.75" customHeight="1">
      <c r="B222" s="178"/>
      <c r="C222" s="179"/>
      <c r="D222" s="180" t="s">
        <v>75</v>
      </c>
      <c r="E222" s="192" t="s">
        <v>106</v>
      </c>
      <c r="F222" s="192" t="s">
        <v>487</v>
      </c>
      <c r="G222" s="179"/>
      <c r="H222" s="179"/>
      <c r="I222" s="182"/>
      <c r="J222" s="193">
        <f>BK222</f>
        <v>0</v>
      </c>
      <c r="K222" s="179"/>
      <c r="L222" s="184"/>
      <c r="M222" s="185"/>
      <c r="N222" s="186"/>
      <c r="O222" s="186"/>
      <c r="P222" s="187">
        <f>SUM(P223:P233)</f>
        <v>0</v>
      </c>
      <c r="Q222" s="186"/>
      <c r="R222" s="187">
        <f>SUM(R223:R233)</f>
        <v>12.786486899999998</v>
      </c>
      <c r="S222" s="186"/>
      <c r="T222" s="188">
        <f>SUM(T223:T233)</f>
        <v>0</v>
      </c>
      <c r="AR222" s="189" t="s">
        <v>83</v>
      </c>
      <c r="AT222" s="190" t="s">
        <v>75</v>
      </c>
      <c r="AU222" s="190" t="s">
        <v>83</v>
      </c>
      <c r="AY222" s="189" t="s">
        <v>275</v>
      </c>
      <c r="BK222" s="191">
        <f>SUM(BK223:BK233)</f>
        <v>0</v>
      </c>
    </row>
    <row r="223" spans="1:65" s="2" customFormat="1" ht="33" customHeight="1">
      <c r="A223" s="35"/>
      <c r="B223" s="36"/>
      <c r="C223" s="194" t="s">
        <v>7</v>
      </c>
      <c r="D223" s="194" t="s">
        <v>277</v>
      </c>
      <c r="E223" s="195" t="s">
        <v>5081</v>
      </c>
      <c r="F223" s="196" t="s">
        <v>5082</v>
      </c>
      <c r="G223" s="197" t="s">
        <v>280</v>
      </c>
      <c r="H223" s="198">
        <v>28.39</v>
      </c>
      <c r="I223" s="199"/>
      <c r="J223" s="200">
        <f>ROUND(I223*H223,2)</f>
        <v>0</v>
      </c>
      <c r="K223" s="196" t="s">
        <v>281</v>
      </c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0.42831999999999998</v>
      </c>
      <c r="R223" s="203">
        <f>Q223*H223</f>
        <v>12.160004799999999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282</v>
      </c>
      <c r="AT223" s="205" t="s">
        <v>277</v>
      </c>
      <c r="AU223" s="205" t="s">
        <v>85</v>
      </c>
      <c r="AY223" s="18" t="s">
        <v>275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282</v>
      </c>
      <c r="BM223" s="205" t="s">
        <v>5083</v>
      </c>
    </row>
    <row r="224" spans="1:65" s="13" customFormat="1" ht="10">
      <c r="B224" s="207"/>
      <c r="C224" s="208"/>
      <c r="D224" s="209" t="s">
        <v>284</v>
      </c>
      <c r="E224" s="210" t="s">
        <v>1</v>
      </c>
      <c r="F224" s="211" t="s">
        <v>5084</v>
      </c>
      <c r="G224" s="208"/>
      <c r="H224" s="212">
        <v>24.29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284</v>
      </c>
      <c r="AU224" s="218" t="s">
        <v>85</v>
      </c>
      <c r="AV224" s="13" t="s">
        <v>85</v>
      </c>
      <c r="AW224" s="13" t="s">
        <v>32</v>
      </c>
      <c r="AX224" s="13" t="s">
        <v>76</v>
      </c>
      <c r="AY224" s="218" t="s">
        <v>275</v>
      </c>
    </row>
    <row r="225" spans="1:65" s="13" customFormat="1" ht="10">
      <c r="B225" s="207"/>
      <c r="C225" s="208"/>
      <c r="D225" s="209" t="s">
        <v>284</v>
      </c>
      <c r="E225" s="210" t="s">
        <v>1</v>
      </c>
      <c r="F225" s="211" t="s">
        <v>5085</v>
      </c>
      <c r="G225" s="208"/>
      <c r="H225" s="212">
        <v>4.0999999999999996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284</v>
      </c>
      <c r="AU225" s="218" t="s">
        <v>85</v>
      </c>
      <c r="AV225" s="13" t="s">
        <v>85</v>
      </c>
      <c r="AW225" s="13" t="s">
        <v>32</v>
      </c>
      <c r="AX225" s="13" t="s">
        <v>76</v>
      </c>
      <c r="AY225" s="218" t="s">
        <v>275</v>
      </c>
    </row>
    <row r="226" spans="1:65" s="14" customFormat="1" ht="10">
      <c r="B226" s="219"/>
      <c r="C226" s="220"/>
      <c r="D226" s="209" t="s">
        <v>284</v>
      </c>
      <c r="E226" s="221" t="s">
        <v>1</v>
      </c>
      <c r="F226" s="222" t="s">
        <v>286</v>
      </c>
      <c r="G226" s="220"/>
      <c r="H226" s="223">
        <v>28.39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284</v>
      </c>
      <c r="AU226" s="229" t="s">
        <v>85</v>
      </c>
      <c r="AV226" s="14" t="s">
        <v>106</v>
      </c>
      <c r="AW226" s="14" t="s">
        <v>32</v>
      </c>
      <c r="AX226" s="14" t="s">
        <v>76</v>
      </c>
      <c r="AY226" s="229" t="s">
        <v>275</v>
      </c>
    </row>
    <row r="227" spans="1:65" s="15" customFormat="1" ht="10">
      <c r="B227" s="230"/>
      <c r="C227" s="231"/>
      <c r="D227" s="209" t="s">
        <v>284</v>
      </c>
      <c r="E227" s="232" t="s">
        <v>5038</v>
      </c>
      <c r="F227" s="233" t="s">
        <v>287</v>
      </c>
      <c r="G227" s="231"/>
      <c r="H227" s="234">
        <v>28.39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284</v>
      </c>
      <c r="AU227" s="240" t="s">
        <v>85</v>
      </c>
      <c r="AV227" s="15" t="s">
        <v>282</v>
      </c>
      <c r="AW227" s="15" t="s">
        <v>32</v>
      </c>
      <c r="AX227" s="15" t="s">
        <v>83</v>
      </c>
      <c r="AY227" s="240" t="s">
        <v>275</v>
      </c>
    </row>
    <row r="228" spans="1:65" s="2" customFormat="1" ht="16.5" customHeight="1">
      <c r="A228" s="35"/>
      <c r="B228" s="36"/>
      <c r="C228" s="194" t="s">
        <v>420</v>
      </c>
      <c r="D228" s="194" t="s">
        <v>277</v>
      </c>
      <c r="E228" s="195" t="s">
        <v>590</v>
      </c>
      <c r="F228" s="196" t="s">
        <v>591</v>
      </c>
      <c r="G228" s="197" t="s">
        <v>342</v>
      </c>
      <c r="H228" s="198">
        <v>0.30499999999999999</v>
      </c>
      <c r="I228" s="199"/>
      <c r="J228" s="200">
        <f>ROUND(I228*H228,2)</f>
        <v>0</v>
      </c>
      <c r="K228" s="196" t="s">
        <v>281</v>
      </c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1.04922</v>
      </c>
      <c r="R228" s="203">
        <f>Q228*H228</f>
        <v>0.32001210000000002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282</v>
      </c>
      <c r="AT228" s="205" t="s">
        <v>277</v>
      </c>
      <c r="AU228" s="205" t="s">
        <v>85</v>
      </c>
      <c r="AY228" s="18" t="s">
        <v>275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282</v>
      </c>
      <c r="BM228" s="205" t="s">
        <v>5086</v>
      </c>
    </row>
    <row r="229" spans="1:65" s="13" customFormat="1" ht="10">
      <c r="B229" s="207"/>
      <c r="C229" s="208"/>
      <c r="D229" s="209" t="s">
        <v>284</v>
      </c>
      <c r="E229" s="210" t="s">
        <v>1</v>
      </c>
      <c r="F229" s="211" t="s">
        <v>5087</v>
      </c>
      <c r="G229" s="208"/>
      <c r="H229" s="212">
        <v>0.30499999999999999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284</v>
      </c>
      <c r="AU229" s="218" t="s">
        <v>85</v>
      </c>
      <c r="AV229" s="13" t="s">
        <v>85</v>
      </c>
      <c r="AW229" s="13" t="s">
        <v>32</v>
      </c>
      <c r="AX229" s="13" t="s">
        <v>76</v>
      </c>
      <c r="AY229" s="218" t="s">
        <v>275</v>
      </c>
    </row>
    <row r="230" spans="1:65" s="14" customFormat="1" ht="10">
      <c r="B230" s="219"/>
      <c r="C230" s="220"/>
      <c r="D230" s="209" t="s">
        <v>284</v>
      </c>
      <c r="E230" s="221" t="s">
        <v>1</v>
      </c>
      <c r="F230" s="222" t="s">
        <v>286</v>
      </c>
      <c r="G230" s="220"/>
      <c r="H230" s="223">
        <v>0.30499999999999999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284</v>
      </c>
      <c r="AU230" s="229" t="s">
        <v>85</v>
      </c>
      <c r="AV230" s="14" t="s">
        <v>106</v>
      </c>
      <c r="AW230" s="14" t="s">
        <v>32</v>
      </c>
      <c r="AX230" s="14" t="s">
        <v>76</v>
      </c>
      <c r="AY230" s="229" t="s">
        <v>275</v>
      </c>
    </row>
    <row r="231" spans="1:65" s="15" customFormat="1" ht="10">
      <c r="B231" s="230"/>
      <c r="C231" s="231"/>
      <c r="D231" s="209" t="s">
        <v>284</v>
      </c>
      <c r="E231" s="232" t="s">
        <v>1</v>
      </c>
      <c r="F231" s="233" t="s">
        <v>287</v>
      </c>
      <c r="G231" s="231"/>
      <c r="H231" s="234">
        <v>0.30499999999999999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284</v>
      </c>
      <c r="AU231" s="240" t="s">
        <v>85</v>
      </c>
      <c r="AV231" s="15" t="s">
        <v>282</v>
      </c>
      <c r="AW231" s="15" t="s">
        <v>32</v>
      </c>
      <c r="AX231" s="15" t="s">
        <v>83</v>
      </c>
      <c r="AY231" s="240" t="s">
        <v>275</v>
      </c>
    </row>
    <row r="232" spans="1:65" s="2" customFormat="1" ht="24.15" customHeight="1">
      <c r="A232" s="35"/>
      <c r="B232" s="36"/>
      <c r="C232" s="194" t="s">
        <v>428</v>
      </c>
      <c r="D232" s="194" t="s">
        <v>277</v>
      </c>
      <c r="E232" s="195" t="s">
        <v>5088</v>
      </c>
      <c r="F232" s="196" t="s">
        <v>5089</v>
      </c>
      <c r="G232" s="197" t="s">
        <v>610</v>
      </c>
      <c r="H232" s="198">
        <v>1</v>
      </c>
      <c r="I232" s="199"/>
      <c r="J232" s="200">
        <f>ROUND(I232*H232,2)</f>
        <v>0</v>
      </c>
      <c r="K232" s="196" t="s">
        <v>281</v>
      </c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1.1469999999999999E-2</v>
      </c>
      <c r="R232" s="203">
        <f>Q232*H232</f>
        <v>1.1469999999999999E-2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282</v>
      </c>
      <c r="AT232" s="205" t="s">
        <v>277</v>
      </c>
      <c r="AU232" s="205" t="s">
        <v>85</v>
      </c>
      <c r="AY232" s="18" t="s">
        <v>275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282</v>
      </c>
      <c r="BM232" s="205" t="s">
        <v>5090</v>
      </c>
    </row>
    <row r="233" spans="1:65" s="2" customFormat="1" ht="21.75" customHeight="1">
      <c r="A233" s="35"/>
      <c r="B233" s="36"/>
      <c r="C233" s="251" t="s">
        <v>436</v>
      </c>
      <c r="D233" s="251" t="s">
        <v>386</v>
      </c>
      <c r="E233" s="252" t="s">
        <v>5091</v>
      </c>
      <c r="F233" s="253" t="s">
        <v>5092</v>
      </c>
      <c r="G233" s="254" t="s">
        <v>610</v>
      </c>
      <c r="H233" s="255">
        <v>1</v>
      </c>
      <c r="I233" s="256"/>
      <c r="J233" s="257">
        <f>ROUND(I233*H233,2)</f>
        <v>0</v>
      </c>
      <c r="K233" s="253" t="s">
        <v>281</v>
      </c>
      <c r="L233" s="258"/>
      <c r="M233" s="259" t="s">
        <v>1</v>
      </c>
      <c r="N233" s="260" t="s">
        <v>41</v>
      </c>
      <c r="O233" s="72"/>
      <c r="P233" s="203">
        <f>O233*H233</f>
        <v>0</v>
      </c>
      <c r="Q233" s="203">
        <v>0.29499999999999998</v>
      </c>
      <c r="R233" s="203">
        <f>Q233*H233</f>
        <v>0.29499999999999998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334</v>
      </c>
      <c r="AT233" s="205" t="s">
        <v>386</v>
      </c>
      <c r="AU233" s="205" t="s">
        <v>85</v>
      </c>
      <c r="AY233" s="18" t="s">
        <v>275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282</v>
      </c>
      <c r="BM233" s="205" t="s">
        <v>5093</v>
      </c>
    </row>
    <row r="234" spans="1:65" s="12" customFormat="1" ht="22.75" customHeight="1">
      <c r="B234" s="178"/>
      <c r="C234" s="179"/>
      <c r="D234" s="180" t="s">
        <v>75</v>
      </c>
      <c r="E234" s="192" t="s">
        <v>282</v>
      </c>
      <c r="F234" s="192" t="s">
        <v>981</v>
      </c>
      <c r="G234" s="179"/>
      <c r="H234" s="179"/>
      <c r="I234" s="182"/>
      <c r="J234" s="193">
        <f>BK234</f>
        <v>0</v>
      </c>
      <c r="K234" s="179"/>
      <c r="L234" s="184"/>
      <c r="M234" s="185"/>
      <c r="N234" s="186"/>
      <c r="O234" s="186"/>
      <c r="P234" s="187">
        <f>SUM(P235:P288)</f>
        <v>0</v>
      </c>
      <c r="Q234" s="186"/>
      <c r="R234" s="187">
        <f>SUM(R235:R288)</f>
        <v>6.7609226199999988</v>
      </c>
      <c r="S234" s="186"/>
      <c r="T234" s="188">
        <f>SUM(T235:T288)</f>
        <v>0</v>
      </c>
      <c r="AR234" s="189" t="s">
        <v>83</v>
      </c>
      <c r="AT234" s="190" t="s">
        <v>75</v>
      </c>
      <c r="AU234" s="190" t="s">
        <v>83</v>
      </c>
      <c r="AY234" s="189" t="s">
        <v>275</v>
      </c>
      <c r="BK234" s="191">
        <f>SUM(BK235:BK288)</f>
        <v>0</v>
      </c>
    </row>
    <row r="235" spans="1:65" s="2" customFormat="1" ht="33" customHeight="1">
      <c r="A235" s="35"/>
      <c r="B235" s="36"/>
      <c r="C235" s="194" t="s">
        <v>440</v>
      </c>
      <c r="D235" s="194" t="s">
        <v>277</v>
      </c>
      <c r="E235" s="195" t="s">
        <v>5094</v>
      </c>
      <c r="F235" s="196" t="s">
        <v>5095</v>
      </c>
      <c r="G235" s="197" t="s">
        <v>610</v>
      </c>
      <c r="H235" s="198">
        <v>3</v>
      </c>
      <c r="I235" s="199"/>
      <c r="J235" s="200">
        <f>ROUND(I235*H235,2)</f>
        <v>0</v>
      </c>
      <c r="K235" s="196" t="s">
        <v>281</v>
      </c>
      <c r="L235" s="40"/>
      <c r="M235" s="201" t="s">
        <v>1</v>
      </c>
      <c r="N235" s="202" t="s">
        <v>41</v>
      </c>
      <c r="O235" s="72"/>
      <c r="P235" s="203">
        <f>O235*H235</f>
        <v>0</v>
      </c>
      <c r="Q235" s="203">
        <v>0.12901000000000001</v>
      </c>
      <c r="R235" s="203">
        <f>Q235*H235</f>
        <v>0.38703000000000004</v>
      </c>
      <c r="S235" s="203">
        <v>0</v>
      </c>
      <c r="T235" s="20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282</v>
      </c>
      <c r="AT235" s="205" t="s">
        <v>277</v>
      </c>
      <c r="AU235" s="205" t="s">
        <v>85</v>
      </c>
      <c r="AY235" s="18" t="s">
        <v>275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18" t="s">
        <v>83</v>
      </c>
      <c r="BK235" s="206">
        <f>ROUND(I235*H235,2)</f>
        <v>0</v>
      </c>
      <c r="BL235" s="18" t="s">
        <v>282</v>
      </c>
      <c r="BM235" s="205" t="s">
        <v>5096</v>
      </c>
    </row>
    <row r="236" spans="1:65" s="13" customFormat="1" ht="10">
      <c r="B236" s="207"/>
      <c r="C236" s="208"/>
      <c r="D236" s="209" t="s">
        <v>284</v>
      </c>
      <c r="E236" s="210" t="s">
        <v>1</v>
      </c>
      <c r="F236" s="211" t="s">
        <v>106</v>
      </c>
      <c r="G236" s="208"/>
      <c r="H236" s="212">
        <v>3</v>
      </c>
      <c r="I236" s="213"/>
      <c r="J236" s="208"/>
      <c r="K236" s="208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284</v>
      </c>
      <c r="AU236" s="218" t="s">
        <v>85</v>
      </c>
      <c r="AV236" s="13" t="s">
        <v>85</v>
      </c>
      <c r="AW236" s="13" t="s">
        <v>32</v>
      </c>
      <c r="AX236" s="13" t="s">
        <v>76</v>
      </c>
      <c r="AY236" s="218" t="s">
        <v>275</v>
      </c>
    </row>
    <row r="237" spans="1:65" s="14" customFormat="1" ht="10">
      <c r="B237" s="219"/>
      <c r="C237" s="220"/>
      <c r="D237" s="209" t="s">
        <v>284</v>
      </c>
      <c r="E237" s="221" t="s">
        <v>1</v>
      </c>
      <c r="F237" s="222" t="s">
        <v>286</v>
      </c>
      <c r="G237" s="220"/>
      <c r="H237" s="223">
        <v>3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284</v>
      </c>
      <c r="AU237" s="229" t="s">
        <v>85</v>
      </c>
      <c r="AV237" s="14" t="s">
        <v>106</v>
      </c>
      <c r="AW237" s="14" t="s">
        <v>32</v>
      </c>
      <c r="AX237" s="14" t="s">
        <v>76</v>
      </c>
      <c r="AY237" s="229" t="s">
        <v>275</v>
      </c>
    </row>
    <row r="238" spans="1:65" s="15" customFormat="1" ht="10">
      <c r="B238" s="230"/>
      <c r="C238" s="231"/>
      <c r="D238" s="209" t="s">
        <v>284</v>
      </c>
      <c r="E238" s="232" t="s">
        <v>1</v>
      </c>
      <c r="F238" s="233" t="s">
        <v>287</v>
      </c>
      <c r="G238" s="231"/>
      <c r="H238" s="234">
        <v>3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284</v>
      </c>
      <c r="AU238" s="240" t="s">
        <v>85</v>
      </c>
      <c r="AV238" s="15" t="s">
        <v>282</v>
      </c>
      <c r="AW238" s="15" t="s">
        <v>32</v>
      </c>
      <c r="AX238" s="15" t="s">
        <v>83</v>
      </c>
      <c r="AY238" s="240" t="s">
        <v>275</v>
      </c>
    </row>
    <row r="239" spans="1:65" s="2" customFormat="1" ht="24.15" customHeight="1">
      <c r="A239" s="35"/>
      <c r="B239" s="36"/>
      <c r="C239" s="251" t="s">
        <v>464</v>
      </c>
      <c r="D239" s="251" t="s">
        <v>386</v>
      </c>
      <c r="E239" s="252" t="s">
        <v>5097</v>
      </c>
      <c r="F239" s="253" t="s">
        <v>5098</v>
      </c>
      <c r="G239" s="254" t="s">
        <v>399</v>
      </c>
      <c r="H239" s="255">
        <v>12.15</v>
      </c>
      <c r="I239" s="256"/>
      <c r="J239" s="257">
        <f>ROUND(I239*H239,2)</f>
        <v>0</v>
      </c>
      <c r="K239" s="253" t="s">
        <v>281</v>
      </c>
      <c r="L239" s="258"/>
      <c r="M239" s="259" t="s">
        <v>1</v>
      </c>
      <c r="N239" s="260" t="s">
        <v>41</v>
      </c>
      <c r="O239" s="72"/>
      <c r="P239" s="203">
        <f>O239*H239</f>
        <v>0</v>
      </c>
      <c r="Q239" s="203">
        <v>0.29499999999999998</v>
      </c>
      <c r="R239" s="203">
        <f>Q239*H239</f>
        <v>3.5842499999999999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334</v>
      </c>
      <c r="AT239" s="205" t="s">
        <v>386</v>
      </c>
      <c r="AU239" s="205" t="s">
        <v>85</v>
      </c>
      <c r="AY239" s="18" t="s">
        <v>275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282</v>
      </c>
      <c r="BM239" s="205" t="s">
        <v>5099</v>
      </c>
    </row>
    <row r="240" spans="1:65" s="13" customFormat="1" ht="10">
      <c r="B240" s="207"/>
      <c r="C240" s="208"/>
      <c r="D240" s="209" t="s">
        <v>284</v>
      </c>
      <c r="E240" s="210" t="s">
        <v>1</v>
      </c>
      <c r="F240" s="211" t="s">
        <v>5100</v>
      </c>
      <c r="G240" s="208"/>
      <c r="H240" s="212">
        <v>12.15</v>
      </c>
      <c r="I240" s="213"/>
      <c r="J240" s="208"/>
      <c r="K240" s="208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284</v>
      </c>
      <c r="AU240" s="218" t="s">
        <v>85</v>
      </c>
      <c r="AV240" s="13" t="s">
        <v>85</v>
      </c>
      <c r="AW240" s="13" t="s">
        <v>32</v>
      </c>
      <c r="AX240" s="13" t="s">
        <v>76</v>
      </c>
      <c r="AY240" s="218" t="s">
        <v>275</v>
      </c>
    </row>
    <row r="241" spans="1:65" s="14" customFormat="1" ht="10">
      <c r="B241" s="219"/>
      <c r="C241" s="220"/>
      <c r="D241" s="209" t="s">
        <v>284</v>
      </c>
      <c r="E241" s="221" t="s">
        <v>1</v>
      </c>
      <c r="F241" s="222" t="s">
        <v>286</v>
      </c>
      <c r="G241" s="220"/>
      <c r="H241" s="223">
        <v>12.15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284</v>
      </c>
      <c r="AU241" s="229" t="s">
        <v>85</v>
      </c>
      <c r="AV241" s="14" t="s">
        <v>106</v>
      </c>
      <c r="AW241" s="14" t="s">
        <v>32</v>
      </c>
      <c r="AX241" s="14" t="s">
        <v>76</v>
      </c>
      <c r="AY241" s="229" t="s">
        <v>275</v>
      </c>
    </row>
    <row r="242" spans="1:65" s="15" customFormat="1" ht="10">
      <c r="B242" s="230"/>
      <c r="C242" s="231"/>
      <c r="D242" s="209" t="s">
        <v>284</v>
      </c>
      <c r="E242" s="232" t="s">
        <v>1</v>
      </c>
      <c r="F242" s="233" t="s">
        <v>287</v>
      </c>
      <c r="G242" s="231"/>
      <c r="H242" s="234">
        <v>12.15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284</v>
      </c>
      <c r="AU242" s="240" t="s">
        <v>85</v>
      </c>
      <c r="AV242" s="15" t="s">
        <v>282</v>
      </c>
      <c r="AW242" s="15" t="s">
        <v>32</v>
      </c>
      <c r="AX242" s="15" t="s">
        <v>83</v>
      </c>
      <c r="AY242" s="240" t="s">
        <v>275</v>
      </c>
    </row>
    <row r="243" spans="1:65" s="2" customFormat="1" ht="16.5" customHeight="1">
      <c r="A243" s="35"/>
      <c r="B243" s="36"/>
      <c r="C243" s="194" t="s">
        <v>469</v>
      </c>
      <c r="D243" s="194" t="s">
        <v>277</v>
      </c>
      <c r="E243" s="195" t="s">
        <v>5101</v>
      </c>
      <c r="F243" s="196" t="s">
        <v>5102</v>
      </c>
      <c r="G243" s="197" t="s">
        <v>290</v>
      </c>
      <c r="H243" s="198">
        <v>0.30399999999999999</v>
      </c>
      <c r="I243" s="199"/>
      <c r="J243" s="200">
        <f>ROUND(I243*H243,2)</f>
        <v>0</v>
      </c>
      <c r="K243" s="196" t="s">
        <v>281</v>
      </c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2.5020099999999998</v>
      </c>
      <c r="R243" s="203">
        <f>Q243*H243</f>
        <v>0.7606110399999999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282</v>
      </c>
      <c r="AT243" s="205" t="s">
        <v>277</v>
      </c>
      <c r="AU243" s="205" t="s">
        <v>85</v>
      </c>
      <c r="AY243" s="18" t="s">
        <v>275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282</v>
      </c>
      <c r="BM243" s="205" t="s">
        <v>5103</v>
      </c>
    </row>
    <row r="244" spans="1:65" s="13" customFormat="1" ht="10">
      <c r="B244" s="207"/>
      <c r="C244" s="208"/>
      <c r="D244" s="209" t="s">
        <v>284</v>
      </c>
      <c r="E244" s="210" t="s">
        <v>1</v>
      </c>
      <c r="F244" s="211" t="s">
        <v>5104</v>
      </c>
      <c r="G244" s="208"/>
      <c r="H244" s="212">
        <v>0.30399999999999999</v>
      </c>
      <c r="I244" s="213"/>
      <c r="J244" s="208"/>
      <c r="K244" s="208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284</v>
      </c>
      <c r="AU244" s="218" t="s">
        <v>85</v>
      </c>
      <c r="AV244" s="13" t="s">
        <v>85</v>
      </c>
      <c r="AW244" s="13" t="s">
        <v>32</v>
      </c>
      <c r="AX244" s="13" t="s">
        <v>76</v>
      </c>
      <c r="AY244" s="218" t="s">
        <v>275</v>
      </c>
    </row>
    <row r="245" spans="1:65" s="14" customFormat="1" ht="10">
      <c r="B245" s="219"/>
      <c r="C245" s="220"/>
      <c r="D245" s="209" t="s">
        <v>284</v>
      </c>
      <c r="E245" s="221" t="s">
        <v>1</v>
      </c>
      <c r="F245" s="222" t="s">
        <v>286</v>
      </c>
      <c r="G245" s="220"/>
      <c r="H245" s="223">
        <v>0.30399999999999999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284</v>
      </c>
      <c r="AU245" s="229" t="s">
        <v>85</v>
      </c>
      <c r="AV245" s="14" t="s">
        <v>106</v>
      </c>
      <c r="AW245" s="14" t="s">
        <v>32</v>
      </c>
      <c r="AX245" s="14" t="s">
        <v>76</v>
      </c>
      <c r="AY245" s="229" t="s">
        <v>275</v>
      </c>
    </row>
    <row r="246" spans="1:65" s="15" customFormat="1" ht="10">
      <c r="B246" s="230"/>
      <c r="C246" s="231"/>
      <c r="D246" s="209" t="s">
        <v>284</v>
      </c>
      <c r="E246" s="232" t="s">
        <v>1</v>
      </c>
      <c r="F246" s="233" t="s">
        <v>287</v>
      </c>
      <c r="G246" s="231"/>
      <c r="H246" s="234">
        <v>0.30399999999999999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284</v>
      </c>
      <c r="AU246" s="240" t="s">
        <v>85</v>
      </c>
      <c r="AV246" s="15" t="s">
        <v>282</v>
      </c>
      <c r="AW246" s="15" t="s">
        <v>32</v>
      </c>
      <c r="AX246" s="15" t="s">
        <v>83</v>
      </c>
      <c r="AY246" s="240" t="s">
        <v>275</v>
      </c>
    </row>
    <row r="247" spans="1:65" s="2" customFormat="1" ht="24.15" customHeight="1">
      <c r="A247" s="35"/>
      <c r="B247" s="36"/>
      <c r="C247" s="194" t="s">
        <v>478</v>
      </c>
      <c r="D247" s="194" t="s">
        <v>277</v>
      </c>
      <c r="E247" s="195" t="s">
        <v>5105</v>
      </c>
      <c r="F247" s="196" t="s">
        <v>5106</v>
      </c>
      <c r="G247" s="197" t="s">
        <v>280</v>
      </c>
      <c r="H247" s="198">
        <v>1.52</v>
      </c>
      <c r="I247" s="199"/>
      <c r="J247" s="200">
        <f>ROUND(I247*H247,2)</f>
        <v>0</v>
      </c>
      <c r="K247" s="196" t="s">
        <v>281</v>
      </c>
      <c r="L247" s="40"/>
      <c r="M247" s="201" t="s">
        <v>1</v>
      </c>
      <c r="N247" s="202" t="s">
        <v>41</v>
      </c>
      <c r="O247" s="72"/>
      <c r="P247" s="203">
        <f>O247*H247</f>
        <v>0</v>
      </c>
      <c r="Q247" s="203">
        <v>5.3299999999999997E-3</v>
      </c>
      <c r="R247" s="203">
        <f>Q247*H247</f>
        <v>8.1015999999999987E-3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282</v>
      </c>
      <c r="AT247" s="205" t="s">
        <v>277</v>
      </c>
      <c r="AU247" s="205" t="s">
        <v>85</v>
      </c>
      <c r="AY247" s="18" t="s">
        <v>275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282</v>
      </c>
      <c r="BM247" s="205" t="s">
        <v>5107</v>
      </c>
    </row>
    <row r="248" spans="1:65" s="13" customFormat="1" ht="10">
      <c r="B248" s="207"/>
      <c r="C248" s="208"/>
      <c r="D248" s="209" t="s">
        <v>284</v>
      </c>
      <c r="E248" s="210" t="s">
        <v>1</v>
      </c>
      <c r="F248" s="211" t="s">
        <v>5108</v>
      </c>
      <c r="G248" s="208"/>
      <c r="H248" s="212">
        <v>1.52</v>
      </c>
      <c r="I248" s="213"/>
      <c r="J248" s="208"/>
      <c r="K248" s="208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284</v>
      </c>
      <c r="AU248" s="218" t="s">
        <v>85</v>
      </c>
      <c r="AV248" s="13" t="s">
        <v>85</v>
      </c>
      <c r="AW248" s="13" t="s">
        <v>32</v>
      </c>
      <c r="AX248" s="13" t="s">
        <v>76</v>
      </c>
      <c r="AY248" s="218" t="s">
        <v>275</v>
      </c>
    </row>
    <row r="249" spans="1:65" s="14" customFormat="1" ht="10">
      <c r="B249" s="219"/>
      <c r="C249" s="220"/>
      <c r="D249" s="209" t="s">
        <v>284</v>
      </c>
      <c r="E249" s="221" t="s">
        <v>1</v>
      </c>
      <c r="F249" s="222" t="s">
        <v>286</v>
      </c>
      <c r="G249" s="220"/>
      <c r="H249" s="223">
        <v>1.52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284</v>
      </c>
      <c r="AU249" s="229" t="s">
        <v>85</v>
      </c>
      <c r="AV249" s="14" t="s">
        <v>106</v>
      </c>
      <c r="AW249" s="14" t="s">
        <v>32</v>
      </c>
      <c r="AX249" s="14" t="s">
        <v>76</v>
      </c>
      <c r="AY249" s="229" t="s">
        <v>275</v>
      </c>
    </row>
    <row r="250" spans="1:65" s="15" customFormat="1" ht="10">
      <c r="B250" s="230"/>
      <c r="C250" s="231"/>
      <c r="D250" s="209" t="s">
        <v>284</v>
      </c>
      <c r="E250" s="232" t="s">
        <v>1</v>
      </c>
      <c r="F250" s="233" t="s">
        <v>287</v>
      </c>
      <c r="G250" s="231"/>
      <c r="H250" s="234">
        <v>1.52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284</v>
      </c>
      <c r="AU250" s="240" t="s">
        <v>85</v>
      </c>
      <c r="AV250" s="15" t="s">
        <v>282</v>
      </c>
      <c r="AW250" s="15" t="s">
        <v>32</v>
      </c>
      <c r="AX250" s="15" t="s">
        <v>83</v>
      </c>
      <c r="AY250" s="240" t="s">
        <v>275</v>
      </c>
    </row>
    <row r="251" spans="1:65" s="2" customFormat="1" ht="24.15" customHeight="1">
      <c r="A251" s="35"/>
      <c r="B251" s="36"/>
      <c r="C251" s="194" t="s">
        <v>482</v>
      </c>
      <c r="D251" s="194" t="s">
        <v>277</v>
      </c>
      <c r="E251" s="195" t="s">
        <v>5109</v>
      </c>
      <c r="F251" s="196" t="s">
        <v>5110</v>
      </c>
      <c r="G251" s="197" t="s">
        <v>280</v>
      </c>
      <c r="H251" s="198">
        <v>1.52</v>
      </c>
      <c r="I251" s="199"/>
      <c r="J251" s="200">
        <f>ROUND(I251*H251,2)</f>
        <v>0</v>
      </c>
      <c r="K251" s="196" t="s">
        <v>281</v>
      </c>
      <c r="L251" s="40"/>
      <c r="M251" s="201" t="s">
        <v>1</v>
      </c>
      <c r="N251" s="202" t="s">
        <v>41</v>
      </c>
      <c r="O251" s="72"/>
      <c r="P251" s="203">
        <f>O251*H251</f>
        <v>0</v>
      </c>
      <c r="Q251" s="203">
        <v>0</v>
      </c>
      <c r="R251" s="203">
        <f>Q251*H251</f>
        <v>0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282</v>
      </c>
      <c r="AT251" s="205" t="s">
        <v>277</v>
      </c>
      <c r="AU251" s="205" t="s">
        <v>85</v>
      </c>
      <c r="AY251" s="18" t="s">
        <v>275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282</v>
      </c>
      <c r="BM251" s="205" t="s">
        <v>5111</v>
      </c>
    </row>
    <row r="252" spans="1:65" s="2" customFormat="1" ht="24.15" customHeight="1">
      <c r="A252" s="35"/>
      <c r="B252" s="36"/>
      <c r="C252" s="194" t="s">
        <v>488</v>
      </c>
      <c r="D252" s="194" t="s">
        <v>277</v>
      </c>
      <c r="E252" s="195" t="s">
        <v>5112</v>
      </c>
      <c r="F252" s="196" t="s">
        <v>5113</v>
      </c>
      <c r="G252" s="197" t="s">
        <v>280</v>
      </c>
      <c r="H252" s="198">
        <v>1.52</v>
      </c>
      <c r="I252" s="199"/>
      <c r="J252" s="200">
        <f>ROUND(I252*H252,2)</f>
        <v>0</v>
      </c>
      <c r="K252" s="196" t="s">
        <v>281</v>
      </c>
      <c r="L252" s="40"/>
      <c r="M252" s="201" t="s">
        <v>1</v>
      </c>
      <c r="N252" s="202" t="s">
        <v>41</v>
      </c>
      <c r="O252" s="72"/>
      <c r="P252" s="203">
        <f>O252*H252</f>
        <v>0</v>
      </c>
      <c r="Q252" s="203">
        <v>8.8000000000000003E-4</v>
      </c>
      <c r="R252" s="203">
        <f>Q252*H252</f>
        <v>1.3376E-3</v>
      </c>
      <c r="S252" s="203">
        <v>0</v>
      </c>
      <c r="T252" s="20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282</v>
      </c>
      <c r="AT252" s="205" t="s">
        <v>277</v>
      </c>
      <c r="AU252" s="205" t="s">
        <v>85</v>
      </c>
      <c r="AY252" s="18" t="s">
        <v>275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8" t="s">
        <v>83</v>
      </c>
      <c r="BK252" s="206">
        <f>ROUND(I252*H252,2)</f>
        <v>0</v>
      </c>
      <c r="BL252" s="18" t="s">
        <v>282</v>
      </c>
      <c r="BM252" s="205" t="s">
        <v>5114</v>
      </c>
    </row>
    <row r="253" spans="1:65" s="2" customFormat="1" ht="24.15" customHeight="1">
      <c r="A253" s="35"/>
      <c r="B253" s="36"/>
      <c r="C253" s="194" t="s">
        <v>501</v>
      </c>
      <c r="D253" s="194" t="s">
        <v>277</v>
      </c>
      <c r="E253" s="195" t="s">
        <v>5115</v>
      </c>
      <c r="F253" s="196" t="s">
        <v>5116</v>
      </c>
      <c r="G253" s="197" t="s">
        <v>280</v>
      </c>
      <c r="H253" s="198">
        <v>1.52</v>
      </c>
      <c r="I253" s="199"/>
      <c r="J253" s="200">
        <f>ROUND(I253*H253,2)</f>
        <v>0</v>
      </c>
      <c r="K253" s="196" t="s">
        <v>281</v>
      </c>
      <c r="L253" s="40"/>
      <c r="M253" s="201" t="s">
        <v>1</v>
      </c>
      <c r="N253" s="202" t="s">
        <v>41</v>
      </c>
      <c r="O253" s="72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282</v>
      </c>
      <c r="AT253" s="205" t="s">
        <v>277</v>
      </c>
      <c r="AU253" s="205" t="s">
        <v>85</v>
      </c>
      <c r="AY253" s="18" t="s">
        <v>275</v>
      </c>
      <c r="BE253" s="206">
        <f>IF(N253="základní",J253,0)</f>
        <v>0</v>
      </c>
      <c r="BF253" s="206">
        <f>IF(N253="snížená",J253,0)</f>
        <v>0</v>
      </c>
      <c r="BG253" s="206">
        <f>IF(N253="zákl. přenesená",J253,0)</f>
        <v>0</v>
      </c>
      <c r="BH253" s="206">
        <f>IF(N253="sníž. přenesená",J253,0)</f>
        <v>0</v>
      </c>
      <c r="BI253" s="206">
        <f>IF(N253="nulová",J253,0)</f>
        <v>0</v>
      </c>
      <c r="BJ253" s="18" t="s">
        <v>83</v>
      </c>
      <c r="BK253" s="206">
        <f>ROUND(I253*H253,2)</f>
        <v>0</v>
      </c>
      <c r="BL253" s="18" t="s">
        <v>282</v>
      </c>
      <c r="BM253" s="205" t="s">
        <v>5117</v>
      </c>
    </row>
    <row r="254" spans="1:65" s="2" customFormat="1" ht="16.5" customHeight="1">
      <c r="A254" s="35"/>
      <c r="B254" s="36"/>
      <c r="C254" s="194" t="s">
        <v>517</v>
      </c>
      <c r="D254" s="194" t="s">
        <v>277</v>
      </c>
      <c r="E254" s="195" t="s">
        <v>1019</v>
      </c>
      <c r="F254" s="196" t="s">
        <v>1020</v>
      </c>
      <c r="G254" s="197" t="s">
        <v>342</v>
      </c>
      <c r="H254" s="198">
        <v>4.5999999999999999E-2</v>
      </c>
      <c r="I254" s="199"/>
      <c r="J254" s="200">
        <f>ROUND(I254*H254,2)</f>
        <v>0</v>
      </c>
      <c r="K254" s="196" t="s">
        <v>281</v>
      </c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1.05555</v>
      </c>
      <c r="R254" s="203">
        <f>Q254*H254</f>
        <v>4.8555299999999996E-2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282</v>
      </c>
      <c r="AT254" s="205" t="s">
        <v>277</v>
      </c>
      <c r="AU254" s="205" t="s">
        <v>85</v>
      </c>
      <c r="AY254" s="18" t="s">
        <v>275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282</v>
      </c>
      <c r="BM254" s="205" t="s">
        <v>5118</v>
      </c>
    </row>
    <row r="255" spans="1:65" s="13" customFormat="1" ht="10">
      <c r="B255" s="207"/>
      <c r="C255" s="208"/>
      <c r="D255" s="209" t="s">
        <v>284</v>
      </c>
      <c r="E255" s="210" t="s">
        <v>1</v>
      </c>
      <c r="F255" s="211" t="s">
        <v>5119</v>
      </c>
      <c r="G255" s="208"/>
      <c r="H255" s="212">
        <v>4.5999999999999999E-2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284</v>
      </c>
      <c r="AU255" s="218" t="s">
        <v>85</v>
      </c>
      <c r="AV255" s="13" t="s">
        <v>85</v>
      </c>
      <c r="AW255" s="13" t="s">
        <v>32</v>
      </c>
      <c r="AX255" s="13" t="s">
        <v>76</v>
      </c>
      <c r="AY255" s="218" t="s">
        <v>275</v>
      </c>
    </row>
    <row r="256" spans="1:65" s="14" customFormat="1" ht="10">
      <c r="B256" s="219"/>
      <c r="C256" s="220"/>
      <c r="D256" s="209" t="s">
        <v>284</v>
      </c>
      <c r="E256" s="221" t="s">
        <v>1</v>
      </c>
      <c r="F256" s="222" t="s">
        <v>286</v>
      </c>
      <c r="G256" s="220"/>
      <c r="H256" s="223">
        <v>4.5999999999999999E-2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284</v>
      </c>
      <c r="AU256" s="229" t="s">
        <v>85</v>
      </c>
      <c r="AV256" s="14" t="s">
        <v>106</v>
      </c>
      <c r="AW256" s="14" t="s">
        <v>32</v>
      </c>
      <c r="AX256" s="14" t="s">
        <v>76</v>
      </c>
      <c r="AY256" s="229" t="s">
        <v>275</v>
      </c>
    </row>
    <row r="257" spans="1:65" s="15" customFormat="1" ht="10">
      <c r="B257" s="230"/>
      <c r="C257" s="231"/>
      <c r="D257" s="209" t="s">
        <v>284</v>
      </c>
      <c r="E257" s="232" t="s">
        <v>1</v>
      </c>
      <c r="F257" s="233" t="s">
        <v>287</v>
      </c>
      <c r="G257" s="231"/>
      <c r="H257" s="234">
        <v>4.5999999999999999E-2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284</v>
      </c>
      <c r="AU257" s="240" t="s">
        <v>85</v>
      </c>
      <c r="AV257" s="15" t="s">
        <v>282</v>
      </c>
      <c r="AW257" s="15" t="s">
        <v>32</v>
      </c>
      <c r="AX257" s="15" t="s">
        <v>83</v>
      </c>
      <c r="AY257" s="240" t="s">
        <v>275</v>
      </c>
    </row>
    <row r="258" spans="1:65" s="2" customFormat="1" ht="24.15" customHeight="1">
      <c r="A258" s="35"/>
      <c r="B258" s="36"/>
      <c r="C258" s="194" t="s">
        <v>525</v>
      </c>
      <c r="D258" s="194" t="s">
        <v>277</v>
      </c>
      <c r="E258" s="195" t="s">
        <v>5120</v>
      </c>
      <c r="F258" s="196" t="s">
        <v>5121</v>
      </c>
      <c r="G258" s="197" t="s">
        <v>399</v>
      </c>
      <c r="H258" s="198">
        <v>8.4</v>
      </c>
      <c r="I258" s="199"/>
      <c r="J258" s="200">
        <f>ROUND(I258*H258,2)</f>
        <v>0</v>
      </c>
      <c r="K258" s="196" t="s">
        <v>281</v>
      </c>
      <c r="L258" s="40"/>
      <c r="M258" s="201" t="s">
        <v>1</v>
      </c>
      <c r="N258" s="202" t="s">
        <v>41</v>
      </c>
      <c r="O258" s="72"/>
      <c r="P258" s="203">
        <f>O258*H258</f>
        <v>0</v>
      </c>
      <c r="Q258" s="203">
        <v>1.6469999999999999E-2</v>
      </c>
      <c r="R258" s="203">
        <f>Q258*H258</f>
        <v>0.138348</v>
      </c>
      <c r="S258" s="203">
        <v>0</v>
      </c>
      <c r="T258" s="20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282</v>
      </c>
      <c r="AT258" s="205" t="s">
        <v>277</v>
      </c>
      <c r="AU258" s="205" t="s">
        <v>85</v>
      </c>
      <c r="AY258" s="18" t="s">
        <v>275</v>
      </c>
      <c r="BE258" s="206">
        <f>IF(N258="základní",J258,0)</f>
        <v>0</v>
      </c>
      <c r="BF258" s="206">
        <f>IF(N258="snížená",J258,0)</f>
        <v>0</v>
      </c>
      <c r="BG258" s="206">
        <f>IF(N258="zákl. přenesená",J258,0)</f>
        <v>0</v>
      </c>
      <c r="BH258" s="206">
        <f>IF(N258="sníž. přenesená",J258,0)</f>
        <v>0</v>
      </c>
      <c r="BI258" s="206">
        <f>IF(N258="nulová",J258,0)</f>
        <v>0</v>
      </c>
      <c r="BJ258" s="18" t="s">
        <v>83</v>
      </c>
      <c r="BK258" s="206">
        <f>ROUND(I258*H258,2)</f>
        <v>0</v>
      </c>
      <c r="BL258" s="18" t="s">
        <v>282</v>
      </c>
      <c r="BM258" s="205" t="s">
        <v>5122</v>
      </c>
    </row>
    <row r="259" spans="1:65" s="13" customFormat="1" ht="10">
      <c r="B259" s="207"/>
      <c r="C259" s="208"/>
      <c r="D259" s="209" t="s">
        <v>284</v>
      </c>
      <c r="E259" s="210" t="s">
        <v>1</v>
      </c>
      <c r="F259" s="211" t="s">
        <v>5123</v>
      </c>
      <c r="G259" s="208"/>
      <c r="H259" s="212">
        <v>8.4</v>
      </c>
      <c r="I259" s="213"/>
      <c r="J259" s="208"/>
      <c r="K259" s="208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284</v>
      </c>
      <c r="AU259" s="218" t="s">
        <v>85</v>
      </c>
      <c r="AV259" s="13" t="s">
        <v>85</v>
      </c>
      <c r="AW259" s="13" t="s">
        <v>32</v>
      </c>
      <c r="AX259" s="13" t="s">
        <v>76</v>
      </c>
      <c r="AY259" s="218" t="s">
        <v>275</v>
      </c>
    </row>
    <row r="260" spans="1:65" s="14" customFormat="1" ht="10">
      <c r="B260" s="219"/>
      <c r="C260" s="220"/>
      <c r="D260" s="209" t="s">
        <v>284</v>
      </c>
      <c r="E260" s="221" t="s">
        <v>1</v>
      </c>
      <c r="F260" s="222" t="s">
        <v>286</v>
      </c>
      <c r="G260" s="220"/>
      <c r="H260" s="223">
        <v>8.4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284</v>
      </c>
      <c r="AU260" s="229" t="s">
        <v>85</v>
      </c>
      <c r="AV260" s="14" t="s">
        <v>106</v>
      </c>
      <c r="AW260" s="14" t="s">
        <v>32</v>
      </c>
      <c r="AX260" s="14" t="s">
        <v>76</v>
      </c>
      <c r="AY260" s="229" t="s">
        <v>275</v>
      </c>
    </row>
    <row r="261" spans="1:65" s="15" customFormat="1" ht="10">
      <c r="B261" s="230"/>
      <c r="C261" s="231"/>
      <c r="D261" s="209" t="s">
        <v>284</v>
      </c>
      <c r="E261" s="232" t="s">
        <v>1</v>
      </c>
      <c r="F261" s="233" t="s">
        <v>287</v>
      </c>
      <c r="G261" s="231"/>
      <c r="H261" s="234">
        <v>8.4</v>
      </c>
      <c r="I261" s="235"/>
      <c r="J261" s="231"/>
      <c r="K261" s="231"/>
      <c r="L261" s="236"/>
      <c r="M261" s="237"/>
      <c r="N261" s="238"/>
      <c r="O261" s="238"/>
      <c r="P261" s="238"/>
      <c r="Q261" s="238"/>
      <c r="R261" s="238"/>
      <c r="S261" s="238"/>
      <c r="T261" s="239"/>
      <c r="AT261" s="240" t="s">
        <v>284</v>
      </c>
      <c r="AU261" s="240" t="s">
        <v>85</v>
      </c>
      <c r="AV261" s="15" t="s">
        <v>282</v>
      </c>
      <c r="AW261" s="15" t="s">
        <v>32</v>
      </c>
      <c r="AX261" s="15" t="s">
        <v>83</v>
      </c>
      <c r="AY261" s="240" t="s">
        <v>275</v>
      </c>
    </row>
    <row r="262" spans="1:65" s="2" customFormat="1" ht="16.5" customHeight="1">
      <c r="A262" s="35"/>
      <c r="B262" s="36"/>
      <c r="C262" s="194" t="s">
        <v>552</v>
      </c>
      <c r="D262" s="194" t="s">
        <v>277</v>
      </c>
      <c r="E262" s="195" t="s">
        <v>5124</v>
      </c>
      <c r="F262" s="196" t="s">
        <v>5125</v>
      </c>
      <c r="G262" s="197" t="s">
        <v>290</v>
      </c>
      <c r="H262" s="198">
        <v>0.125</v>
      </c>
      <c r="I262" s="199"/>
      <c r="J262" s="200">
        <f>ROUND(I262*H262,2)</f>
        <v>0</v>
      </c>
      <c r="K262" s="196" t="s">
        <v>281</v>
      </c>
      <c r="L262" s="40"/>
      <c r="M262" s="201" t="s">
        <v>1</v>
      </c>
      <c r="N262" s="202" t="s">
        <v>41</v>
      </c>
      <c r="O262" s="72"/>
      <c r="P262" s="203">
        <f>O262*H262</f>
        <v>0</v>
      </c>
      <c r="Q262" s="203">
        <v>2.5019800000000001</v>
      </c>
      <c r="R262" s="203">
        <f>Q262*H262</f>
        <v>0.31274750000000001</v>
      </c>
      <c r="S262" s="203">
        <v>0</v>
      </c>
      <c r="T262" s="20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282</v>
      </c>
      <c r="AT262" s="205" t="s">
        <v>277</v>
      </c>
      <c r="AU262" s="205" t="s">
        <v>85</v>
      </c>
      <c r="AY262" s="18" t="s">
        <v>275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282</v>
      </c>
      <c r="BM262" s="205" t="s">
        <v>5126</v>
      </c>
    </row>
    <row r="263" spans="1:65" s="13" customFormat="1" ht="10">
      <c r="B263" s="207"/>
      <c r="C263" s="208"/>
      <c r="D263" s="209" t="s">
        <v>284</v>
      </c>
      <c r="E263" s="210" t="s">
        <v>1</v>
      </c>
      <c r="F263" s="211" t="s">
        <v>5127</v>
      </c>
      <c r="G263" s="208"/>
      <c r="H263" s="212">
        <v>7.5999999999999998E-2</v>
      </c>
      <c r="I263" s="213"/>
      <c r="J263" s="208"/>
      <c r="K263" s="208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284</v>
      </c>
      <c r="AU263" s="218" t="s">
        <v>85</v>
      </c>
      <c r="AV263" s="13" t="s">
        <v>85</v>
      </c>
      <c r="AW263" s="13" t="s">
        <v>32</v>
      </c>
      <c r="AX263" s="13" t="s">
        <v>76</v>
      </c>
      <c r="AY263" s="218" t="s">
        <v>275</v>
      </c>
    </row>
    <row r="264" spans="1:65" s="13" customFormat="1" ht="10">
      <c r="B264" s="207"/>
      <c r="C264" s="208"/>
      <c r="D264" s="209" t="s">
        <v>284</v>
      </c>
      <c r="E264" s="210" t="s">
        <v>1</v>
      </c>
      <c r="F264" s="211" t="s">
        <v>5128</v>
      </c>
      <c r="G264" s="208"/>
      <c r="H264" s="212">
        <v>4.9000000000000002E-2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284</v>
      </c>
      <c r="AU264" s="218" t="s">
        <v>85</v>
      </c>
      <c r="AV264" s="13" t="s">
        <v>85</v>
      </c>
      <c r="AW264" s="13" t="s">
        <v>32</v>
      </c>
      <c r="AX264" s="13" t="s">
        <v>76</v>
      </c>
      <c r="AY264" s="218" t="s">
        <v>275</v>
      </c>
    </row>
    <row r="265" spans="1:65" s="14" customFormat="1" ht="10">
      <c r="B265" s="219"/>
      <c r="C265" s="220"/>
      <c r="D265" s="209" t="s">
        <v>284</v>
      </c>
      <c r="E265" s="221" t="s">
        <v>1</v>
      </c>
      <c r="F265" s="222" t="s">
        <v>286</v>
      </c>
      <c r="G265" s="220"/>
      <c r="H265" s="223">
        <v>0.125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284</v>
      </c>
      <c r="AU265" s="229" t="s">
        <v>85</v>
      </c>
      <c r="AV265" s="14" t="s">
        <v>106</v>
      </c>
      <c r="AW265" s="14" t="s">
        <v>32</v>
      </c>
      <c r="AX265" s="14" t="s">
        <v>76</v>
      </c>
      <c r="AY265" s="229" t="s">
        <v>275</v>
      </c>
    </row>
    <row r="266" spans="1:65" s="15" customFormat="1" ht="10">
      <c r="B266" s="230"/>
      <c r="C266" s="231"/>
      <c r="D266" s="209" t="s">
        <v>284</v>
      </c>
      <c r="E266" s="232" t="s">
        <v>1</v>
      </c>
      <c r="F266" s="233" t="s">
        <v>287</v>
      </c>
      <c r="G266" s="231"/>
      <c r="H266" s="234">
        <v>0.125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284</v>
      </c>
      <c r="AU266" s="240" t="s">
        <v>85</v>
      </c>
      <c r="AV266" s="15" t="s">
        <v>282</v>
      </c>
      <c r="AW266" s="15" t="s">
        <v>32</v>
      </c>
      <c r="AX266" s="15" t="s">
        <v>83</v>
      </c>
      <c r="AY266" s="240" t="s">
        <v>275</v>
      </c>
    </row>
    <row r="267" spans="1:65" s="2" customFormat="1" ht="24.15" customHeight="1">
      <c r="A267" s="35"/>
      <c r="B267" s="36"/>
      <c r="C267" s="194" t="s">
        <v>562</v>
      </c>
      <c r="D267" s="194" t="s">
        <v>277</v>
      </c>
      <c r="E267" s="195" t="s">
        <v>1186</v>
      </c>
      <c r="F267" s="196" t="s">
        <v>1187</v>
      </c>
      <c r="G267" s="197" t="s">
        <v>342</v>
      </c>
      <c r="H267" s="198">
        <v>1.0999999999999999E-2</v>
      </c>
      <c r="I267" s="199"/>
      <c r="J267" s="200">
        <f>ROUND(I267*H267,2)</f>
        <v>0</v>
      </c>
      <c r="K267" s="196" t="s">
        <v>281</v>
      </c>
      <c r="L267" s="40"/>
      <c r="M267" s="201" t="s">
        <v>1</v>
      </c>
      <c r="N267" s="202" t="s">
        <v>41</v>
      </c>
      <c r="O267" s="72"/>
      <c r="P267" s="203">
        <f>O267*H267</f>
        <v>0</v>
      </c>
      <c r="Q267" s="203">
        <v>1.05291</v>
      </c>
      <c r="R267" s="203">
        <f>Q267*H267</f>
        <v>1.158201E-2</v>
      </c>
      <c r="S267" s="203">
        <v>0</v>
      </c>
      <c r="T267" s="20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282</v>
      </c>
      <c r="AT267" s="205" t="s">
        <v>277</v>
      </c>
      <c r="AU267" s="205" t="s">
        <v>85</v>
      </c>
      <c r="AY267" s="18" t="s">
        <v>275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8" t="s">
        <v>83</v>
      </c>
      <c r="BK267" s="206">
        <f>ROUND(I267*H267,2)</f>
        <v>0</v>
      </c>
      <c r="BL267" s="18" t="s">
        <v>282</v>
      </c>
      <c r="BM267" s="205" t="s">
        <v>5129</v>
      </c>
    </row>
    <row r="268" spans="1:65" s="13" customFormat="1" ht="10">
      <c r="B268" s="207"/>
      <c r="C268" s="208"/>
      <c r="D268" s="209" t="s">
        <v>284</v>
      </c>
      <c r="E268" s="210" t="s">
        <v>1</v>
      </c>
      <c r="F268" s="211" t="s">
        <v>5130</v>
      </c>
      <c r="G268" s="208"/>
      <c r="H268" s="212">
        <v>1.0999999999999999E-2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284</v>
      </c>
      <c r="AU268" s="218" t="s">
        <v>85</v>
      </c>
      <c r="AV268" s="13" t="s">
        <v>85</v>
      </c>
      <c r="AW268" s="13" t="s">
        <v>32</v>
      </c>
      <c r="AX268" s="13" t="s">
        <v>76</v>
      </c>
      <c r="AY268" s="218" t="s">
        <v>275</v>
      </c>
    </row>
    <row r="269" spans="1:65" s="14" customFormat="1" ht="10">
      <c r="B269" s="219"/>
      <c r="C269" s="220"/>
      <c r="D269" s="209" t="s">
        <v>284</v>
      </c>
      <c r="E269" s="221" t="s">
        <v>1</v>
      </c>
      <c r="F269" s="222" t="s">
        <v>286</v>
      </c>
      <c r="G269" s="220"/>
      <c r="H269" s="223">
        <v>1.0999999999999999E-2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284</v>
      </c>
      <c r="AU269" s="229" t="s">
        <v>85</v>
      </c>
      <c r="AV269" s="14" t="s">
        <v>106</v>
      </c>
      <c r="AW269" s="14" t="s">
        <v>32</v>
      </c>
      <c r="AX269" s="14" t="s">
        <v>76</v>
      </c>
      <c r="AY269" s="229" t="s">
        <v>275</v>
      </c>
    </row>
    <row r="270" spans="1:65" s="15" customFormat="1" ht="10">
      <c r="B270" s="230"/>
      <c r="C270" s="231"/>
      <c r="D270" s="209" t="s">
        <v>284</v>
      </c>
      <c r="E270" s="232" t="s">
        <v>1</v>
      </c>
      <c r="F270" s="233" t="s">
        <v>287</v>
      </c>
      <c r="G270" s="231"/>
      <c r="H270" s="234">
        <v>1.0999999999999999E-2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284</v>
      </c>
      <c r="AU270" s="240" t="s">
        <v>85</v>
      </c>
      <c r="AV270" s="15" t="s">
        <v>282</v>
      </c>
      <c r="AW270" s="15" t="s">
        <v>32</v>
      </c>
      <c r="AX270" s="15" t="s">
        <v>83</v>
      </c>
      <c r="AY270" s="240" t="s">
        <v>275</v>
      </c>
    </row>
    <row r="271" spans="1:65" s="2" customFormat="1" ht="21.75" customHeight="1">
      <c r="A271" s="35"/>
      <c r="B271" s="36"/>
      <c r="C271" s="194" t="s">
        <v>589</v>
      </c>
      <c r="D271" s="194" t="s">
        <v>277</v>
      </c>
      <c r="E271" s="195" t="s">
        <v>5131</v>
      </c>
      <c r="F271" s="196" t="s">
        <v>5132</v>
      </c>
      <c r="G271" s="197" t="s">
        <v>290</v>
      </c>
      <c r="H271" s="198">
        <v>0.58299999999999996</v>
      </c>
      <c r="I271" s="199"/>
      <c r="J271" s="200">
        <f>ROUND(I271*H271,2)</f>
        <v>0</v>
      </c>
      <c r="K271" s="196" t="s">
        <v>281</v>
      </c>
      <c r="L271" s="40"/>
      <c r="M271" s="201" t="s">
        <v>1</v>
      </c>
      <c r="N271" s="202" t="s">
        <v>41</v>
      </c>
      <c r="O271" s="72"/>
      <c r="P271" s="203">
        <f>O271*H271</f>
        <v>0</v>
      </c>
      <c r="Q271" s="203">
        <v>2.5019499999999999</v>
      </c>
      <c r="R271" s="203">
        <f>Q271*H271</f>
        <v>1.4586368499999998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282</v>
      </c>
      <c r="AT271" s="205" t="s">
        <v>277</v>
      </c>
      <c r="AU271" s="205" t="s">
        <v>85</v>
      </c>
      <c r="AY271" s="18" t="s">
        <v>275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282</v>
      </c>
      <c r="BM271" s="205" t="s">
        <v>5133</v>
      </c>
    </row>
    <row r="272" spans="1:65" s="13" customFormat="1" ht="10">
      <c r="B272" s="207"/>
      <c r="C272" s="208"/>
      <c r="D272" s="209" t="s">
        <v>284</v>
      </c>
      <c r="E272" s="210" t="s">
        <v>1</v>
      </c>
      <c r="F272" s="211" t="s">
        <v>5134</v>
      </c>
      <c r="G272" s="208"/>
      <c r="H272" s="212">
        <v>0.58299999999999996</v>
      </c>
      <c r="I272" s="213"/>
      <c r="J272" s="208"/>
      <c r="K272" s="208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284</v>
      </c>
      <c r="AU272" s="218" t="s">
        <v>85</v>
      </c>
      <c r="AV272" s="13" t="s">
        <v>85</v>
      </c>
      <c r="AW272" s="13" t="s">
        <v>32</v>
      </c>
      <c r="AX272" s="13" t="s">
        <v>76</v>
      </c>
      <c r="AY272" s="218" t="s">
        <v>275</v>
      </c>
    </row>
    <row r="273" spans="1:65" s="14" customFormat="1" ht="10">
      <c r="B273" s="219"/>
      <c r="C273" s="220"/>
      <c r="D273" s="209" t="s">
        <v>284</v>
      </c>
      <c r="E273" s="221" t="s">
        <v>1</v>
      </c>
      <c r="F273" s="222" t="s">
        <v>286</v>
      </c>
      <c r="G273" s="220"/>
      <c r="H273" s="223">
        <v>0.58299999999999996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284</v>
      </c>
      <c r="AU273" s="229" t="s">
        <v>85</v>
      </c>
      <c r="AV273" s="14" t="s">
        <v>106</v>
      </c>
      <c r="AW273" s="14" t="s">
        <v>32</v>
      </c>
      <c r="AX273" s="14" t="s">
        <v>76</v>
      </c>
      <c r="AY273" s="229" t="s">
        <v>275</v>
      </c>
    </row>
    <row r="274" spans="1:65" s="15" customFormat="1" ht="10">
      <c r="B274" s="230"/>
      <c r="C274" s="231"/>
      <c r="D274" s="209" t="s">
        <v>284</v>
      </c>
      <c r="E274" s="232" t="s">
        <v>1</v>
      </c>
      <c r="F274" s="233" t="s">
        <v>287</v>
      </c>
      <c r="G274" s="231"/>
      <c r="H274" s="234">
        <v>0.58299999999999996</v>
      </c>
      <c r="I274" s="235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AT274" s="240" t="s">
        <v>284</v>
      </c>
      <c r="AU274" s="240" t="s">
        <v>85</v>
      </c>
      <c r="AV274" s="15" t="s">
        <v>282</v>
      </c>
      <c r="AW274" s="15" t="s">
        <v>32</v>
      </c>
      <c r="AX274" s="15" t="s">
        <v>83</v>
      </c>
      <c r="AY274" s="240" t="s">
        <v>275</v>
      </c>
    </row>
    <row r="275" spans="1:65" s="2" customFormat="1" ht="24.15" customHeight="1">
      <c r="A275" s="35"/>
      <c r="B275" s="36"/>
      <c r="C275" s="194" t="s">
        <v>594</v>
      </c>
      <c r="D275" s="194" t="s">
        <v>277</v>
      </c>
      <c r="E275" s="195" t="s">
        <v>1202</v>
      </c>
      <c r="F275" s="196" t="s">
        <v>1203</v>
      </c>
      <c r="G275" s="197" t="s">
        <v>342</v>
      </c>
      <c r="H275" s="198">
        <v>4.3999999999999997E-2</v>
      </c>
      <c r="I275" s="199"/>
      <c r="J275" s="200">
        <f>ROUND(I275*H275,2)</f>
        <v>0</v>
      </c>
      <c r="K275" s="196" t="s">
        <v>281</v>
      </c>
      <c r="L275" s="40"/>
      <c r="M275" s="201" t="s">
        <v>1</v>
      </c>
      <c r="N275" s="202" t="s">
        <v>41</v>
      </c>
      <c r="O275" s="72"/>
      <c r="P275" s="203">
        <f>O275*H275</f>
        <v>0</v>
      </c>
      <c r="Q275" s="203">
        <v>1.0492699999999999</v>
      </c>
      <c r="R275" s="203">
        <f>Q275*H275</f>
        <v>4.6167879999999994E-2</v>
      </c>
      <c r="S275" s="203">
        <v>0</v>
      </c>
      <c r="T275" s="20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282</v>
      </c>
      <c r="AT275" s="205" t="s">
        <v>277</v>
      </c>
      <c r="AU275" s="205" t="s">
        <v>85</v>
      </c>
      <c r="AY275" s="18" t="s">
        <v>275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83</v>
      </c>
      <c r="BK275" s="206">
        <f>ROUND(I275*H275,2)</f>
        <v>0</v>
      </c>
      <c r="BL275" s="18" t="s">
        <v>282</v>
      </c>
      <c r="BM275" s="205" t="s">
        <v>5135</v>
      </c>
    </row>
    <row r="276" spans="1:65" s="13" customFormat="1" ht="10">
      <c r="B276" s="207"/>
      <c r="C276" s="208"/>
      <c r="D276" s="209" t="s">
        <v>284</v>
      </c>
      <c r="E276" s="210" t="s">
        <v>1</v>
      </c>
      <c r="F276" s="211" t="s">
        <v>5136</v>
      </c>
      <c r="G276" s="208"/>
      <c r="H276" s="212">
        <v>4.3999999999999997E-2</v>
      </c>
      <c r="I276" s="213"/>
      <c r="J276" s="208"/>
      <c r="K276" s="208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284</v>
      </c>
      <c r="AU276" s="218" t="s">
        <v>85</v>
      </c>
      <c r="AV276" s="13" t="s">
        <v>85</v>
      </c>
      <c r="AW276" s="13" t="s">
        <v>32</v>
      </c>
      <c r="AX276" s="13" t="s">
        <v>76</v>
      </c>
      <c r="AY276" s="218" t="s">
        <v>275</v>
      </c>
    </row>
    <row r="277" spans="1:65" s="14" customFormat="1" ht="10">
      <c r="B277" s="219"/>
      <c r="C277" s="220"/>
      <c r="D277" s="209" t="s">
        <v>284</v>
      </c>
      <c r="E277" s="221" t="s">
        <v>1</v>
      </c>
      <c r="F277" s="222" t="s">
        <v>286</v>
      </c>
      <c r="G277" s="220"/>
      <c r="H277" s="223">
        <v>4.3999999999999997E-2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284</v>
      </c>
      <c r="AU277" s="229" t="s">
        <v>85</v>
      </c>
      <c r="AV277" s="14" t="s">
        <v>106</v>
      </c>
      <c r="AW277" s="14" t="s">
        <v>32</v>
      </c>
      <c r="AX277" s="14" t="s">
        <v>76</v>
      </c>
      <c r="AY277" s="229" t="s">
        <v>275</v>
      </c>
    </row>
    <row r="278" spans="1:65" s="15" customFormat="1" ht="10">
      <c r="B278" s="230"/>
      <c r="C278" s="231"/>
      <c r="D278" s="209" t="s">
        <v>284</v>
      </c>
      <c r="E278" s="232" t="s">
        <v>1</v>
      </c>
      <c r="F278" s="233" t="s">
        <v>287</v>
      </c>
      <c r="G278" s="231"/>
      <c r="H278" s="234">
        <v>4.3999999999999997E-2</v>
      </c>
      <c r="I278" s="235"/>
      <c r="J278" s="231"/>
      <c r="K278" s="231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284</v>
      </c>
      <c r="AU278" s="240" t="s">
        <v>85</v>
      </c>
      <c r="AV278" s="15" t="s">
        <v>282</v>
      </c>
      <c r="AW278" s="15" t="s">
        <v>32</v>
      </c>
      <c r="AX278" s="15" t="s">
        <v>83</v>
      </c>
      <c r="AY278" s="240" t="s">
        <v>275</v>
      </c>
    </row>
    <row r="279" spans="1:65" s="2" customFormat="1" ht="24.15" customHeight="1">
      <c r="A279" s="35"/>
      <c r="B279" s="36"/>
      <c r="C279" s="194" t="s">
        <v>599</v>
      </c>
      <c r="D279" s="194" t="s">
        <v>277</v>
      </c>
      <c r="E279" s="195" t="s">
        <v>1207</v>
      </c>
      <c r="F279" s="196" t="s">
        <v>1208</v>
      </c>
      <c r="G279" s="197" t="s">
        <v>280</v>
      </c>
      <c r="H279" s="198">
        <v>0.15</v>
      </c>
      <c r="I279" s="199"/>
      <c r="J279" s="200">
        <f>ROUND(I279*H279,2)</f>
        <v>0</v>
      </c>
      <c r="K279" s="196" t="s">
        <v>281</v>
      </c>
      <c r="L279" s="40"/>
      <c r="M279" s="201" t="s">
        <v>1</v>
      </c>
      <c r="N279" s="202" t="s">
        <v>41</v>
      </c>
      <c r="O279" s="72"/>
      <c r="P279" s="203">
        <f>O279*H279</f>
        <v>0</v>
      </c>
      <c r="Q279" s="203">
        <v>1.282E-2</v>
      </c>
      <c r="R279" s="203">
        <f>Q279*H279</f>
        <v>1.9229999999999998E-3</v>
      </c>
      <c r="S279" s="203">
        <v>0</v>
      </c>
      <c r="T279" s="20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282</v>
      </c>
      <c r="AT279" s="205" t="s">
        <v>277</v>
      </c>
      <c r="AU279" s="205" t="s">
        <v>85</v>
      </c>
      <c r="AY279" s="18" t="s">
        <v>275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83</v>
      </c>
      <c r="BK279" s="206">
        <f>ROUND(I279*H279,2)</f>
        <v>0</v>
      </c>
      <c r="BL279" s="18" t="s">
        <v>282</v>
      </c>
      <c r="BM279" s="205" t="s">
        <v>5137</v>
      </c>
    </row>
    <row r="280" spans="1:65" s="13" customFormat="1" ht="10">
      <c r="B280" s="207"/>
      <c r="C280" s="208"/>
      <c r="D280" s="209" t="s">
        <v>284</v>
      </c>
      <c r="E280" s="210" t="s">
        <v>1</v>
      </c>
      <c r="F280" s="211" t="s">
        <v>5138</v>
      </c>
      <c r="G280" s="208"/>
      <c r="H280" s="212">
        <v>0.15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284</v>
      </c>
      <c r="AU280" s="218" t="s">
        <v>85</v>
      </c>
      <c r="AV280" s="13" t="s">
        <v>85</v>
      </c>
      <c r="AW280" s="13" t="s">
        <v>32</v>
      </c>
      <c r="AX280" s="13" t="s">
        <v>76</v>
      </c>
      <c r="AY280" s="218" t="s">
        <v>275</v>
      </c>
    </row>
    <row r="281" spans="1:65" s="14" customFormat="1" ht="10">
      <c r="B281" s="219"/>
      <c r="C281" s="220"/>
      <c r="D281" s="209" t="s">
        <v>284</v>
      </c>
      <c r="E281" s="221" t="s">
        <v>1</v>
      </c>
      <c r="F281" s="222" t="s">
        <v>286</v>
      </c>
      <c r="G281" s="220"/>
      <c r="H281" s="223">
        <v>0.15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284</v>
      </c>
      <c r="AU281" s="229" t="s">
        <v>85</v>
      </c>
      <c r="AV281" s="14" t="s">
        <v>106</v>
      </c>
      <c r="AW281" s="14" t="s">
        <v>32</v>
      </c>
      <c r="AX281" s="14" t="s">
        <v>76</v>
      </c>
      <c r="AY281" s="229" t="s">
        <v>275</v>
      </c>
    </row>
    <row r="282" spans="1:65" s="15" customFormat="1" ht="10">
      <c r="B282" s="230"/>
      <c r="C282" s="231"/>
      <c r="D282" s="209" t="s">
        <v>284</v>
      </c>
      <c r="E282" s="232" t="s">
        <v>1</v>
      </c>
      <c r="F282" s="233" t="s">
        <v>287</v>
      </c>
      <c r="G282" s="231"/>
      <c r="H282" s="234">
        <v>0.15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284</v>
      </c>
      <c r="AU282" s="240" t="s">
        <v>85</v>
      </c>
      <c r="AV282" s="15" t="s">
        <v>282</v>
      </c>
      <c r="AW282" s="15" t="s">
        <v>32</v>
      </c>
      <c r="AX282" s="15" t="s">
        <v>83</v>
      </c>
      <c r="AY282" s="240" t="s">
        <v>275</v>
      </c>
    </row>
    <row r="283" spans="1:65" s="2" customFormat="1" ht="24.15" customHeight="1">
      <c r="A283" s="35"/>
      <c r="B283" s="36"/>
      <c r="C283" s="194" t="s">
        <v>603</v>
      </c>
      <c r="D283" s="194" t="s">
        <v>277</v>
      </c>
      <c r="E283" s="195" t="s">
        <v>1214</v>
      </c>
      <c r="F283" s="196" t="s">
        <v>1215</v>
      </c>
      <c r="G283" s="197" t="s">
        <v>280</v>
      </c>
      <c r="H283" s="198">
        <v>0.15</v>
      </c>
      <c r="I283" s="199"/>
      <c r="J283" s="200">
        <f>ROUND(I283*H283,2)</f>
        <v>0</v>
      </c>
      <c r="K283" s="196" t="s">
        <v>281</v>
      </c>
      <c r="L283" s="40"/>
      <c r="M283" s="201" t="s">
        <v>1</v>
      </c>
      <c r="N283" s="202" t="s">
        <v>41</v>
      </c>
      <c r="O283" s="72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282</v>
      </c>
      <c r="AT283" s="205" t="s">
        <v>277</v>
      </c>
      <c r="AU283" s="205" t="s">
        <v>85</v>
      </c>
      <c r="AY283" s="18" t="s">
        <v>275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8" t="s">
        <v>83</v>
      </c>
      <c r="BK283" s="206">
        <f>ROUND(I283*H283,2)</f>
        <v>0</v>
      </c>
      <c r="BL283" s="18" t="s">
        <v>282</v>
      </c>
      <c r="BM283" s="205" t="s">
        <v>5139</v>
      </c>
    </row>
    <row r="284" spans="1:65" s="2" customFormat="1" ht="16.5" customHeight="1">
      <c r="A284" s="35"/>
      <c r="B284" s="36"/>
      <c r="C284" s="194" t="s">
        <v>607</v>
      </c>
      <c r="D284" s="194" t="s">
        <v>277</v>
      </c>
      <c r="E284" s="195" t="s">
        <v>1218</v>
      </c>
      <c r="F284" s="196" t="s">
        <v>1219</v>
      </c>
      <c r="G284" s="197" t="s">
        <v>280</v>
      </c>
      <c r="H284" s="198">
        <v>0.248</v>
      </c>
      <c r="I284" s="199"/>
      <c r="J284" s="200">
        <f>ROUND(I284*H284,2)</f>
        <v>0</v>
      </c>
      <c r="K284" s="196" t="s">
        <v>281</v>
      </c>
      <c r="L284" s="40"/>
      <c r="M284" s="201" t="s">
        <v>1</v>
      </c>
      <c r="N284" s="202" t="s">
        <v>41</v>
      </c>
      <c r="O284" s="72"/>
      <c r="P284" s="203">
        <f>O284*H284</f>
        <v>0</v>
      </c>
      <c r="Q284" s="203">
        <v>6.5799999999999999E-3</v>
      </c>
      <c r="R284" s="203">
        <f>Q284*H284</f>
        <v>1.6318400000000001E-3</v>
      </c>
      <c r="S284" s="203">
        <v>0</v>
      </c>
      <c r="T284" s="20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5" t="s">
        <v>282</v>
      </c>
      <c r="AT284" s="205" t="s">
        <v>277</v>
      </c>
      <c r="AU284" s="205" t="s">
        <v>85</v>
      </c>
      <c r="AY284" s="18" t="s">
        <v>275</v>
      </c>
      <c r="BE284" s="206">
        <f>IF(N284="základní",J284,0)</f>
        <v>0</v>
      </c>
      <c r="BF284" s="206">
        <f>IF(N284="snížená",J284,0)</f>
        <v>0</v>
      </c>
      <c r="BG284" s="206">
        <f>IF(N284="zákl. přenesená",J284,0)</f>
        <v>0</v>
      </c>
      <c r="BH284" s="206">
        <f>IF(N284="sníž. přenesená",J284,0)</f>
        <v>0</v>
      </c>
      <c r="BI284" s="206">
        <f>IF(N284="nulová",J284,0)</f>
        <v>0</v>
      </c>
      <c r="BJ284" s="18" t="s">
        <v>83</v>
      </c>
      <c r="BK284" s="206">
        <f>ROUND(I284*H284,2)</f>
        <v>0</v>
      </c>
      <c r="BL284" s="18" t="s">
        <v>282</v>
      </c>
      <c r="BM284" s="205" t="s">
        <v>5140</v>
      </c>
    </row>
    <row r="285" spans="1:65" s="13" customFormat="1" ht="10">
      <c r="B285" s="207"/>
      <c r="C285" s="208"/>
      <c r="D285" s="209" t="s">
        <v>284</v>
      </c>
      <c r="E285" s="210" t="s">
        <v>1</v>
      </c>
      <c r="F285" s="211" t="s">
        <v>5141</v>
      </c>
      <c r="G285" s="208"/>
      <c r="H285" s="212">
        <v>0.248</v>
      </c>
      <c r="I285" s="213"/>
      <c r="J285" s="208"/>
      <c r="K285" s="208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284</v>
      </c>
      <c r="AU285" s="218" t="s">
        <v>85</v>
      </c>
      <c r="AV285" s="13" t="s">
        <v>85</v>
      </c>
      <c r="AW285" s="13" t="s">
        <v>32</v>
      </c>
      <c r="AX285" s="13" t="s">
        <v>76</v>
      </c>
      <c r="AY285" s="218" t="s">
        <v>275</v>
      </c>
    </row>
    <row r="286" spans="1:65" s="14" customFormat="1" ht="10">
      <c r="B286" s="219"/>
      <c r="C286" s="220"/>
      <c r="D286" s="209" t="s">
        <v>284</v>
      </c>
      <c r="E286" s="221" t="s">
        <v>1</v>
      </c>
      <c r="F286" s="222" t="s">
        <v>286</v>
      </c>
      <c r="G286" s="220"/>
      <c r="H286" s="223">
        <v>0.248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284</v>
      </c>
      <c r="AU286" s="229" t="s">
        <v>85</v>
      </c>
      <c r="AV286" s="14" t="s">
        <v>106</v>
      </c>
      <c r="AW286" s="14" t="s">
        <v>32</v>
      </c>
      <c r="AX286" s="14" t="s">
        <v>76</v>
      </c>
      <c r="AY286" s="229" t="s">
        <v>275</v>
      </c>
    </row>
    <row r="287" spans="1:65" s="15" customFormat="1" ht="10">
      <c r="B287" s="230"/>
      <c r="C287" s="231"/>
      <c r="D287" s="209" t="s">
        <v>284</v>
      </c>
      <c r="E287" s="232" t="s">
        <v>1</v>
      </c>
      <c r="F287" s="233" t="s">
        <v>287</v>
      </c>
      <c r="G287" s="231"/>
      <c r="H287" s="234">
        <v>0.248</v>
      </c>
      <c r="I287" s="235"/>
      <c r="J287" s="231"/>
      <c r="K287" s="231"/>
      <c r="L287" s="236"/>
      <c r="M287" s="237"/>
      <c r="N287" s="238"/>
      <c r="O287" s="238"/>
      <c r="P287" s="238"/>
      <c r="Q287" s="238"/>
      <c r="R287" s="238"/>
      <c r="S287" s="238"/>
      <c r="T287" s="239"/>
      <c r="AT287" s="240" t="s">
        <v>284</v>
      </c>
      <c r="AU287" s="240" t="s">
        <v>85</v>
      </c>
      <c r="AV287" s="15" t="s">
        <v>282</v>
      </c>
      <c r="AW287" s="15" t="s">
        <v>32</v>
      </c>
      <c r="AX287" s="15" t="s">
        <v>83</v>
      </c>
      <c r="AY287" s="240" t="s">
        <v>275</v>
      </c>
    </row>
    <row r="288" spans="1:65" s="2" customFormat="1" ht="16.5" customHeight="1">
      <c r="A288" s="35"/>
      <c r="B288" s="36"/>
      <c r="C288" s="194" t="s">
        <v>613</v>
      </c>
      <c r="D288" s="194" t="s">
        <v>277</v>
      </c>
      <c r="E288" s="195" t="s">
        <v>1224</v>
      </c>
      <c r="F288" s="196" t="s">
        <v>1225</v>
      </c>
      <c r="G288" s="197" t="s">
        <v>280</v>
      </c>
      <c r="H288" s="198">
        <v>0.248</v>
      </c>
      <c r="I288" s="199"/>
      <c r="J288" s="200">
        <f>ROUND(I288*H288,2)</f>
        <v>0</v>
      </c>
      <c r="K288" s="196" t="s">
        <v>281</v>
      </c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282</v>
      </c>
      <c r="AT288" s="205" t="s">
        <v>277</v>
      </c>
      <c r="AU288" s="205" t="s">
        <v>85</v>
      </c>
      <c r="AY288" s="18" t="s">
        <v>275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282</v>
      </c>
      <c r="BM288" s="205" t="s">
        <v>5142</v>
      </c>
    </row>
    <row r="289" spans="1:65" s="12" customFormat="1" ht="22.75" customHeight="1">
      <c r="B289" s="178"/>
      <c r="C289" s="179"/>
      <c r="D289" s="180" t="s">
        <v>75</v>
      </c>
      <c r="E289" s="192" t="s">
        <v>322</v>
      </c>
      <c r="F289" s="192" t="s">
        <v>1238</v>
      </c>
      <c r="G289" s="179"/>
      <c r="H289" s="179"/>
      <c r="I289" s="182"/>
      <c r="J289" s="193">
        <f>BK289</f>
        <v>0</v>
      </c>
      <c r="K289" s="179"/>
      <c r="L289" s="184"/>
      <c r="M289" s="185"/>
      <c r="N289" s="186"/>
      <c r="O289" s="186"/>
      <c r="P289" s="187">
        <f>SUM(P290:P319)</f>
        <v>0</v>
      </c>
      <c r="Q289" s="186"/>
      <c r="R289" s="187">
        <f>SUM(R290:R319)</f>
        <v>2.1735621200000002</v>
      </c>
      <c r="S289" s="186"/>
      <c r="T289" s="188">
        <f>SUM(T290:T319)</f>
        <v>0</v>
      </c>
      <c r="AR289" s="189" t="s">
        <v>83</v>
      </c>
      <c r="AT289" s="190" t="s">
        <v>75</v>
      </c>
      <c r="AU289" s="190" t="s">
        <v>83</v>
      </c>
      <c r="AY289" s="189" t="s">
        <v>275</v>
      </c>
      <c r="BK289" s="191">
        <f>SUM(BK290:BK319)</f>
        <v>0</v>
      </c>
    </row>
    <row r="290" spans="1:65" s="2" customFormat="1" ht="24.15" customHeight="1">
      <c r="A290" s="35"/>
      <c r="B290" s="36"/>
      <c r="C290" s="194" t="s">
        <v>618</v>
      </c>
      <c r="D290" s="194" t="s">
        <v>277</v>
      </c>
      <c r="E290" s="195" t="s">
        <v>1338</v>
      </c>
      <c r="F290" s="196" t="s">
        <v>1339</v>
      </c>
      <c r="G290" s="197" t="s">
        <v>399</v>
      </c>
      <c r="H290" s="198">
        <v>12.9</v>
      </c>
      <c r="I290" s="199"/>
      <c r="J290" s="200">
        <f>ROUND(I290*H290,2)</f>
        <v>0</v>
      </c>
      <c r="K290" s="196" t="s">
        <v>281</v>
      </c>
      <c r="L290" s="40"/>
      <c r="M290" s="201" t="s">
        <v>1</v>
      </c>
      <c r="N290" s="202" t="s">
        <v>41</v>
      </c>
      <c r="O290" s="72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282</v>
      </c>
      <c r="AT290" s="205" t="s">
        <v>277</v>
      </c>
      <c r="AU290" s="205" t="s">
        <v>85</v>
      </c>
      <c r="AY290" s="18" t="s">
        <v>275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8" t="s">
        <v>83</v>
      </c>
      <c r="BK290" s="206">
        <f>ROUND(I290*H290,2)</f>
        <v>0</v>
      </c>
      <c r="BL290" s="18" t="s">
        <v>282</v>
      </c>
      <c r="BM290" s="205" t="s">
        <v>5143</v>
      </c>
    </row>
    <row r="291" spans="1:65" s="13" customFormat="1" ht="10">
      <c r="B291" s="207"/>
      <c r="C291" s="208"/>
      <c r="D291" s="209" t="s">
        <v>284</v>
      </c>
      <c r="E291" s="210" t="s">
        <v>1</v>
      </c>
      <c r="F291" s="211" t="s">
        <v>5144</v>
      </c>
      <c r="G291" s="208"/>
      <c r="H291" s="212">
        <v>12.9</v>
      </c>
      <c r="I291" s="213"/>
      <c r="J291" s="208"/>
      <c r="K291" s="208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284</v>
      </c>
      <c r="AU291" s="218" t="s">
        <v>85</v>
      </c>
      <c r="AV291" s="13" t="s">
        <v>85</v>
      </c>
      <c r="AW291" s="13" t="s">
        <v>32</v>
      </c>
      <c r="AX291" s="13" t="s">
        <v>76</v>
      </c>
      <c r="AY291" s="218" t="s">
        <v>275</v>
      </c>
    </row>
    <row r="292" spans="1:65" s="14" customFormat="1" ht="10">
      <c r="B292" s="219"/>
      <c r="C292" s="220"/>
      <c r="D292" s="209" t="s">
        <v>284</v>
      </c>
      <c r="E292" s="221" t="s">
        <v>1</v>
      </c>
      <c r="F292" s="222" t="s">
        <v>286</v>
      </c>
      <c r="G292" s="220"/>
      <c r="H292" s="223">
        <v>12.9</v>
      </c>
      <c r="I292" s="224"/>
      <c r="J292" s="220"/>
      <c r="K292" s="220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284</v>
      </c>
      <c r="AU292" s="229" t="s">
        <v>85</v>
      </c>
      <c r="AV292" s="14" t="s">
        <v>106</v>
      </c>
      <c r="AW292" s="14" t="s">
        <v>32</v>
      </c>
      <c r="AX292" s="14" t="s">
        <v>76</v>
      </c>
      <c r="AY292" s="229" t="s">
        <v>275</v>
      </c>
    </row>
    <row r="293" spans="1:65" s="15" customFormat="1" ht="10">
      <c r="B293" s="230"/>
      <c r="C293" s="231"/>
      <c r="D293" s="209" t="s">
        <v>284</v>
      </c>
      <c r="E293" s="232" t="s">
        <v>1</v>
      </c>
      <c r="F293" s="233" t="s">
        <v>287</v>
      </c>
      <c r="G293" s="231"/>
      <c r="H293" s="234">
        <v>12.9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284</v>
      </c>
      <c r="AU293" s="240" t="s">
        <v>85</v>
      </c>
      <c r="AV293" s="15" t="s">
        <v>282</v>
      </c>
      <c r="AW293" s="15" t="s">
        <v>32</v>
      </c>
      <c r="AX293" s="15" t="s">
        <v>83</v>
      </c>
      <c r="AY293" s="240" t="s">
        <v>275</v>
      </c>
    </row>
    <row r="294" spans="1:65" s="2" customFormat="1" ht="24.15" customHeight="1">
      <c r="A294" s="35"/>
      <c r="B294" s="36"/>
      <c r="C294" s="251" t="s">
        <v>623</v>
      </c>
      <c r="D294" s="251" t="s">
        <v>386</v>
      </c>
      <c r="E294" s="252" t="s">
        <v>1344</v>
      </c>
      <c r="F294" s="253" t="s">
        <v>1345</v>
      </c>
      <c r="G294" s="254" t="s">
        <v>399</v>
      </c>
      <c r="H294" s="255">
        <v>13.545</v>
      </c>
      <c r="I294" s="256"/>
      <c r="J294" s="257">
        <f>ROUND(I294*H294,2)</f>
        <v>0</v>
      </c>
      <c r="K294" s="253" t="s">
        <v>281</v>
      </c>
      <c r="L294" s="258"/>
      <c r="M294" s="259" t="s">
        <v>1</v>
      </c>
      <c r="N294" s="260" t="s">
        <v>41</v>
      </c>
      <c r="O294" s="72"/>
      <c r="P294" s="203">
        <f>O294*H294</f>
        <v>0</v>
      </c>
      <c r="Q294" s="203">
        <v>4.0000000000000003E-5</v>
      </c>
      <c r="R294" s="203">
        <f>Q294*H294</f>
        <v>5.4180000000000005E-4</v>
      </c>
      <c r="S294" s="203">
        <v>0</v>
      </c>
      <c r="T294" s="20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334</v>
      </c>
      <c r="AT294" s="205" t="s">
        <v>386</v>
      </c>
      <c r="AU294" s="205" t="s">
        <v>85</v>
      </c>
      <c r="AY294" s="18" t="s">
        <v>275</v>
      </c>
      <c r="BE294" s="206">
        <f>IF(N294="základní",J294,0)</f>
        <v>0</v>
      </c>
      <c r="BF294" s="206">
        <f>IF(N294="snížená",J294,0)</f>
        <v>0</v>
      </c>
      <c r="BG294" s="206">
        <f>IF(N294="zákl. přenesená",J294,0)</f>
        <v>0</v>
      </c>
      <c r="BH294" s="206">
        <f>IF(N294="sníž. přenesená",J294,0)</f>
        <v>0</v>
      </c>
      <c r="BI294" s="206">
        <f>IF(N294="nulová",J294,0)</f>
        <v>0</v>
      </c>
      <c r="BJ294" s="18" t="s">
        <v>83</v>
      </c>
      <c r="BK294" s="206">
        <f>ROUND(I294*H294,2)</f>
        <v>0</v>
      </c>
      <c r="BL294" s="18" t="s">
        <v>282</v>
      </c>
      <c r="BM294" s="205" t="s">
        <v>5145</v>
      </c>
    </row>
    <row r="295" spans="1:65" s="13" customFormat="1" ht="10">
      <c r="B295" s="207"/>
      <c r="C295" s="208"/>
      <c r="D295" s="209" t="s">
        <v>284</v>
      </c>
      <c r="E295" s="208"/>
      <c r="F295" s="211" t="s">
        <v>5146</v>
      </c>
      <c r="G295" s="208"/>
      <c r="H295" s="212">
        <v>13.545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284</v>
      </c>
      <c r="AU295" s="218" t="s">
        <v>85</v>
      </c>
      <c r="AV295" s="13" t="s">
        <v>85</v>
      </c>
      <c r="AW295" s="13" t="s">
        <v>4</v>
      </c>
      <c r="AX295" s="13" t="s">
        <v>83</v>
      </c>
      <c r="AY295" s="218" t="s">
        <v>275</v>
      </c>
    </row>
    <row r="296" spans="1:65" s="2" customFormat="1" ht="33" customHeight="1">
      <c r="A296" s="35"/>
      <c r="B296" s="36"/>
      <c r="C296" s="194" t="s">
        <v>628</v>
      </c>
      <c r="D296" s="194" t="s">
        <v>277</v>
      </c>
      <c r="E296" s="195" t="s">
        <v>5147</v>
      </c>
      <c r="F296" s="196" t="s">
        <v>5148</v>
      </c>
      <c r="G296" s="197" t="s">
        <v>290</v>
      </c>
      <c r="H296" s="198">
        <v>0.91500000000000004</v>
      </c>
      <c r="I296" s="199"/>
      <c r="J296" s="200">
        <f>ROUND(I296*H296,2)</f>
        <v>0</v>
      </c>
      <c r="K296" s="196" t="s">
        <v>281</v>
      </c>
      <c r="L296" s="40"/>
      <c r="M296" s="201" t="s">
        <v>1</v>
      </c>
      <c r="N296" s="202" t="s">
        <v>41</v>
      </c>
      <c r="O296" s="72"/>
      <c r="P296" s="203">
        <f>O296*H296</f>
        <v>0</v>
      </c>
      <c r="Q296" s="203">
        <v>2.3010199999999998</v>
      </c>
      <c r="R296" s="203">
        <f>Q296*H296</f>
        <v>2.1054333000000001</v>
      </c>
      <c r="S296" s="203">
        <v>0</v>
      </c>
      <c r="T296" s="20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282</v>
      </c>
      <c r="AT296" s="205" t="s">
        <v>277</v>
      </c>
      <c r="AU296" s="205" t="s">
        <v>85</v>
      </c>
      <c r="AY296" s="18" t="s">
        <v>275</v>
      </c>
      <c r="BE296" s="206">
        <f>IF(N296="základní",J296,0)</f>
        <v>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18" t="s">
        <v>83</v>
      </c>
      <c r="BK296" s="206">
        <f>ROUND(I296*H296,2)</f>
        <v>0</v>
      </c>
      <c r="BL296" s="18" t="s">
        <v>282</v>
      </c>
      <c r="BM296" s="205" t="s">
        <v>5149</v>
      </c>
    </row>
    <row r="297" spans="1:65" s="13" customFormat="1" ht="10">
      <c r="B297" s="207"/>
      <c r="C297" s="208"/>
      <c r="D297" s="209" t="s">
        <v>284</v>
      </c>
      <c r="E297" s="210" t="s">
        <v>1</v>
      </c>
      <c r="F297" s="211" t="s">
        <v>5150</v>
      </c>
      <c r="G297" s="208"/>
      <c r="H297" s="212">
        <v>0.91500000000000004</v>
      </c>
      <c r="I297" s="213"/>
      <c r="J297" s="208"/>
      <c r="K297" s="208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284</v>
      </c>
      <c r="AU297" s="218" t="s">
        <v>85</v>
      </c>
      <c r="AV297" s="13" t="s">
        <v>85</v>
      </c>
      <c r="AW297" s="13" t="s">
        <v>32</v>
      </c>
      <c r="AX297" s="13" t="s">
        <v>76</v>
      </c>
      <c r="AY297" s="218" t="s">
        <v>275</v>
      </c>
    </row>
    <row r="298" spans="1:65" s="14" customFormat="1" ht="10">
      <c r="B298" s="219"/>
      <c r="C298" s="220"/>
      <c r="D298" s="209" t="s">
        <v>284</v>
      </c>
      <c r="E298" s="221" t="s">
        <v>1</v>
      </c>
      <c r="F298" s="222" t="s">
        <v>286</v>
      </c>
      <c r="G298" s="220"/>
      <c r="H298" s="223">
        <v>0.91500000000000004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284</v>
      </c>
      <c r="AU298" s="229" t="s">
        <v>85</v>
      </c>
      <c r="AV298" s="14" t="s">
        <v>106</v>
      </c>
      <c r="AW298" s="14" t="s">
        <v>32</v>
      </c>
      <c r="AX298" s="14" t="s">
        <v>76</v>
      </c>
      <c r="AY298" s="229" t="s">
        <v>275</v>
      </c>
    </row>
    <row r="299" spans="1:65" s="15" customFormat="1" ht="10">
      <c r="B299" s="230"/>
      <c r="C299" s="231"/>
      <c r="D299" s="209" t="s">
        <v>284</v>
      </c>
      <c r="E299" s="232" t="s">
        <v>5036</v>
      </c>
      <c r="F299" s="233" t="s">
        <v>287</v>
      </c>
      <c r="G299" s="231"/>
      <c r="H299" s="234">
        <v>0.91500000000000004</v>
      </c>
      <c r="I299" s="235"/>
      <c r="J299" s="231"/>
      <c r="K299" s="231"/>
      <c r="L299" s="236"/>
      <c r="M299" s="237"/>
      <c r="N299" s="238"/>
      <c r="O299" s="238"/>
      <c r="P299" s="238"/>
      <c r="Q299" s="238"/>
      <c r="R299" s="238"/>
      <c r="S299" s="238"/>
      <c r="T299" s="239"/>
      <c r="AT299" s="240" t="s">
        <v>284</v>
      </c>
      <c r="AU299" s="240" t="s">
        <v>85</v>
      </c>
      <c r="AV299" s="15" t="s">
        <v>282</v>
      </c>
      <c r="AW299" s="15" t="s">
        <v>32</v>
      </c>
      <c r="AX299" s="15" t="s">
        <v>83</v>
      </c>
      <c r="AY299" s="240" t="s">
        <v>275</v>
      </c>
    </row>
    <row r="300" spans="1:65" s="2" customFormat="1" ht="24.15" customHeight="1">
      <c r="A300" s="35"/>
      <c r="B300" s="36"/>
      <c r="C300" s="194" t="s">
        <v>633</v>
      </c>
      <c r="D300" s="194" t="s">
        <v>277</v>
      </c>
      <c r="E300" s="195" t="s">
        <v>5151</v>
      </c>
      <c r="F300" s="196" t="s">
        <v>5152</v>
      </c>
      <c r="G300" s="197" t="s">
        <v>290</v>
      </c>
      <c r="H300" s="198">
        <v>0.91500000000000004</v>
      </c>
      <c r="I300" s="199"/>
      <c r="J300" s="200">
        <f>ROUND(I300*H300,2)</f>
        <v>0</v>
      </c>
      <c r="K300" s="196" t="s">
        <v>281</v>
      </c>
      <c r="L300" s="40"/>
      <c r="M300" s="201" t="s">
        <v>1</v>
      </c>
      <c r="N300" s="202" t="s">
        <v>41</v>
      </c>
      <c r="O300" s="72"/>
      <c r="P300" s="203">
        <f>O300*H300</f>
        <v>0</v>
      </c>
      <c r="Q300" s="203">
        <v>0.04</v>
      </c>
      <c r="R300" s="203">
        <f>Q300*H300</f>
        <v>3.6600000000000001E-2</v>
      </c>
      <c r="S300" s="203">
        <v>0</v>
      </c>
      <c r="T300" s="20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282</v>
      </c>
      <c r="AT300" s="205" t="s">
        <v>277</v>
      </c>
      <c r="AU300" s="205" t="s">
        <v>85</v>
      </c>
      <c r="AY300" s="18" t="s">
        <v>275</v>
      </c>
      <c r="BE300" s="206">
        <f>IF(N300="základní",J300,0)</f>
        <v>0</v>
      </c>
      <c r="BF300" s="206">
        <f>IF(N300="snížená",J300,0)</f>
        <v>0</v>
      </c>
      <c r="BG300" s="206">
        <f>IF(N300="zákl. přenesená",J300,0)</f>
        <v>0</v>
      </c>
      <c r="BH300" s="206">
        <f>IF(N300="sníž. přenesená",J300,0)</f>
        <v>0</v>
      </c>
      <c r="BI300" s="206">
        <f>IF(N300="nulová",J300,0)</f>
        <v>0</v>
      </c>
      <c r="BJ300" s="18" t="s">
        <v>83</v>
      </c>
      <c r="BK300" s="206">
        <f>ROUND(I300*H300,2)</f>
        <v>0</v>
      </c>
      <c r="BL300" s="18" t="s">
        <v>282</v>
      </c>
      <c r="BM300" s="205" t="s">
        <v>5153</v>
      </c>
    </row>
    <row r="301" spans="1:65" s="13" customFormat="1" ht="10">
      <c r="B301" s="207"/>
      <c r="C301" s="208"/>
      <c r="D301" s="209" t="s">
        <v>284</v>
      </c>
      <c r="E301" s="210" t="s">
        <v>1</v>
      </c>
      <c r="F301" s="211" t="s">
        <v>5036</v>
      </c>
      <c r="G301" s="208"/>
      <c r="H301" s="212">
        <v>0.91500000000000004</v>
      </c>
      <c r="I301" s="213"/>
      <c r="J301" s="208"/>
      <c r="K301" s="208"/>
      <c r="L301" s="214"/>
      <c r="M301" s="215"/>
      <c r="N301" s="216"/>
      <c r="O301" s="216"/>
      <c r="P301" s="216"/>
      <c r="Q301" s="216"/>
      <c r="R301" s="216"/>
      <c r="S301" s="216"/>
      <c r="T301" s="217"/>
      <c r="AT301" s="218" t="s">
        <v>284</v>
      </c>
      <c r="AU301" s="218" t="s">
        <v>85</v>
      </c>
      <c r="AV301" s="13" t="s">
        <v>85</v>
      </c>
      <c r="AW301" s="13" t="s">
        <v>32</v>
      </c>
      <c r="AX301" s="13" t="s">
        <v>76</v>
      </c>
      <c r="AY301" s="218" t="s">
        <v>275</v>
      </c>
    </row>
    <row r="302" spans="1:65" s="14" customFormat="1" ht="10">
      <c r="B302" s="219"/>
      <c r="C302" s="220"/>
      <c r="D302" s="209" t="s">
        <v>284</v>
      </c>
      <c r="E302" s="221" t="s">
        <v>1</v>
      </c>
      <c r="F302" s="222" t="s">
        <v>286</v>
      </c>
      <c r="G302" s="220"/>
      <c r="H302" s="223">
        <v>0.91500000000000004</v>
      </c>
      <c r="I302" s="224"/>
      <c r="J302" s="220"/>
      <c r="K302" s="220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284</v>
      </c>
      <c r="AU302" s="229" t="s">
        <v>85</v>
      </c>
      <c r="AV302" s="14" t="s">
        <v>106</v>
      </c>
      <c r="AW302" s="14" t="s">
        <v>32</v>
      </c>
      <c r="AX302" s="14" t="s">
        <v>76</v>
      </c>
      <c r="AY302" s="229" t="s">
        <v>275</v>
      </c>
    </row>
    <row r="303" spans="1:65" s="15" customFormat="1" ht="10">
      <c r="B303" s="230"/>
      <c r="C303" s="231"/>
      <c r="D303" s="209" t="s">
        <v>284</v>
      </c>
      <c r="E303" s="232" t="s">
        <v>1</v>
      </c>
      <c r="F303" s="233" t="s">
        <v>287</v>
      </c>
      <c r="G303" s="231"/>
      <c r="H303" s="234">
        <v>0.91500000000000004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AT303" s="240" t="s">
        <v>284</v>
      </c>
      <c r="AU303" s="240" t="s">
        <v>85</v>
      </c>
      <c r="AV303" s="15" t="s">
        <v>282</v>
      </c>
      <c r="AW303" s="15" t="s">
        <v>32</v>
      </c>
      <c r="AX303" s="15" t="s">
        <v>83</v>
      </c>
      <c r="AY303" s="240" t="s">
        <v>275</v>
      </c>
    </row>
    <row r="304" spans="1:65" s="2" customFormat="1" ht="33" customHeight="1">
      <c r="A304" s="35"/>
      <c r="B304" s="36"/>
      <c r="C304" s="194" t="s">
        <v>638</v>
      </c>
      <c r="D304" s="194" t="s">
        <v>277</v>
      </c>
      <c r="E304" s="195" t="s">
        <v>5154</v>
      </c>
      <c r="F304" s="196" t="s">
        <v>5155</v>
      </c>
      <c r="G304" s="197" t="s">
        <v>290</v>
      </c>
      <c r="H304" s="198">
        <v>0.91500000000000004</v>
      </c>
      <c r="I304" s="199"/>
      <c r="J304" s="200">
        <f>ROUND(I304*H304,2)</f>
        <v>0</v>
      </c>
      <c r="K304" s="196" t="s">
        <v>281</v>
      </c>
      <c r="L304" s="40"/>
      <c r="M304" s="201" t="s">
        <v>1</v>
      </c>
      <c r="N304" s="202" t="s">
        <v>41</v>
      </c>
      <c r="O304" s="72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282</v>
      </c>
      <c r="AT304" s="205" t="s">
        <v>277</v>
      </c>
      <c r="AU304" s="205" t="s">
        <v>85</v>
      </c>
      <c r="AY304" s="18" t="s">
        <v>275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83</v>
      </c>
      <c r="BK304" s="206">
        <f>ROUND(I304*H304,2)</f>
        <v>0</v>
      </c>
      <c r="BL304" s="18" t="s">
        <v>282</v>
      </c>
      <c r="BM304" s="205" t="s">
        <v>5156</v>
      </c>
    </row>
    <row r="305" spans="1:65" s="13" customFormat="1" ht="10">
      <c r="B305" s="207"/>
      <c r="C305" s="208"/>
      <c r="D305" s="209" t="s">
        <v>284</v>
      </c>
      <c r="E305" s="210" t="s">
        <v>1</v>
      </c>
      <c r="F305" s="211" t="s">
        <v>5036</v>
      </c>
      <c r="G305" s="208"/>
      <c r="H305" s="212">
        <v>0.91500000000000004</v>
      </c>
      <c r="I305" s="213"/>
      <c r="J305" s="208"/>
      <c r="K305" s="208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284</v>
      </c>
      <c r="AU305" s="218" t="s">
        <v>85</v>
      </c>
      <c r="AV305" s="13" t="s">
        <v>85</v>
      </c>
      <c r="AW305" s="13" t="s">
        <v>32</v>
      </c>
      <c r="AX305" s="13" t="s">
        <v>76</v>
      </c>
      <c r="AY305" s="218" t="s">
        <v>275</v>
      </c>
    </row>
    <row r="306" spans="1:65" s="14" customFormat="1" ht="10">
      <c r="B306" s="219"/>
      <c r="C306" s="220"/>
      <c r="D306" s="209" t="s">
        <v>284</v>
      </c>
      <c r="E306" s="221" t="s">
        <v>1</v>
      </c>
      <c r="F306" s="222" t="s">
        <v>286</v>
      </c>
      <c r="G306" s="220"/>
      <c r="H306" s="223">
        <v>0.91500000000000004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284</v>
      </c>
      <c r="AU306" s="229" t="s">
        <v>85</v>
      </c>
      <c r="AV306" s="14" t="s">
        <v>106</v>
      </c>
      <c r="AW306" s="14" t="s">
        <v>32</v>
      </c>
      <c r="AX306" s="14" t="s">
        <v>76</v>
      </c>
      <c r="AY306" s="229" t="s">
        <v>275</v>
      </c>
    </row>
    <row r="307" spans="1:65" s="15" customFormat="1" ht="10">
      <c r="B307" s="230"/>
      <c r="C307" s="231"/>
      <c r="D307" s="209" t="s">
        <v>284</v>
      </c>
      <c r="E307" s="232" t="s">
        <v>1</v>
      </c>
      <c r="F307" s="233" t="s">
        <v>287</v>
      </c>
      <c r="G307" s="231"/>
      <c r="H307" s="234">
        <v>0.91500000000000004</v>
      </c>
      <c r="I307" s="235"/>
      <c r="J307" s="231"/>
      <c r="K307" s="231"/>
      <c r="L307" s="236"/>
      <c r="M307" s="237"/>
      <c r="N307" s="238"/>
      <c r="O307" s="238"/>
      <c r="P307" s="238"/>
      <c r="Q307" s="238"/>
      <c r="R307" s="238"/>
      <c r="S307" s="238"/>
      <c r="T307" s="239"/>
      <c r="AT307" s="240" t="s">
        <v>284</v>
      </c>
      <c r="AU307" s="240" t="s">
        <v>85</v>
      </c>
      <c r="AV307" s="15" t="s">
        <v>282</v>
      </c>
      <c r="AW307" s="15" t="s">
        <v>32</v>
      </c>
      <c r="AX307" s="15" t="s">
        <v>83</v>
      </c>
      <c r="AY307" s="240" t="s">
        <v>275</v>
      </c>
    </row>
    <row r="308" spans="1:65" s="2" customFormat="1" ht="16.5" customHeight="1">
      <c r="A308" s="35"/>
      <c r="B308" s="36"/>
      <c r="C308" s="194" t="s">
        <v>644</v>
      </c>
      <c r="D308" s="194" t="s">
        <v>277</v>
      </c>
      <c r="E308" s="195" t="s">
        <v>1388</v>
      </c>
      <c r="F308" s="196" t="s">
        <v>1389</v>
      </c>
      <c r="G308" s="197" t="s">
        <v>342</v>
      </c>
      <c r="H308" s="198">
        <v>2.5999999999999999E-2</v>
      </c>
      <c r="I308" s="199"/>
      <c r="J308" s="200">
        <f>ROUND(I308*H308,2)</f>
        <v>0</v>
      </c>
      <c r="K308" s="196" t="s">
        <v>281</v>
      </c>
      <c r="L308" s="40"/>
      <c r="M308" s="201" t="s">
        <v>1</v>
      </c>
      <c r="N308" s="202" t="s">
        <v>41</v>
      </c>
      <c r="O308" s="72"/>
      <c r="P308" s="203">
        <f>O308*H308</f>
        <v>0</v>
      </c>
      <c r="Q308" s="203">
        <v>1.06277</v>
      </c>
      <c r="R308" s="203">
        <f>Q308*H308</f>
        <v>2.763202E-2</v>
      </c>
      <c r="S308" s="203">
        <v>0</v>
      </c>
      <c r="T308" s="20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282</v>
      </c>
      <c r="AT308" s="205" t="s">
        <v>277</v>
      </c>
      <c r="AU308" s="205" t="s">
        <v>85</v>
      </c>
      <c r="AY308" s="18" t="s">
        <v>275</v>
      </c>
      <c r="BE308" s="206">
        <f>IF(N308="základní",J308,0)</f>
        <v>0</v>
      </c>
      <c r="BF308" s="206">
        <f>IF(N308="snížená",J308,0)</f>
        <v>0</v>
      </c>
      <c r="BG308" s="206">
        <f>IF(N308="zákl. přenesená",J308,0)</f>
        <v>0</v>
      </c>
      <c r="BH308" s="206">
        <f>IF(N308="sníž. přenesená",J308,0)</f>
        <v>0</v>
      </c>
      <c r="BI308" s="206">
        <f>IF(N308="nulová",J308,0)</f>
        <v>0</v>
      </c>
      <c r="BJ308" s="18" t="s">
        <v>83</v>
      </c>
      <c r="BK308" s="206">
        <f>ROUND(I308*H308,2)</f>
        <v>0</v>
      </c>
      <c r="BL308" s="18" t="s">
        <v>282</v>
      </c>
      <c r="BM308" s="205" t="s">
        <v>5157</v>
      </c>
    </row>
    <row r="309" spans="1:65" s="13" customFormat="1" ht="10">
      <c r="B309" s="207"/>
      <c r="C309" s="208"/>
      <c r="D309" s="209" t="s">
        <v>284</v>
      </c>
      <c r="E309" s="210" t="s">
        <v>1</v>
      </c>
      <c r="F309" s="211" t="s">
        <v>5158</v>
      </c>
      <c r="G309" s="208"/>
      <c r="H309" s="212">
        <v>2.5999999999999999E-2</v>
      </c>
      <c r="I309" s="213"/>
      <c r="J309" s="208"/>
      <c r="K309" s="208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284</v>
      </c>
      <c r="AU309" s="218" t="s">
        <v>85</v>
      </c>
      <c r="AV309" s="13" t="s">
        <v>85</v>
      </c>
      <c r="AW309" s="13" t="s">
        <v>32</v>
      </c>
      <c r="AX309" s="13" t="s">
        <v>76</v>
      </c>
      <c r="AY309" s="218" t="s">
        <v>275</v>
      </c>
    </row>
    <row r="310" spans="1:65" s="14" customFormat="1" ht="10">
      <c r="B310" s="219"/>
      <c r="C310" s="220"/>
      <c r="D310" s="209" t="s">
        <v>284</v>
      </c>
      <c r="E310" s="221" t="s">
        <v>1</v>
      </c>
      <c r="F310" s="222" t="s">
        <v>286</v>
      </c>
      <c r="G310" s="220"/>
      <c r="H310" s="223">
        <v>2.5999999999999999E-2</v>
      </c>
      <c r="I310" s="224"/>
      <c r="J310" s="220"/>
      <c r="K310" s="220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284</v>
      </c>
      <c r="AU310" s="229" t="s">
        <v>85</v>
      </c>
      <c r="AV310" s="14" t="s">
        <v>106</v>
      </c>
      <c r="AW310" s="14" t="s">
        <v>32</v>
      </c>
      <c r="AX310" s="14" t="s">
        <v>76</v>
      </c>
      <c r="AY310" s="229" t="s">
        <v>275</v>
      </c>
    </row>
    <row r="311" spans="1:65" s="15" customFormat="1" ht="10">
      <c r="B311" s="230"/>
      <c r="C311" s="231"/>
      <c r="D311" s="209" t="s">
        <v>284</v>
      </c>
      <c r="E311" s="232" t="s">
        <v>1</v>
      </c>
      <c r="F311" s="233" t="s">
        <v>287</v>
      </c>
      <c r="G311" s="231"/>
      <c r="H311" s="234">
        <v>2.5999999999999999E-2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284</v>
      </c>
      <c r="AU311" s="240" t="s">
        <v>85</v>
      </c>
      <c r="AV311" s="15" t="s">
        <v>282</v>
      </c>
      <c r="AW311" s="15" t="s">
        <v>32</v>
      </c>
      <c r="AX311" s="15" t="s">
        <v>83</v>
      </c>
      <c r="AY311" s="240" t="s">
        <v>275</v>
      </c>
    </row>
    <row r="312" spans="1:65" s="2" customFormat="1" ht="24.15" customHeight="1">
      <c r="A312" s="35"/>
      <c r="B312" s="36"/>
      <c r="C312" s="194" t="s">
        <v>649</v>
      </c>
      <c r="D312" s="194" t="s">
        <v>277</v>
      </c>
      <c r="E312" s="195" t="s">
        <v>1416</v>
      </c>
      <c r="F312" s="196" t="s">
        <v>1417</v>
      </c>
      <c r="G312" s="197" t="s">
        <v>280</v>
      </c>
      <c r="H312" s="198">
        <v>15.25</v>
      </c>
      <c r="I312" s="199"/>
      <c r="J312" s="200">
        <f>ROUND(I312*H312,2)</f>
        <v>0</v>
      </c>
      <c r="K312" s="196" t="s">
        <v>281</v>
      </c>
      <c r="L312" s="40"/>
      <c r="M312" s="201" t="s">
        <v>1</v>
      </c>
      <c r="N312" s="202" t="s">
        <v>41</v>
      </c>
      <c r="O312" s="72"/>
      <c r="P312" s="203">
        <f>O312*H312</f>
        <v>0</v>
      </c>
      <c r="Q312" s="203">
        <v>0</v>
      </c>
      <c r="R312" s="203">
        <f>Q312*H312</f>
        <v>0</v>
      </c>
      <c r="S312" s="203">
        <v>0</v>
      </c>
      <c r="T312" s="20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282</v>
      </c>
      <c r="AT312" s="205" t="s">
        <v>277</v>
      </c>
      <c r="AU312" s="205" t="s">
        <v>85</v>
      </c>
      <c r="AY312" s="18" t="s">
        <v>275</v>
      </c>
      <c r="BE312" s="206">
        <f>IF(N312="základní",J312,0)</f>
        <v>0</v>
      </c>
      <c r="BF312" s="206">
        <f>IF(N312="snížená",J312,0)</f>
        <v>0</v>
      </c>
      <c r="BG312" s="206">
        <f>IF(N312="zákl. přenesená",J312,0)</f>
        <v>0</v>
      </c>
      <c r="BH312" s="206">
        <f>IF(N312="sníž. přenesená",J312,0)</f>
        <v>0</v>
      </c>
      <c r="BI312" s="206">
        <f>IF(N312="nulová",J312,0)</f>
        <v>0</v>
      </c>
      <c r="BJ312" s="18" t="s">
        <v>83</v>
      </c>
      <c r="BK312" s="206">
        <f>ROUND(I312*H312,2)</f>
        <v>0</v>
      </c>
      <c r="BL312" s="18" t="s">
        <v>282</v>
      </c>
      <c r="BM312" s="205" t="s">
        <v>5159</v>
      </c>
    </row>
    <row r="313" spans="1:65" s="13" customFormat="1" ht="10">
      <c r="B313" s="207"/>
      <c r="C313" s="208"/>
      <c r="D313" s="209" t="s">
        <v>284</v>
      </c>
      <c r="E313" s="210" t="s">
        <v>1</v>
      </c>
      <c r="F313" s="211" t="s">
        <v>5160</v>
      </c>
      <c r="G313" s="208"/>
      <c r="H313" s="212">
        <v>15.25</v>
      </c>
      <c r="I313" s="213"/>
      <c r="J313" s="208"/>
      <c r="K313" s="208"/>
      <c r="L313" s="214"/>
      <c r="M313" s="215"/>
      <c r="N313" s="216"/>
      <c r="O313" s="216"/>
      <c r="P313" s="216"/>
      <c r="Q313" s="216"/>
      <c r="R313" s="216"/>
      <c r="S313" s="216"/>
      <c r="T313" s="217"/>
      <c r="AT313" s="218" t="s">
        <v>284</v>
      </c>
      <c r="AU313" s="218" t="s">
        <v>85</v>
      </c>
      <c r="AV313" s="13" t="s">
        <v>85</v>
      </c>
      <c r="AW313" s="13" t="s">
        <v>32</v>
      </c>
      <c r="AX313" s="13" t="s">
        <v>76</v>
      </c>
      <c r="AY313" s="218" t="s">
        <v>275</v>
      </c>
    </row>
    <row r="314" spans="1:65" s="14" customFormat="1" ht="10">
      <c r="B314" s="219"/>
      <c r="C314" s="220"/>
      <c r="D314" s="209" t="s">
        <v>284</v>
      </c>
      <c r="E314" s="221" t="s">
        <v>1</v>
      </c>
      <c r="F314" s="222" t="s">
        <v>286</v>
      </c>
      <c r="G314" s="220"/>
      <c r="H314" s="223">
        <v>15.25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284</v>
      </c>
      <c r="AU314" s="229" t="s">
        <v>85</v>
      </c>
      <c r="AV314" s="14" t="s">
        <v>106</v>
      </c>
      <c r="AW314" s="14" t="s">
        <v>32</v>
      </c>
      <c r="AX314" s="14" t="s">
        <v>76</v>
      </c>
      <c r="AY314" s="229" t="s">
        <v>275</v>
      </c>
    </row>
    <row r="315" spans="1:65" s="15" customFormat="1" ht="10">
      <c r="B315" s="230"/>
      <c r="C315" s="231"/>
      <c r="D315" s="209" t="s">
        <v>284</v>
      </c>
      <c r="E315" s="232" t="s">
        <v>1</v>
      </c>
      <c r="F315" s="233" t="s">
        <v>287</v>
      </c>
      <c r="G315" s="231"/>
      <c r="H315" s="234">
        <v>15.25</v>
      </c>
      <c r="I315" s="235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AT315" s="240" t="s">
        <v>284</v>
      </c>
      <c r="AU315" s="240" t="s">
        <v>85</v>
      </c>
      <c r="AV315" s="15" t="s">
        <v>282</v>
      </c>
      <c r="AW315" s="15" t="s">
        <v>32</v>
      </c>
      <c r="AX315" s="15" t="s">
        <v>83</v>
      </c>
      <c r="AY315" s="240" t="s">
        <v>275</v>
      </c>
    </row>
    <row r="316" spans="1:65" s="2" customFormat="1" ht="16.5" customHeight="1">
      <c r="A316" s="35"/>
      <c r="B316" s="36"/>
      <c r="C316" s="194" t="s">
        <v>654</v>
      </c>
      <c r="D316" s="194" t="s">
        <v>277</v>
      </c>
      <c r="E316" s="195" t="s">
        <v>1420</v>
      </c>
      <c r="F316" s="196" t="s">
        <v>1421</v>
      </c>
      <c r="G316" s="197" t="s">
        <v>280</v>
      </c>
      <c r="H316" s="198">
        <v>15.25</v>
      </c>
      <c r="I316" s="199"/>
      <c r="J316" s="200">
        <f>ROUND(I316*H316,2)</f>
        <v>0</v>
      </c>
      <c r="K316" s="196" t="s">
        <v>281</v>
      </c>
      <c r="L316" s="40"/>
      <c r="M316" s="201" t="s">
        <v>1</v>
      </c>
      <c r="N316" s="202" t="s">
        <v>41</v>
      </c>
      <c r="O316" s="72"/>
      <c r="P316" s="203">
        <f>O316*H316</f>
        <v>0</v>
      </c>
      <c r="Q316" s="203">
        <v>2.2000000000000001E-4</v>
      </c>
      <c r="R316" s="203">
        <f>Q316*H316</f>
        <v>3.3549999999999999E-3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282</v>
      </c>
      <c r="AT316" s="205" t="s">
        <v>277</v>
      </c>
      <c r="AU316" s="205" t="s">
        <v>85</v>
      </c>
      <c r="AY316" s="18" t="s">
        <v>275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8" t="s">
        <v>83</v>
      </c>
      <c r="BK316" s="206">
        <f>ROUND(I316*H316,2)</f>
        <v>0</v>
      </c>
      <c r="BL316" s="18" t="s">
        <v>282</v>
      </c>
      <c r="BM316" s="205" t="s">
        <v>5161</v>
      </c>
    </row>
    <row r="317" spans="1:65" s="13" customFormat="1" ht="10">
      <c r="B317" s="207"/>
      <c r="C317" s="208"/>
      <c r="D317" s="209" t="s">
        <v>284</v>
      </c>
      <c r="E317" s="210" t="s">
        <v>1</v>
      </c>
      <c r="F317" s="211" t="s">
        <v>5160</v>
      </c>
      <c r="G317" s="208"/>
      <c r="H317" s="212">
        <v>15.25</v>
      </c>
      <c r="I317" s="213"/>
      <c r="J317" s="208"/>
      <c r="K317" s="208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284</v>
      </c>
      <c r="AU317" s="218" t="s">
        <v>85</v>
      </c>
      <c r="AV317" s="13" t="s">
        <v>85</v>
      </c>
      <c r="AW317" s="13" t="s">
        <v>32</v>
      </c>
      <c r="AX317" s="13" t="s">
        <v>76</v>
      </c>
      <c r="AY317" s="218" t="s">
        <v>275</v>
      </c>
    </row>
    <row r="318" spans="1:65" s="14" customFormat="1" ht="10">
      <c r="B318" s="219"/>
      <c r="C318" s="220"/>
      <c r="D318" s="209" t="s">
        <v>284</v>
      </c>
      <c r="E318" s="221" t="s">
        <v>1</v>
      </c>
      <c r="F318" s="222" t="s">
        <v>286</v>
      </c>
      <c r="G318" s="220"/>
      <c r="H318" s="223">
        <v>15.25</v>
      </c>
      <c r="I318" s="224"/>
      <c r="J318" s="220"/>
      <c r="K318" s="220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284</v>
      </c>
      <c r="AU318" s="229" t="s">
        <v>85</v>
      </c>
      <c r="AV318" s="14" t="s">
        <v>106</v>
      </c>
      <c r="AW318" s="14" t="s">
        <v>32</v>
      </c>
      <c r="AX318" s="14" t="s">
        <v>76</v>
      </c>
      <c r="AY318" s="229" t="s">
        <v>275</v>
      </c>
    </row>
    <row r="319" spans="1:65" s="15" customFormat="1" ht="10">
      <c r="B319" s="230"/>
      <c r="C319" s="231"/>
      <c r="D319" s="209" t="s">
        <v>284</v>
      </c>
      <c r="E319" s="232" t="s">
        <v>1</v>
      </c>
      <c r="F319" s="233" t="s">
        <v>287</v>
      </c>
      <c r="G319" s="231"/>
      <c r="H319" s="234">
        <v>15.25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AT319" s="240" t="s">
        <v>284</v>
      </c>
      <c r="AU319" s="240" t="s">
        <v>85</v>
      </c>
      <c r="AV319" s="15" t="s">
        <v>282</v>
      </c>
      <c r="AW319" s="15" t="s">
        <v>32</v>
      </c>
      <c r="AX319" s="15" t="s">
        <v>83</v>
      </c>
      <c r="AY319" s="240" t="s">
        <v>275</v>
      </c>
    </row>
    <row r="320" spans="1:65" s="12" customFormat="1" ht="22.75" customHeight="1">
      <c r="B320" s="178"/>
      <c r="C320" s="179"/>
      <c r="D320" s="180" t="s">
        <v>75</v>
      </c>
      <c r="E320" s="192" t="s">
        <v>339</v>
      </c>
      <c r="F320" s="192" t="s">
        <v>1539</v>
      </c>
      <c r="G320" s="179"/>
      <c r="H320" s="179"/>
      <c r="I320" s="182"/>
      <c r="J320" s="193">
        <f>BK320</f>
        <v>0</v>
      </c>
      <c r="K320" s="179"/>
      <c r="L320" s="184"/>
      <c r="M320" s="185"/>
      <c r="N320" s="186"/>
      <c r="O320" s="186"/>
      <c r="P320" s="187">
        <f>SUM(P321:P326)</f>
        <v>0</v>
      </c>
      <c r="Q320" s="186"/>
      <c r="R320" s="187">
        <f>SUM(R321:R326)</f>
        <v>4.1599999999999996E-3</v>
      </c>
      <c r="S320" s="186"/>
      <c r="T320" s="188">
        <f>SUM(T321:T326)</f>
        <v>0</v>
      </c>
      <c r="AR320" s="189" t="s">
        <v>83</v>
      </c>
      <c r="AT320" s="190" t="s">
        <v>75</v>
      </c>
      <c r="AU320" s="190" t="s">
        <v>83</v>
      </c>
      <c r="AY320" s="189" t="s">
        <v>275</v>
      </c>
      <c r="BK320" s="191">
        <f>SUM(BK321:BK326)</f>
        <v>0</v>
      </c>
    </row>
    <row r="321" spans="1:65" s="2" customFormat="1" ht="16.5" customHeight="1">
      <c r="A321" s="35"/>
      <c r="B321" s="36"/>
      <c r="C321" s="194" t="s">
        <v>660</v>
      </c>
      <c r="D321" s="194" t="s">
        <v>277</v>
      </c>
      <c r="E321" s="195" t="s">
        <v>1541</v>
      </c>
      <c r="F321" s="196" t="s">
        <v>1546</v>
      </c>
      <c r="G321" s="197" t="s">
        <v>1547</v>
      </c>
      <c r="H321" s="198">
        <v>25</v>
      </c>
      <c r="I321" s="199"/>
      <c r="J321" s="200">
        <f>ROUND(I321*H321,2)</f>
        <v>0</v>
      </c>
      <c r="K321" s="196" t="s">
        <v>1</v>
      </c>
      <c r="L321" s="40"/>
      <c r="M321" s="201" t="s">
        <v>1</v>
      </c>
      <c r="N321" s="202" t="s">
        <v>41</v>
      </c>
      <c r="O321" s="72"/>
      <c r="P321" s="203">
        <f>O321*H321</f>
        <v>0</v>
      </c>
      <c r="Q321" s="203">
        <v>0</v>
      </c>
      <c r="R321" s="203">
        <f>Q321*H321</f>
        <v>0</v>
      </c>
      <c r="S321" s="203">
        <v>0</v>
      </c>
      <c r="T321" s="204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5" t="s">
        <v>282</v>
      </c>
      <c r="AT321" s="205" t="s">
        <v>277</v>
      </c>
      <c r="AU321" s="205" t="s">
        <v>85</v>
      </c>
      <c r="AY321" s="18" t="s">
        <v>275</v>
      </c>
      <c r="BE321" s="206">
        <f>IF(N321="základní",J321,0)</f>
        <v>0</v>
      </c>
      <c r="BF321" s="206">
        <f>IF(N321="snížená",J321,0)</f>
        <v>0</v>
      </c>
      <c r="BG321" s="206">
        <f>IF(N321="zákl. přenesená",J321,0)</f>
        <v>0</v>
      </c>
      <c r="BH321" s="206">
        <f>IF(N321="sníž. přenesená",J321,0)</f>
        <v>0</v>
      </c>
      <c r="BI321" s="206">
        <f>IF(N321="nulová",J321,0)</f>
        <v>0</v>
      </c>
      <c r="BJ321" s="18" t="s">
        <v>83</v>
      </c>
      <c r="BK321" s="206">
        <f>ROUND(I321*H321,2)</f>
        <v>0</v>
      </c>
      <c r="BL321" s="18" t="s">
        <v>282</v>
      </c>
      <c r="BM321" s="205" t="s">
        <v>5162</v>
      </c>
    </row>
    <row r="322" spans="1:65" s="2" customFormat="1" ht="33" customHeight="1">
      <c r="A322" s="35"/>
      <c r="B322" s="36"/>
      <c r="C322" s="194" t="s">
        <v>665</v>
      </c>
      <c r="D322" s="194" t="s">
        <v>277</v>
      </c>
      <c r="E322" s="195" t="s">
        <v>5163</v>
      </c>
      <c r="F322" s="196" t="s">
        <v>5164</v>
      </c>
      <c r="G322" s="197" t="s">
        <v>280</v>
      </c>
      <c r="H322" s="198">
        <v>32</v>
      </c>
      <c r="I322" s="199"/>
      <c r="J322" s="200">
        <f>ROUND(I322*H322,2)</f>
        <v>0</v>
      </c>
      <c r="K322" s="196" t="s">
        <v>281</v>
      </c>
      <c r="L322" s="40"/>
      <c r="M322" s="201" t="s">
        <v>1</v>
      </c>
      <c r="N322" s="202" t="s">
        <v>41</v>
      </c>
      <c r="O322" s="72"/>
      <c r="P322" s="203">
        <f>O322*H322</f>
        <v>0</v>
      </c>
      <c r="Q322" s="203">
        <v>1.2999999999999999E-4</v>
      </c>
      <c r="R322" s="203">
        <f>Q322*H322</f>
        <v>4.1599999999999996E-3</v>
      </c>
      <c r="S322" s="203">
        <v>0</v>
      </c>
      <c r="T322" s="20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5" t="s">
        <v>282</v>
      </c>
      <c r="AT322" s="205" t="s">
        <v>277</v>
      </c>
      <c r="AU322" s="205" t="s">
        <v>85</v>
      </c>
      <c r="AY322" s="18" t="s">
        <v>275</v>
      </c>
      <c r="BE322" s="206">
        <f>IF(N322="základní",J322,0)</f>
        <v>0</v>
      </c>
      <c r="BF322" s="206">
        <f>IF(N322="snížená",J322,0)</f>
        <v>0</v>
      </c>
      <c r="BG322" s="206">
        <f>IF(N322="zákl. přenesená",J322,0)</f>
        <v>0</v>
      </c>
      <c r="BH322" s="206">
        <f>IF(N322="sníž. přenesená",J322,0)</f>
        <v>0</v>
      </c>
      <c r="BI322" s="206">
        <f>IF(N322="nulová",J322,0)</f>
        <v>0</v>
      </c>
      <c r="BJ322" s="18" t="s">
        <v>83</v>
      </c>
      <c r="BK322" s="206">
        <f>ROUND(I322*H322,2)</f>
        <v>0</v>
      </c>
      <c r="BL322" s="18" t="s">
        <v>282</v>
      </c>
      <c r="BM322" s="205" t="s">
        <v>5165</v>
      </c>
    </row>
    <row r="323" spans="1:65" s="13" customFormat="1" ht="10">
      <c r="B323" s="207"/>
      <c r="C323" s="208"/>
      <c r="D323" s="209" t="s">
        <v>284</v>
      </c>
      <c r="E323" s="210" t="s">
        <v>1</v>
      </c>
      <c r="F323" s="211" t="s">
        <v>5166</v>
      </c>
      <c r="G323" s="208"/>
      <c r="H323" s="212">
        <v>16</v>
      </c>
      <c r="I323" s="213"/>
      <c r="J323" s="208"/>
      <c r="K323" s="208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284</v>
      </c>
      <c r="AU323" s="218" t="s">
        <v>85</v>
      </c>
      <c r="AV323" s="13" t="s">
        <v>85</v>
      </c>
      <c r="AW323" s="13" t="s">
        <v>32</v>
      </c>
      <c r="AX323" s="13" t="s">
        <v>76</v>
      </c>
      <c r="AY323" s="218" t="s">
        <v>275</v>
      </c>
    </row>
    <row r="324" spans="1:65" s="13" customFormat="1" ht="10">
      <c r="B324" s="207"/>
      <c r="C324" s="208"/>
      <c r="D324" s="209" t="s">
        <v>284</v>
      </c>
      <c r="E324" s="210" t="s">
        <v>1</v>
      </c>
      <c r="F324" s="211" t="s">
        <v>5167</v>
      </c>
      <c r="G324" s="208"/>
      <c r="H324" s="212">
        <v>16</v>
      </c>
      <c r="I324" s="213"/>
      <c r="J324" s="208"/>
      <c r="K324" s="208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284</v>
      </c>
      <c r="AU324" s="218" t="s">
        <v>85</v>
      </c>
      <c r="AV324" s="13" t="s">
        <v>85</v>
      </c>
      <c r="AW324" s="13" t="s">
        <v>32</v>
      </c>
      <c r="AX324" s="13" t="s">
        <v>76</v>
      </c>
      <c r="AY324" s="218" t="s">
        <v>275</v>
      </c>
    </row>
    <row r="325" spans="1:65" s="14" customFormat="1" ht="10">
      <c r="B325" s="219"/>
      <c r="C325" s="220"/>
      <c r="D325" s="209" t="s">
        <v>284</v>
      </c>
      <c r="E325" s="221" t="s">
        <v>1</v>
      </c>
      <c r="F325" s="222" t="s">
        <v>286</v>
      </c>
      <c r="G325" s="220"/>
      <c r="H325" s="223">
        <v>32</v>
      </c>
      <c r="I325" s="224"/>
      <c r="J325" s="220"/>
      <c r="K325" s="220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284</v>
      </c>
      <c r="AU325" s="229" t="s">
        <v>85</v>
      </c>
      <c r="AV325" s="14" t="s">
        <v>106</v>
      </c>
      <c r="AW325" s="14" t="s">
        <v>32</v>
      </c>
      <c r="AX325" s="14" t="s">
        <v>76</v>
      </c>
      <c r="AY325" s="229" t="s">
        <v>275</v>
      </c>
    </row>
    <row r="326" spans="1:65" s="15" customFormat="1" ht="10">
      <c r="B326" s="230"/>
      <c r="C326" s="231"/>
      <c r="D326" s="209" t="s">
        <v>284</v>
      </c>
      <c r="E326" s="232" t="s">
        <v>1</v>
      </c>
      <c r="F326" s="233" t="s">
        <v>287</v>
      </c>
      <c r="G326" s="231"/>
      <c r="H326" s="234">
        <v>32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9"/>
      <c r="AT326" s="240" t="s">
        <v>284</v>
      </c>
      <c r="AU326" s="240" t="s">
        <v>85</v>
      </c>
      <c r="AV326" s="15" t="s">
        <v>282</v>
      </c>
      <c r="AW326" s="15" t="s">
        <v>32</v>
      </c>
      <c r="AX326" s="15" t="s">
        <v>83</v>
      </c>
      <c r="AY326" s="240" t="s">
        <v>275</v>
      </c>
    </row>
    <row r="327" spans="1:65" s="12" customFormat="1" ht="22.75" customHeight="1">
      <c r="B327" s="178"/>
      <c r="C327" s="179"/>
      <c r="D327" s="180" t="s">
        <v>75</v>
      </c>
      <c r="E327" s="192" t="s">
        <v>1581</v>
      </c>
      <c r="F327" s="192" t="s">
        <v>1582</v>
      </c>
      <c r="G327" s="179"/>
      <c r="H327" s="179"/>
      <c r="I327" s="182"/>
      <c r="J327" s="193">
        <f>BK327</f>
        <v>0</v>
      </c>
      <c r="K327" s="179"/>
      <c r="L327" s="184"/>
      <c r="M327" s="185"/>
      <c r="N327" s="186"/>
      <c r="O327" s="186"/>
      <c r="P327" s="187">
        <f>P328</f>
        <v>0</v>
      </c>
      <c r="Q327" s="186"/>
      <c r="R327" s="187">
        <f>R328</f>
        <v>0</v>
      </c>
      <c r="S327" s="186"/>
      <c r="T327" s="188">
        <f>T328</f>
        <v>0</v>
      </c>
      <c r="AR327" s="189" t="s">
        <v>83</v>
      </c>
      <c r="AT327" s="190" t="s">
        <v>75</v>
      </c>
      <c r="AU327" s="190" t="s">
        <v>83</v>
      </c>
      <c r="AY327" s="189" t="s">
        <v>275</v>
      </c>
      <c r="BK327" s="191">
        <f>BK328</f>
        <v>0</v>
      </c>
    </row>
    <row r="328" spans="1:65" s="2" customFormat="1" ht="16.5" customHeight="1">
      <c r="A328" s="35"/>
      <c r="B328" s="36"/>
      <c r="C328" s="194" t="s">
        <v>670</v>
      </c>
      <c r="D328" s="194" t="s">
        <v>277</v>
      </c>
      <c r="E328" s="195" t="s">
        <v>5168</v>
      </c>
      <c r="F328" s="196" t="s">
        <v>5169</v>
      </c>
      <c r="G328" s="197" t="s">
        <v>342</v>
      </c>
      <c r="H328" s="198">
        <v>35.680999999999997</v>
      </c>
      <c r="I328" s="199"/>
      <c r="J328" s="200">
        <f>ROUND(I328*H328,2)</f>
        <v>0</v>
      </c>
      <c r="K328" s="196" t="s">
        <v>281</v>
      </c>
      <c r="L328" s="40"/>
      <c r="M328" s="201" t="s">
        <v>1</v>
      </c>
      <c r="N328" s="202" t="s">
        <v>41</v>
      </c>
      <c r="O328" s="72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5" t="s">
        <v>282</v>
      </c>
      <c r="AT328" s="205" t="s">
        <v>277</v>
      </c>
      <c r="AU328" s="205" t="s">
        <v>85</v>
      </c>
      <c r="AY328" s="18" t="s">
        <v>275</v>
      </c>
      <c r="BE328" s="206">
        <f>IF(N328="základní",J328,0)</f>
        <v>0</v>
      </c>
      <c r="BF328" s="206">
        <f>IF(N328="snížená",J328,0)</f>
        <v>0</v>
      </c>
      <c r="BG328" s="206">
        <f>IF(N328="zákl. přenesená",J328,0)</f>
        <v>0</v>
      </c>
      <c r="BH328" s="206">
        <f>IF(N328="sníž. přenesená",J328,0)</f>
        <v>0</v>
      </c>
      <c r="BI328" s="206">
        <f>IF(N328="nulová",J328,0)</f>
        <v>0</v>
      </c>
      <c r="BJ328" s="18" t="s">
        <v>83</v>
      </c>
      <c r="BK328" s="206">
        <f>ROUND(I328*H328,2)</f>
        <v>0</v>
      </c>
      <c r="BL328" s="18" t="s">
        <v>282</v>
      </c>
      <c r="BM328" s="205" t="s">
        <v>5170</v>
      </c>
    </row>
    <row r="329" spans="1:65" s="12" customFormat="1" ht="25.9" customHeight="1">
      <c r="B329" s="178"/>
      <c r="C329" s="179"/>
      <c r="D329" s="180" t="s">
        <v>75</v>
      </c>
      <c r="E329" s="181" t="s">
        <v>1587</v>
      </c>
      <c r="F329" s="181" t="s">
        <v>1588</v>
      </c>
      <c r="G329" s="179"/>
      <c r="H329" s="179"/>
      <c r="I329" s="182"/>
      <c r="J329" s="183">
        <f>BK329</f>
        <v>0</v>
      </c>
      <c r="K329" s="179"/>
      <c r="L329" s="184"/>
      <c r="M329" s="185"/>
      <c r="N329" s="186"/>
      <c r="O329" s="186"/>
      <c r="P329" s="187">
        <f>P330+P372+P448+P458+P462+P485+P492</f>
        <v>0</v>
      </c>
      <c r="Q329" s="186"/>
      <c r="R329" s="187">
        <f>R330+R372+R448+R458+R462+R485+R492</f>
        <v>2.5725916600000005</v>
      </c>
      <c r="S329" s="186"/>
      <c r="T329" s="188">
        <f>T330+T372+T448+T458+T462+T485+T492</f>
        <v>0</v>
      </c>
      <c r="AR329" s="189" t="s">
        <v>85</v>
      </c>
      <c r="AT329" s="190" t="s">
        <v>75</v>
      </c>
      <c r="AU329" s="190" t="s">
        <v>76</v>
      </c>
      <c r="AY329" s="189" t="s">
        <v>275</v>
      </c>
      <c r="BK329" s="191">
        <f>BK330+BK372+BK448+BK458+BK462+BK485+BK492</f>
        <v>0</v>
      </c>
    </row>
    <row r="330" spans="1:65" s="12" customFormat="1" ht="22.75" customHeight="1">
      <c r="B330" s="178"/>
      <c r="C330" s="179"/>
      <c r="D330" s="180" t="s">
        <v>75</v>
      </c>
      <c r="E330" s="192" t="s">
        <v>1589</v>
      </c>
      <c r="F330" s="192" t="s">
        <v>1590</v>
      </c>
      <c r="G330" s="179"/>
      <c r="H330" s="179"/>
      <c r="I330" s="182"/>
      <c r="J330" s="193">
        <f>BK330</f>
        <v>0</v>
      </c>
      <c r="K330" s="179"/>
      <c r="L330" s="184"/>
      <c r="M330" s="185"/>
      <c r="N330" s="186"/>
      <c r="O330" s="186"/>
      <c r="P330" s="187">
        <f>SUM(P331:P371)</f>
        <v>0</v>
      </c>
      <c r="Q330" s="186"/>
      <c r="R330" s="187">
        <f>SUM(R331:R371)</f>
        <v>0.10592440999999998</v>
      </c>
      <c r="S330" s="186"/>
      <c r="T330" s="188">
        <f>SUM(T331:T371)</f>
        <v>0</v>
      </c>
      <c r="AR330" s="189" t="s">
        <v>85</v>
      </c>
      <c r="AT330" s="190" t="s">
        <v>75</v>
      </c>
      <c r="AU330" s="190" t="s">
        <v>83</v>
      </c>
      <c r="AY330" s="189" t="s">
        <v>275</v>
      </c>
      <c r="BK330" s="191">
        <f>SUM(BK331:BK371)</f>
        <v>0</v>
      </c>
    </row>
    <row r="331" spans="1:65" s="2" customFormat="1" ht="24.15" customHeight="1">
      <c r="A331" s="35"/>
      <c r="B331" s="36"/>
      <c r="C331" s="194" t="s">
        <v>675</v>
      </c>
      <c r="D331" s="194" t="s">
        <v>277</v>
      </c>
      <c r="E331" s="195" t="s">
        <v>1592</v>
      </c>
      <c r="F331" s="196" t="s">
        <v>1593</v>
      </c>
      <c r="G331" s="197" t="s">
        <v>280</v>
      </c>
      <c r="H331" s="198">
        <v>3.45</v>
      </c>
      <c r="I331" s="199"/>
      <c r="J331" s="200">
        <f>ROUND(I331*H331,2)</f>
        <v>0</v>
      </c>
      <c r="K331" s="196" t="s">
        <v>281</v>
      </c>
      <c r="L331" s="40"/>
      <c r="M331" s="201" t="s">
        <v>1</v>
      </c>
      <c r="N331" s="202" t="s">
        <v>41</v>
      </c>
      <c r="O331" s="72"/>
      <c r="P331" s="203">
        <f>O331*H331</f>
        <v>0</v>
      </c>
      <c r="Q331" s="203">
        <v>4.0000000000000003E-5</v>
      </c>
      <c r="R331" s="203">
        <f>Q331*H331</f>
        <v>1.3800000000000002E-4</v>
      </c>
      <c r="S331" s="203">
        <v>0</v>
      </c>
      <c r="T331" s="204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5" t="s">
        <v>380</v>
      </c>
      <c r="AT331" s="205" t="s">
        <v>277</v>
      </c>
      <c r="AU331" s="205" t="s">
        <v>85</v>
      </c>
      <c r="AY331" s="18" t="s">
        <v>275</v>
      </c>
      <c r="BE331" s="206">
        <f>IF(N331="základní",J331,0)</f>
        <v>0</v>
      </c>
      <c r="BF331" s="206">
        <f>IF(N331="snížená",J331,0)</f>
        <v>0</v>
      </c>
      <c r="BG331" s="206">
        <f>IF(N331="zákl. přenesená",J331,0)</f>
        <v>0</v>
      </c>
      <c r="BH331" s="206">
        <f>IF(N331="sníž. přenesená",J331,0)</f>
        <v>0</v>
      </c>
      <c r="BI331" s="206">
        <f>IF(N331="nulová",J331,0)</f>
        <v>0</v>
      </c>
      <c r="BJ331" s="18" t="s">
        <v>83</v>
      </c>
      <c r="BK331" s="206">
        <f>ROUND(I331*H331,2)</f>
        <v>0</v>
      </c>
      <c r="BL331" s="18" t="s">
        <v>380</v>
      </c>
      <c r="BM331" s="205" t="s">
        <v>5171</v>
      </c>
    </row>
    <row r="332" spans="1:65" s="13" customFormat="1" ht="10">
      <c r="B332" s="207"/>
      <c r="C332" s="208"/>
      <c r="D332" s="209" t="s">
        <v>284</v>
      </c>
      <c r="E332" s="210" t="s">
        <v>1</v>
      </c>
      <c r="F332" s="211" t="s">
        <v>5172</v>
      </c>
      <c r="G332" s="208"/>
      <c r="H332" s="212">
        <v>3.45</v>
      </c>
      <c r="I332" s="213"/>
      <c r="J332" s="208"/>
      <c r="K332" s="208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284</v>
      </c>
      <c r="AU332" s="218" t="s">
        <v>85</v>
      </c>
      <c r="AV332" s="13" t="s">
        <v>85</v>
      </c>
      <c r="AW332" s="13" t="s">
        <v>32</v>
      </c>
      <c r="AX332" s="13" t="s">
        <v>76</v>
      </c>
      <c r="AY332" s="218" t="s">
        <v>275</v>
      </c>
    </row>
    <row r="333" spans="1:65" s="14" customFormat="1" ht="10">
      <c r="B333" s="219"/>
      <c r="C333" s="220"/>
      <c r="D333" s="209" t="s">
        <v>284</v>
      </c>
      <c r="E333" s="221" t="s">
        <v>1</v>
      </c>
      <c r="F333" s="222" t="s">
        <v>286</v>
      </c>
      <c r="G333" s="220"/>
      <c r="H333" s="223">
        <v>3.45</v>
      </c>
      <c r="I333" s="224"/>
      <c r="J333" s="220"/>
      <c r="K333" s="220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284</v>
      </c>
      <c r="AU333" s="229" t="s">
        <v>85</v>
      </c>
      <c r="AV333" s="14" t="s">
        <v>106</v>
      </c>
      <c r="AW333" s="14" t="s">
        <v>32</v>
      </c>
      <c r="AX333" s="14" t="s">
        <v>76</v>
      </c>
      <c r="AY333" s="229" t="s">
        <v>275</v>
      </c>
    </row>
    <row r="334" spans="1:65" s="15" customFormat="1" ht="10">
      <c r="B334" s="230"/>
      <c r="C334" s="231"/>
      <c r="D334" s="209" t="s">
        <v>284</v>
      </c>
      <c r="E334" s="232" t="s">
        <v>1</v>
      </c>
      <c r="F334" s="233" t="s">
        <v>287</v>
      </c>
      <c r="G334" s="231"/>
      <c r="H334" s="234">
        <v>3.45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284</v>
      </c>
      <c r="AU334" s="240" t="s">
        <v>85</v>
      </c>
      <c r="AV334" s="15" t="s">
        <v>282</v>
      </c>
      <c r="AW334" s="15" t="s">
        <v>32</v>
      </c>
      <c r="AX334" s="15" t="s">
        <v>83</v>
      </c>
      <c r="AY334" s="240" t="s">
        <v>275</v>
      </c>
    </row>
    <row r="335" spans="1:65" s="2" customFormat="1" ht="24.15" customHeight="1">
      <c r="A335" s="35"/>
      <c r="B335" s="36"/>
      <c r="C335" s="251" t="s">
        <v>680</v>
      </c>
      <c r="D335" s="251" t="s">
        <v>386</v>
      </c>
      <c r="E335" s="252" t="s">
        <v>1601</v>
      </c>
      <c r="F335" s="253" t="s">
        <v>1602</v>
      </c>
      <c r="G335" s="254" t="s">
        <v>280</v>
      </c>
      <c r="H335" s="255">
        <v>4.2119999999999997</v>
      </c>
      <c r="I335" s="256"/>
      <c r="J335" s="257">
        <f>ROUND(I335*H335,2)</f>
        <v>0</v>
      </c>
      <c r="K335" s="253" t="s">
        <v>281</v>
      </c>
      <c r="L335" s="258"/>
      <c r="M335" s="259" t="s">
        <v>1</v>
      </c>
      <c r="N335" s="260" t="s">
        <v>41</v>
      </c>
      <c r="O335" s="72"/>
      <c r="P335" s="203">
        <f>O335*H335</f>
        <v>0</v>
      </c>
      <c r="Q335" s="203">
        <v>2.9999999999999997E-4</v>
      </c>
      <c r="R335" s="203">
        <f>Q335*H335</f>
        <v>1.2635999999999997E-3</v>
      </c>
      <c r="S335" s="203">
        <v>0</v>
      </c>
      <c r="T335" s="20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5" t="s">
        <v>517</v>
      </c>
      <c r="AT335" s="205" t="s">
        <v>386</v>
      </c>
      <c r="AU335" s="205" t="s">
        <v>85</v>
      </c>
      <c r="AY335" s="18" t="s">
        <v>275</v>
      </c>
      <c r="BE335" s="206">
        <f>IF(N335="základní",J335,0)</f>
        <v>0</v>
      </c>
      <c r="BF335" s="206">
        <f>IF(N335="snížená",J335,0)</f>
        <v>0</v>
      </c>
      <c r="BG335" s="206">
        <f>IF(N335="zákl. přenesená",J335,0)</f>
        <v>0</v>
      </c>
      <c r="BH335" s="206">
        <f>IF(N335="sníž. přenesená",J335,0)</f>
        <v>0</v>
      </c>
      <c r="BI335" s="206">
        <f>IF(N335="nulová",J335,0)</f>
        <v>0</v>
      </c>
      <c r="BJ335" s="18" t="s">
        <v>83</v>
      </c>
      <c r="BK335" s="206">
        <f>ROUND(I335*H335,2)</f>
        <v>0</v>
      </c>
      <c r="BL335" s="18" t="s">
        <v>380</v>
      </c>
      <c r="BM335" s="205" t="s">
        <v>5173</v>
      </c>
    </row>
    <row r="336" spans="1:65" s="13" customFormat="1" ht="10">
      <c r="B336" s="207"/>
      <c r="C336" s="208"/>
      <c r="D336" s="209" t="s">
        <v>284</v>
      </c>
      <c r="E336" s="208"/>
      <c r="F336" s="211" t="s">
        <v>5174</v>
      </c>
      <c r="G336" s="208"/>
      <c r="H336" s="212">
        <v>4.2119999999999997</v>
      </c>
      <c r="I336" s="213"/>
      <c r="J336" s="208"/>
      <c r="K336" s="208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284</v>
      </c>
      <c r="AU336" s="218" t="s">
        <v>85</v>
      </c>
      <c r="AV336" s="13" t="s">
        <v>85</v>
      </c>
      <c r="AW336" s="13" t="s">
        <v>4</v>
      </c>
      <c r="AX336" s="13" t="s">
        <v>83</v>
      </c>
      <c r="AY336" s="218" t="s">
        <v>275</v>
      </c>
    </row>
    <row r="337" spans="1:65" s="2" customFormat="1" ht="24.15" customHeight="1">
      <c r="A337" s="35"/>
      <c r="B337" s="36"/>
      <c r="C337" s="194" t="s">
        <v>686</v>
      </c>
      <c r="D337" s="194" t="s">
        <v>277</v>
      </c>
      <c r="E337" s="195" t="s">
        <v>1642</v>
      </c>
      <c r="F337" s="196" t="s">
        <v>1643</v>
      </c>
      <c r="G337" s="197" t="s">
        <v>280</v>
      </c>
      <c r="H337" s="198">
        <v>17.7</v>
      </c>
      <c r="I337" s="199"/>
      <c r="J337" s="200">
        <f>ROUND(I337*H337,2)</f>
        <v>0</v>
      </c>
      <c r="K337" s="196" t="s">
        <v>281</v>
      </c>
      <c r="L337" s="40"/>
      <c r="M337" s="201" t="s">
        <v>1</v>
      </c>
      <c r="N337" s="202" t="s">
        <v>41</v>
      </c>
      <c r="O337" s="72"/>
      <c r="P337" s="203">
        <f>O337*H337</f>
        <v>0</v>
      </c>
      <c r="Q337" s="203">
        <v>1.8000000000000001E-4</v>
      </c>
      <c r="R337" s="203">
        <f>Q337*H337</f>
        <v>3.186E-3</v>
      </c>
      <c r="S337" s="203">
        <v>0</v>
      </c>
      <c r="T337" s="20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5" t="s">
        <v>380</v>
      </c>
      <c r="AT337" s="205" t="s">
        <v>277</v>
      </c>
      <c r="AU337" s="205" t="s">
        <v>85</v>
      </c>
      <c r="AY337" s="18" t="s">
        <v>275</v>
      </c>
      <c r="BE337" s="206">
        <f>IF(N337="základní",J337,0)</f>
        <v>0</v>
      </c>
      <c r="BF337" s="206">
        <f>IF(N337="snížená",J337,0)</f>
        <v>0</v>
      </c>
      <c r="BG337" s="206">
        <f>IF(N337="zákl. přenesená",J337,0)</f>
        <v>0</v>
      </c>
      <c r="BH337" s="206">
        <f>IF(N337="sníž. přenesená",J337,0)</f>
        <v>0</v>
      </c>
      <c r="BI337" s="206">
        <f>IF(N337="nulová",J337,0)</f>
        <v>0</v>
      </c>
      <c r="BJ337" s="18" t="s">
        <v>83</v>
      </c>
      <c r="BK337" s="206">
        <f>ROUND(I337*H337,2)</f>
        <v>0</v>
      </c>
      <c r="BL337" s="18" t="s">
        <v>380</v>
      </c>
      <c r="BM337" s="205" t="s">
        <v>5175</v>
      </c>
    </row>
    <row r="338" spans="1:65" s="13" customFormat="1" ht="10">
      <c r="B338" s="207"/>
      <c r="C338" s="208"/>
      <c r="D338" s="209" t="s">
        <v>284</v>
      </c>
      <c r="E338" s="210" t="s">
        <v>1</v>
      </c>
      <c r="F338" s="211" t="s">
        <v>5034</v>
      </c>
      <c r="G338" s="208"/>
      <c r="H338" s="212">
        <v>17.7</v>
      </c>
      <c r="I338" s="213"/>
      <c r="J338" s="208"/>
      <c r="K338" s="208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284</v>
      </c>
      <c r="AU338" s="218" t="s">
        <v>85</v>
      </c>
      <c r="AV338" s="13" t="s">
        <v>85</v>
      </c>
      <c r="AW338" s="13" t="s">
        <v>32</v>
      </c>
      <c r="AX338" s="13" t="s">
        <v>76</v>
      </c>
      <c r="AY338" s="218" t="s">
        <v>275</v>
      </c>
    </row>
    <row r="339" spans="1:65" s="15" customFormat="1" ht="10">
      <c r="B339" s="230"/>
      <c r="C339" s="231"/>
      <c r="D339" s="209" t="s">
        <v>284</v>
      </c>
      <c r="E339" s="232" t="s">
        <v>178</v>
      </c>
      <c r="F339" s="233" t="s">
        <v>287</v>
      </c>
      <c r="G339" s="231"/>
      <c r="H339" s="234">
        <v>17.7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284</v>
      </c>
      <c r="AU339" s="240" t="s">
        <v>85</v>
      </c>
      <c r="AV339" s="15" t="s">
        <v>282</v>
      </c>
      <c r="AW339" s="15" t="s">
        <v>32</v>
      </c>
      <c r="AX339" s="15" t="s">
        <v>83</v>
      </c>
      <c r="AY339" s="240" t="s">
        <v>275</v>
      </c>
    </row>
    <row r="340" spans="1:65" s="2" customFormat="1" ht="21.75" customHeight="1">
      <c r="A340" s="35"/>
      <c r="B340" s="36"/>
      <c r="C340" s="251" t="s">
        <v>691</v>
      </c>
      <c r="D340" s="251" t="s">
        <v>386</v>
      </c>
      <c r="E340" s="252" t="s">
        <v>1650</v>
      </c>
      <c r="F340" s="253" t="s">
        <v>1651</v>
      </c>
      <c r="G340" s="254" t="s">
        <v>280</v>
      </c>
      <c r="H340" s="255">
        <v>20.629000000000001</v>
      </c>
      <c r="I340" s="256"/>
      <c r="J340" s="257">
        <f>ROUND(I340*H340,2)</f>
        <v>0</v>
      </c>
      <c r="K340" s="253" t="s">
        <v>281</v>
      </c>
      <c r="L340" s="258"/>
      <c r="M340" s="259" t="s">
        <v>1</v>
      </c>
      <c r="N340" s="260" t="s">
        <v>41</v>
      </c>
      <c r="O340" s="72"/>
      <c r="P340" s="203">
        <f>O340*H340</f>
        <v>0</v>
      </c>
      <c r="Q340" s="203">
        <v>2.5400000000000002E-3</v>
      </c>
      <c r="R340" s="203">
        <f>Q340*H340</f>
        <v>5.2397660000000006E-2</v>
      </c>
      <c r="S340" s="203">
        <v>0</v>
      </c>
      <c r="T340" s="20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5" t="s">
        <v>517</v>
      </c>
      <c r="AT340" s="205" t="s">
        <v>386</v>
      </c>
      <c r="AU340" s="205" t="s">
        <v>85</v>
      </c>
      <c r="AY340" s="18" t="s">
        <v>275</v>
      </c>
      <c r="BE340" s="206">
        <f>IF(N340="základní",J340,0)</f>
        <v>0</v>
      </c>
      <c r="BF340" s="206">
        <f>IF(N340="snížená",J340,0)</f>
        <v>0</v>
      </c>
      <c r="BG340" s="206">
        <f>IF(N340="zákl. přenesená",J340,0)</f>
        <v>0</v>
      </c>
      <c r="BH340" s="206">
        <f>IF(N340="sníž. přenesená",J340,0)</f>
        <v>0</v>
      </c>
      <c r="BI340" s="206">
        <f>IF(N340="nulová",J340,0)</f>
        <v>0</v>
      </c>
      <c r="BJ340" s="18" t="s">
        <v>83</v>
      </c>
      <c r="BK340" s="206">
        <f>ROUND(I340*H340,2)</f>
        <v>0</v>
      </c>
      <c r="BL340" s="18" t="s">
        <v>380</v>
      </c>
      <c r="BM340" s="205" t="s">
        <v>5176</v>
      </c>
    </row>
    <row r="341" spans="1:65" s="13" customFormat="1" ht="10">
      <c r="B341" s="207"/>
      <c r="C341" s="208"/>
      <c r="D341" s="209" t="s">
        <v>284</v>
      </c>
      <c r="E341" s="208"/>
      <c r="F341" s="211" t="s">
        <v>5177</v>
      </c>
      <c r="G341" s="208"/>
      <c r="H341" s="212">
        <v>20.629000000000001</v>
      </c>
      <c r="I341" s="213"/>
      <c r="J341" s="208"/>
      <c r="K341" s="208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284</v>
      </c>
      <c r="AU341" s="218" t="s">
        <v>85</v>
      </c>
      <c r="AV341" s="13" t="s">
        <v>85</v>
      </c>
      <c r="AW341" s="13" t="s">
        <v>4</v>
      </c>
      <c r="AX341" s="13" t="s">
        <v>83</v>
      </c>
      <c r="AY341" s="218" t="s">
        <v>275</v>
      </c>
    </row>
    <row r="342" spans="1:65" s="2" customFormat="1" ht="24.15" customHeight="1">
      <c r="A342" s="35"/>
      <c r="B342" s="36"/>
      <c r="C342" s="194" t="s">
        <v>698</v>
      </c>
      <c r="D342" s="194" t="s">
        <v>277</v>
      </c>
      <c r="E342" s="195" t="s">
        <v>1655</v>
      </c>
      <c r="F342" s="196" t="s">
        <v>1656</v>
      </c>
      <c r="G342" s="197" t="s">
        <v>280</v>
      </c>
      <c r="H342" s="198">
        <v>8.3949999999999996</v>
      </c>
      <c r="I342" s="199"/>
      <c r="J342" s="200">
        <f>ROUND(I342*H342,2)</f>
        <v>0</v>
      </c>
      <c r="K342" s="196" t="s">
        <v>281</v>
      </c>
      <c r="L342" s="40"/>
      <c r="M342" s="201" t="s">
        <v>1</v>
      </c>
      <c r="N342" s="202" t="s">
        <v>41</v>
      </c>
      <c r="O342" s="72"/>
      <c r="P342" s="203">
        <f>O342*H342</f>
        <v>0</v>
      </c>
      <c r="Q342" s="203">
        <v>7.6999999999999996E-4</v>
      </c>
      <c r="R342" s="203">
        <f>Q342*H342</f>
        <v>6.4641499999999992E-3</v>
      </c>
      <c r="S342" s="203">
        <v>0</v>
      </c>
      <c r="T342" s="20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5" t="s">
        <v>380</v>
      </c>
      <c r="AT342" s="205" t="s">
        <v>277</v>
      </c>
      <c r="AU342" s="205" t="s">
        <v>85</v>
      </c>
      <c r="AY342" s="18" t="s">
        <v>275</v>
      </c>
      <c r="BE342" s="206">
        <f>IF(N342="základní",J342,0)</f>
        <v>0</v>
      </c>
      <c r="BF342" s="206">
        <f>IF(N342="snížená",J342,0)</f>
        <v>0</v>
      </c>
      <c r="BG342" s="206">
        <f>IF(N342="zákl. přenesená",J342,0)</f>
        <v>0</v>
      </c>
      <c r="BH342" s="206">
        <f>IF(N342="sníž. přenesená",J342,0)</f>
        <v>0</v>
      </c>
      <c r="BI342" s="206">
        <f>IF(N342="nulová",J342,0)</f>
        <v>0</v>
      </c>
      <c r="BJ342" s="18" t="s">
        <v>83</v>
      </c>
      <c r="BK342" s="206">
        <f>ROUND(I342*H342,2)</f>
        <v>0</v>
      </c>
      <c r="BL342" s="18" t="s">
        <v>380</v>
      </c>
      <c r="BM342" s="205" t="s">
        <v>5178</v>
      </c>
    </row>
    <row r="343" spans="1:65" s="13" customFormat="1" ht="10">
      <c r="B343" s="207"/>
      <c r="C343" s="208"/>
      <c r="D343" s="209" t="s">
        <v>284</v>
      </c>
      <c r="E343" s="210" t="s">
        <v>1</v>
      </c>
      <c r="F343" s="211" t="s">
        <v>5179</v>
      </c>
      <c r="G343" s="208"/>
      <c r="H343" s="212">
        <v>8.3949999999999996</v>
      </c>
      <c r="I343" s="213"/>
      <c r="J343" s="208"/>
      <c r="K343" s="208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284</v>
      </c>
      <c r="AU343" s="218" t="s">
        <v>85</v>
      </c>
      <c r="AV343" s="13" t="s">
        <v>85</v>
      </c>
      <c r="AW343" s="13" t="s">
        <v>32</v>
      </c>
      <c r="AX343" s="13" t="s">
        <v>76</v>
      </c>
      <c r="AY343" s="218" t="s">
        <v>275</v>
      </c>
    </row>
    <row r="344" spans="1:65" s="15" customFormat="1" ht="10">
      <c r="B344" s="230"/>
      <c r="C344" s="231"/>
      <c r="D344" s="209" t="s">
        <v>284</v>
      </c>
      <c r="E344" s="232" t="s">
        <v>175</v>
      </c>
      <c r="F344" s="233" t="s">
        <v>287</v>
      </c>
      <c r="G344" s="231"/>
      <c r="H344" s="234">
        <v>8.3949999999999996</v>
      </c>
      <c r="I344" s="235"/>
      <c r="J344" s="231"/>
      <c r="K344" s="231"/>
      <c r="L344" s="236"/>
      <c r="M344" s="237"/>
      <c r="N344" s="238"/>
      <c r="O344" s="238"/>
      <c r="P344" s="238"/>
      <c r="Q344" s="238"/>
      <c r="R344" s="238"/>
      <c r="S344" s="238"/>
      <c r="T344" s="239"/>
      <c r="AT344" s="240" t="s">
        <v>284</v>
      </c>
      <c r="AU344" s="240" t="s">
        <v>85</v>
      </c>
      <c r="AV344" s="15" t="s">
        <v>282</v>
      </c>
      <c r="AW344" s="15" t="s">
        <v>32</v>
      </c>
      <c r="AX344" s="15" t="s">
        <v>83</v>
      </c>
      <c r="AY344" s="240" t="s">
        <v>275</v>
      </c>
    </row>
    <row r="345" spans="1:65" s="2" customFormat="1" ht="21.75" customHeight="1">
      <c r="A345" s="35"/>
      <c r="B345" s="36"/>
      <c r="C345" s="251" t="s">
        <v>704</v>
      </c>
      <c r="D345" s="251" t="s">
        <v>386</v>
      </c>
      <c r="E345" s="252" t="s">
        <v>1650</v>
      </c>
      <c r="F345" s="253" t="s">
        <v>1651</v>
      </c>
      <c r="G345" s="254" t="s">
        <v>280</v>
      </c>
      <c r="H345" s="255">
        <v>10.25</v>
      </c>
      <c r="I345" s="256"/>
      <c r="J345" s="257">
        <f>ROUND(I345*H345,2)</f>
        <v>0</v>
      </c>
      <c r="K345" s="253" t="s">
        <v>281</v>
      </c>
      <c r="L345" s="258"/>
      <c r="M345" s="259" t="s">
        <v>1</v>
      </c>
      <c r="N345" s="260" t="s">
        <v>41</v>
      </c>
      <c r="O345" s="72"/>
      <c r="P345" s="203">
        <f>O345*H345</f>
        <v>0</v>
      </c>
      <c r="Q345" s="203">
        <v>2.5400000000000002E-3</v>
      </c>
      <c r="R345" s="203">
        <f>Q345*H345</f>
        <v>2.6035000000000003E-2</v>
      </c>
      <c r="S345" s="203">
        <v>0</v>
      </c>
      <c r="T345" s="20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5" t="s">
        <v>517</v>
      </c>
      <c r="AT345" s="205" t="s">
        <v>386</v>
      </c>
      <c r="AU345" s="205" t="s">
        <v>85</v>
      </c>
      <c r="AY345" s="18" t="s">
        <v>275</v>
      </c>
      <c r="BE345" s="206">
        <f>IF(N345="základní",J345,0)</f>
        <v>0</v>
      </c>
      <c r="BF345" s="206">
        <f>IF(N345="snížená",J345,0)</f>
        <v>0</v>
      </c>
      <c r="BG345" s="206">
        <f>IF(N345="zákl. přenesená",J345,0)</f>
        <v>0</v>
      </c>
      <c r="BH345" s="206">
        <f>IF(N345="sníž. přenesená",J345,0)</f>
        <v>0</v>
      </c>
      <c r="BI345" s="206">
        <f>IF(N345="nulová",J345,0)</f>
        <v>0</v>
      </c>
      <c r="BJ345" s="18" t="s">
        <v>83</v>
      </c>
      <c r="BK345" s="206">
        <f>ROUND(I345*H345,2)</f>
        <v>0</v>
      </c>
      <c r="BL345" s="18" t="s">
        <v>380</v>
      </c>
      <c r="BM345" s="205" t="s">
        <v>5180</v>
      </c>
    </row>
    <row r="346" spans="1:65" s="13" customFormat="1" ht="10">
      <c r="B346" s="207"/>
      <c r="C346" s="208"/>
      <c r="D346" s="209" t="s">
        <v>284</v>
      </c>
      <c r="E346" s="208"/>
      <c r="F346" s="211" t="s">
        <v>5181</v>
      </c>
      <c r="G346" s="208"/>
      <c r="H346" s="212">
        <v>10.25</v>
      </c>
      <c r="I346" s="213"/>
      <c r="J346" s="208"/>
      <c r="K346" s="208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284</v>
      </c>
      <c r="AU346" s="218" t="s">
        <v>85</v>
      </c>
      <c r="AV346" s="13" t="s">
        <v>85</v>
      </c>
      <c r="AW346" s="13" t="s">
        <v>4</v>
      </c>
      <c r="AX346" s="13" t="s">
        <v>83</v>
      </c>
      <c r="AY346" s="218" t="s">
        <v>275</v>
      </c>
    </row>
    <row r="347" spans="1:65" s="2" customFormat="1" ht="24.15" customHeight="1">
      <c r="A347" s="35"/>
      <c r="B347" s="36"/>
      <c r="C347" s="194" t="s">
        <v>711</v>
      </c>
      <c r="D347" s="194" t="s">
        <v>277</v>
      </c>
      <c r="E347" s="195" t="s">
        <v>1666</v>
      </c>
      <c r="F347" s="196" t="s">
        <v>1667</v>
      </c>
      <c r="G347" s="197" t="s">
        <v>280</v>
      </c>
      <c r="H347" s="198">
        <v>17.7</v>
      </c>
      <c r="I347" s="199"/>
      <c r="J347" s="200">
        <f>ROUND(I347*H347,2)</f>
        <v>0</v>
      </c>
      <c r="K347" s="196" t="s">
        <v>281</v>
      </c>
      <c r="L347" s="40"/>
      <c r="M347" s="201" t="s">
        <v>1</v>
      </c>
      <c r="N347" s="202" t="s">
        <v>41</v>
      </c>
      <c r="O347" s="72"/>
      <c r="P347" s="203">
        <f>O347*H347</f>
        <v>0</v>
      </c>
      <c r="Q347" s="203">
        <v>0</v>
      </c>
      <c r="R347" s="203">
        <f>Q347*H347</f>
        <v>0</v>
      </c>
      <c r="S347" s="203">
        <v>0</v>
      </c>
      <c r="T347" s="204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5" t="s">
        <v>380</v>
      </c>
      <c r="AT347" s="205" t="s">
        <v>277</v>
      </c>
      <c r="AU347" s="205" t="s">
        <v>85</v>
      </c>
      <c r="AY347" s="18" t="s">
        <v>275</v>
      </c>
      <c r="BE347" s="206">
        <f>IF(N347="základní",J347,0)</f>
        <v>0</v>
      </c>
      <c r="BF347" s="206">
        <f>IF(N347="snížená",J347,0)</f>
        <v>0</v>
      </c>
      <c r="BG347" s="206">
        <f>IF(N347="zákl. přenesená",J347,0)</f>
        <v>0</v>
      </c>
      <c r="BH347" s="206">
        <f>IF(N347="sníž. přenesená",J347,0)</f>
        <v>0</v>
      </c>
      <c r="BI347" s="206">
        <f>IF(N347="nulová",J347,0)</f>
        <v>0</v>
      </c>
      <c r="BJ347" s="18" t="s">
        <v>83</v>
      </c>
      <c r="BK347" s="206">
        <f>ROUND(I347*H347,2)</f>
        <v>0</v>
      </c>
      <c r="BL347" s="18" t="s">
        <v>380</v>
      </c>
      <c r="BM347" s="205" t="s">
        <v>5182</v>
      </c>
    </row>
    <row r="348" spans="1:65" s="13" customFormat="1" ht="10">
      <c r="B348" s="207"/>
      <c r="C348" s="208"/>
      <c r="D348" s="209" t="s">
        <v>284</v>
      </c>
      <c r="E348" s="210" t="s">
        <v>1</v>
      </c>
      <c r="F348" s="211" t="s">
        <v>178</v>
      </c>
      <c r="G348" s="208"/>
      <c r="H348" s="212">
        <v>17.7</v>
      </c>
      <c r="I348" s="213"/>
      <c r="J348" s="208"/>
      <c r="K348" s="208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284</v>
      </c>
      <c r="AU348" s="218" t="s">
        <v>85</v>
      </c>
      <c r="AV348" s="13" t="s">
        <v>85</v>
      </c>
      <c r="AW348" s="13" t="s">
        <v>32</v>
      </c>
      <c r="AX348" s="13" t="s">
        <v>76</v>
      </c>
      <c r="AY348" s="218" t="s">
        <v>275</v>
      </c>
    </row>
    <row r="349" spans="1:65" s="14" customFormat="1" ht="10">
      <c r="B349" s="219"/>
      <c r="C349" s="220"/>
      <c r="D349" s="209" t="s">
        <v>284</v>
      </c>
      <c r="E349" s="221" t="s">
        <v>1</v>
      </c>
      <c r="F349" s="222" t="s">
        <v>286</v>
      </c>
      <c r="G349" s="220"/>
      <c r="H349" s="223">
        <v>17.7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284</v>
      </c>
      <c r="AU349" s="229" t="s">
        <v>85</v>
      </c>
      <c r="AV349" s="14" t="s">
        <v>106</v>
      </c>
      <c r="AW349" s="14" t="s">
        <v>32</v>
      </c>
      <c r="AX349" s="14" t="s">
        <v>76</v>
      </c>
      <c r="AY349" s="229" t="s">
        <v>275</v>
      </c>
    </row>
    <row r="350" spans="1:65" s="15" customFormat="1" ht="10">
      <c r="B350" s="230"/>
      <c r="C350" s="231"/>
      <c r="D350" s="209" t="s">
        <v>284</v>
      </c>
      <c r="E350" s="232" t="s">
        <v>1</v>
      </c>
      <c r="F350" s="233" t="s">
        <v>287</v>
      </c>
      <c r="G350" s="231"/>
      <c r="H350" s="234">
        <v>17.7</v>
      </c>
      <c r="I350" s="235"/>
      <c r="J350" s="231"/>
      <c r="K350" s="231"/>
      <c r="L350" s="236"/>
      <c r="M350" s="237"/>
      <c r="N350" s="238"/>
      <c r="O350" s="238"/>
      <c r="P350" s="238"/>
      <c r="Q350" s="238"/>
      <c r="R350" s="238"/>
      <c r="S350" s="238"/>
      <c r="T350" s="239"/>
      <c r="AT350" s="240" t="s">
        <v>284</v>
      </c>
      <c r="AU350" s="240" t="s">
        <v>85</v>
      </c>
      <c r="AV350" s="15" t="s">
        <v>282</v>
      </c>
      <c r="AW350" s="15" t="s">
        <v>32</v>
      </c>
      <c r="AX350" s="15" t="s">
        <v>83</v>
      </c>
      <c r="AY350" s="240" t="s">
        <v>275</v>
      </c>
    </row>
    <row r="351" spans="1:65" s="2" customFormat="1" ht="24.15" customHeight="1">
      <c r="A351" s="35"/>
      <c r="B351" s="36"/>
      <c r="C351" s="251" t="s">
        <v>401</v>
      </c>
      <c r="D351" s="251" t="s">
        <v>386</v>
      </c>
      <c r="E351" s="252" t="s">
        <v>387</v>
      </c>
      <c r="F351" s="253" t="s">
        <v>388</v>
      </c>
      <c r="G351" s="254" t="s">
        <v>280</v>
      </c>
      <c r="H351" s="255">
        <v>18.585000000000001</v>
      </c>
      <c r="I351" s="256"/>
      <c r="J351" s="257">
        <f>ROUND(I351*H351,2)</f>
        <v>0</v>
      </c>
      <c r="K351" s="253" t="s">
        <v>281</v>
      </c>
      <c r="L351" s="258"/>
      <c r="M351" s="259" t="s">
        <v>1</v>
      </c>
      <c r="N351" s="260" t="s">
        <v>41</v>
      </c>
      <c r="O351" s="72"/>
      <c r="P351" s="203">
        <f>O351*H351</f>
        <v>0</v>
      </c>
      <c r="Q351" s="203">
        <v>2.9999999999999997E-4</v>
      </c>
      <c r="R351" s="203">
        <f>Q351*H351</f>
        <v>5.5754999999999997E-3</v>
      </c>
      <c r="S351" s="203">
        <v>0</v>
      </c>
      <c r="T351" s="204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5" t="s">
        <v>517</v>
      </c>
      <c r="AT351" s="205" t="s">
        <v>386</v>
      </c>
      <c r="AU351" s="205" t="s">
        <v>85</v>
      </c>
      <c r="AY351" s="18" t="s">
        <v>275</v>
      </c>
      <c r="BE351" s="206">
        <f>IF(N351="základní",J351,0)</f>
        <v>0</v>
      </c>
      <c r="BF351" s="206">
        <f>IF(N351="snížená",J351,0)</f>
        <v>0</v>
      </c>
      <c r="BG351" s="206">
        <f>IF(N351="zákl. přenesená",J351,0)</f>
        <v>0</v>
      </c>
      <c r="BH351" s="206">
        <f>IF(N351="sníž. přenesená",J351,0)</f>
        <v>0</v>
      </c>
      <c r="BI351" s="206">
        <f>IF(N351="nulová",J351,0)</f>
        <v>0</v>
      </c>
      <c r="BJ351" s="18" t="s">
        <v>83</v>
      </c>
      <c r="BK351" s="206">
        <f>ROUND(I351*H351,2)</f>
        <v>0</v>
      </c>
      <c r="BL351" s="18" t="s">
        <v>380</v>
      </c>
      <c r="BM351" s="205" t="s">
        <v>5183</v>
      </c>
    </row>
    <row r="352" spans="1:65" s="13" customFormat="1" ht="10">
      <c r="B352" s="207"/>
      <c r="C352" s="208"/>
      <c r="D352" s="209" t="s">
        <v>284</v>
      </c>
      <c r="E352" s="208"/>
      <c r="F352" s="211" t="s">
        <v>5184</v>
      </c>
      <c r="G352" s="208"/>
      <c r="H352" s="212">
        <v>18.585000000000001</v>
      </c>
      <c r="I352" s="213"/>
      <c r="J352" s="208"/>
      <c r="K352" s="208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284</v>
      </c>
      <c r="AU352" s="218" t="s">
        <v>85</v>
      </c>
      <c r="AV352" s="13" t="s">
        <v>85</v>
      </c>
      <c r="AW352" s="13" t="s">
        <v>4</v>
      </c>
      <c r="AX352" s="13" t="s">
        <v>83</v>
      </c>
      <c r="AY352" s="218" t="s">
        <v>275</v>
      </c>
    </row>
    <row r="353" spans="1:65" s="2" customFormat="1" ht="24.15" customHeight="1">
      <c r="A353" s="35"/>
      <c r="B353" s="36"/>
      <c r="C353" s="194" t="s">
        <v>755</v>
      </c>
      <c r="D353" s="194" t="s">
        <v>277</v>
      </c>
      <c r="E353" s="195" t="s">
        <v>1673</v>
      </c>
      <c r="F353" s="196" t="s">
        <v>1674</v>
      </c>
      <c r="G353" s="197" t="s">
        <v>280</v>
      </c>
      <c r="H353" s="198">
        <v>17.7</v>
      </c>
      <c r="I353" s="199"/>
      <c r="J353" s="200">
        <f>ROUND(I353*H353,2)</f>
        <v>0</v>
      </c>
      <c r="K353" s="196" t="s">
        <v>281</v>
      </c>
      <c r="L353" s="40"/>
      <c r="M353" s="201" t="s">
        <v>1</v>
      </c>
      <c r="N353" s="202" t="s">
        <v>41</v>
      </c>
      <c r="O353" s="72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5" t="s">
        <v>380</v>
      </c>
      <c r="AT353" s="205" t="s">
        <v>277</v>
      </c>
      <c r="AU353" s="205" t="s">
        <v>85</v>
      </c>
      <c r="AY353" s="18" t="s">
        <v>275</v>
      </c>
      <c r="BE353" s="206">
        <f>IF(N353="základní",J353,0)</f>
        <v>0</v>
      </c>
      <c r="BF353" s="206">
        <f>IF(N353="snížená",J353,0)</f>
        <v>0</v>
      </c>
      <c r="BG353" s="206">
        <f>IF(N353="zákl. přenesená",J353,0)</f>
        <v>0</v>
      </c>
      <c r="BH353" s="206">
        <f>IF(N353="sníž. přenesená",J353,0)</f>
        <v>0</v>
      </c>
      <c r="BI353" s="206">
        <f>IF(N353="nulová",J353,0)</f>
        <v>0</v>
      </c>
      <c r="BJ353" s="18" t="s">
        <v>83</v>
      </c>
      <c r="BK353" s="206">
        <f>ROUND(I353*H353,2)</f>
        <v>0</v>
      </c>
      <c r="BL353" s="18" t="s">
        <v>380</v>
      </c>
      <c r="BM353" s="205" t="s">
        <v>5185</v>
      </c>
    </row>
    <row r="354" spans="1:65" s="13" customFormat="1" ht="10">
      <c r="B354" s="207"/>
      <c r="C354" s="208"/>
      <c r="D354" s="209" t="s">
        <v>284</v>
      </c>
      <c r="E354" s="210" t="s">
        <v>1</v>
      </c>
      <c r="F354" s="211" t="s">
        <v>178</v>
      </c>
      <c r="G354" s="208"/>
      <c r="H354" s="212">
        <v>17.7</v>
      </c>
      <c r="I354" s="213"/>
      <c r="J354" s="208"/>
      <c r="K354" s="208"/>
      <c r="L354" s="214"/>
      <c r="M354" s="215"/>
      <c r="N354" s="216"/>
      <c r="O354" s="216"/>
      <c r="P354" s="216"/>
      <c r="Q354" s="216"/>
      <c r="R354" s="216"/>
      <c r="S354" s="216"/>
      <c r="T354" s="217"/>
      <c r="AT354" s="218" t="s">
        <v>284</v>
      </c>
      <c r="AU354" s="218" t="s">
        <v>85</v>
      </c>
      <c r="AV354" s="13" t="s">
        <v>85</v>
      </c>
      <c r="AW354" s="13" t="s">
        <v>32</v>
      </c>
      <c r="AX354" s="13" t="s">
        <v>76</v>
      </c>
      <c r="AY354" s="218" t="s">
        <v>275</v>
      </c>
    </row>
    <row r="355" spans="1:65" s="14" customFormat="1" ht="10">
      <c r="B355" s="219"/>
      <c r="C355" s="220"/>
      <c r="D355" s="209" t="s">
        <v>284</v>
      </c>
      <c r="E355" s="221" t="s">
        <v>1</v>
      </c>
      <c r="F355" s="222" t="s">
        <v>286</v>
      </c>
      <c r="G355" s="220"/>
      <c r="H355" s="223">
        <v>17.7</v>
      </c>
      <c r="I355" s="224"/>
      <c r="J355" s="220"/>
      <c r="K355" s="220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284</v>
      </c>
      <c r="AU355" s="229" t="s">
        <v>85</v>
      </c>
      <c r="AV355" s="14" t="s">
        <v>106</v>
      </c>
      <c r="AW355" s="14" t="s">
        <v>32</v>
      </c>
      <c r="AX355" s="14" t="s">
        <v>76</v>
      </c>
      <c r="AY355" s="229" t="s">
        <v>275</v>
      </c>
    </row>
    <row r="356" spans="1:65" s="15" customFormat="1" ht="10">
      <c r="B356" s="230"/>
      <c r="C356" s="231"/>
      <c r="D356" s="209" t="s">
        <v>284</v>
      </c>
      <c r="E356" s="232" t="s">
        <v>1</v>
      </c>
      <c r="F356" s="233" t="s">
        <v>287</v>
      </c>
      <c r="G356" s="231"/>
      <c r="H356" s="234">
        <v>17.7</v>
      </c>
      <c r="I356" s="235"/>
      <c r="J356" s="231"/>
      <c r="K356" s="231"/>
      <c r="L356" s="236"/>
      <c r="M356" s="237"/>
      <c r="N356" s="238"/>
      <c r="O356" s="238"/>
      <c r="P356" s="238"/>
      <c r="Q356" s="238"/>
      <c r="R356" s="238"/>
      <c r="S356" s="238"/>
      <c r="T356" s="239"/>
      <c r="AT356" s="240" t="s">
        <v>284</v>
      </c>
      <c r="AU356" s="240" t="s">
        <v>85</v>
      </c>
      <c r="AV356" s="15" t="s">
        <v>282</v>
      </c>
      <c r="AW356" s="15" t="s">
        <v>32</v>
      </c>
      <c r="AX356" s="15" t="s">
        <v>83</v>
      </c>
      <c r="AY356" s="240" t="s">
        <v>275</v>
      </c>
    </row>
    <row r="357" spans="1:65" s="2" customFormat="1" ht="24.15" customHeight="1">
      <c r="A357" s="35"/>
      <c r="B357" s="36"/>
      <c r="C357" s="251" t="s">
        <v>759</v>
      </c>
      <c r="D357" s="251" t="s">
        <v>386</v>
      </c>
      <c r="E357" s="252" t="s">
        <v>387</v>
      </c>
      <c r="F357" s="253" t="s">
        <v>388</v>
      </c>
      <c r="G357" s="254" t="s">
        <v>280</v>
      </c>
      <c r="H357" s="255">
        <v>18.585000000000001</v>
      </c>
      <c r="I357" s="256"/>
      <c r="J357" s="257">
        <f>ROUND(I357*H357,2)</f>
        <v>0</v>
      </c>
      <c r="K357" s="253" t="s">
        <v>281</v>
      </c>
      <c r="L357" s="258"/>
      <c r="M357" s="259" t="s">
        <v>1</v>
      </c>
      <c r="N357" s="260" t="s">
        <v>41</v>
      </c>
      <c r="O357" s="72"/>
      <c r="P357" s="203">
        <f>O357*H357</f>
        <v>0</v>
      </c>
      <c r="Q357" s="203">
        <v>2.9999999999999997E-4</v>
      </c>
      <c r="R357" s="203">
        <f>Q357*H357</f>
        <v>5.5754999999999997E-3</v>
      </c>
      <c r="S357" s="203">
        <v>0</v>
      </c>
      <c r="T357" s="204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05" t="s">
        <v>517</v>
      </c>
      <c r="AT357" s="205" t="s">
        <v>386</v>
      </c>
      <c r="AU357" s="205" t="s">
        <v>85</v>
      </c>
      <c r="AY357" s="18" t="s">
        <v>275</v>
      </c>
      <c r="BE357" s="206">
        <f>IF(N357="základní",J357,0)</f>
        <v>0</v>
      </c>
      <c r="BF357" s="206">
        <f>IF(N357="snížená",J357,0)</f>
        <v>0</v>
      </c>
      <c r="BG357" s="206">
        <f>IF(N357="zákl. přenesená",J357,0)</f>
        <v>0</v>
      </c>
      <c r="BH357" s="206">
        <f>IF(N357="sníž. přenesená",J357,0)</f>
        <v>0</v>
      </c>
      <c r="BI357" s="206">
        <f>IF(N357="nulová",J357,0)</f>
        <v>0</v>
      </c>
      <c r="BJ357" s="18" t="s">
        <v>83</v>
      </c>
      <c r="BK357" s="206">
        <f>ROUND(I357*H357,2)</f>
        <v>0</v>
      </c>
      <c r="BL357" s="18" t="s">
        <v>380</v>
      </c>
      <c r="BM357" s="205" t="s">
        <v>5186</v>
      </c>
    </row>
    <row r="358" spans="1:65" s="13" customFormat="1" ht="10">
      <c r="B358" s="207"/>
      <c r="C358" s="208"/>
      <c r="D358" s="209" t="s">
        <v>284</v>
      </c>
      <c r="E358" s="208"/>
      <c r="F358" s="211" t="s">
        <v>5184</v>
      </c>
      <c r="G358" s="208"/>
      <c r="H358" s="212">
        <v>18.585000000000001</v>
      </c>
      <c r="I358" s="213"/>
      <c r="J358" s="208"/>
      <c r="K358" s="208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284</v>
      </c>
      <c r="AU358" s="218" t="s">
        <v>85</v>
      </c>
      <c r="AV358" s="13" t="s">
        <v>85</v>
      </c>
      <c r="AW358" s="13" t="s">
        <v>4</v>
      </c>
      <c r="AX358" s="13" t="s">
        <v>83</v>
      </c>
      <c r="AY358" s="218" t="s">
        <v>275</v>
      </c>
    </row>
    <row r="359" spans="1:65" s="2" customFormat="1" ht="24.15" customHeight="1">
      <c r="A359" s="35"/>
      <c r="B359" s="36"/>
      <c r="C359" s="194" t="s">
        <v>769</v>
      </c>
      <c r="D359" s="194" t="s">
        <v>277</v>
      </c>
      <c r="E359" s="195" t="s">
        <v>1679</v>
      </c>
      <c r="F359" s="196" t="s">
        <v>1680</v>
      </c>
      <c r="G359" s="197" t="s">
        <v>280</v>
      </c>
      <c r="H359" s="198">
        <v>8.3949999999999996</v>
      </c>
      <c r="I359" s="199"/>
      <c r="J359" s="200">
        <f>ROUND(I359*H359,2)</f>
        <v>0</v>
      </c>
      <c r="K359" s="196" t="s">
        <v>281</v>
      </c>
      <c r="L359" s="40"/>
      <c r="M359" s="201" t="s">
        <v>1</v>
      </c>
      <c r="N359" s="202" t="s">
        <v>41</v>
      </c>
      <c r="O359" s="72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5" t="s">
        <v>380</v>
      </c>
      <c r="AT359" s="205" t="s">
        <v>277</v>
      </c>
      <c r="AU359" s="205" t="s">
        <v>85</v>
      </c>
      <c r="AY359" s="18" t="s">
        <v>275</v>
      </c>
      <c r="BE359" s="206">
        <f>IF(N359="základní",J359,0)</f>
        <v>0</v>
      </c>
      <c r="BF359" s="206">
        <f>IF(N359="snížená",J359,0)</f>
        <v>0</v>
      </c>
      <c r="BG359" s="206">
        <f>IF(N359="zákl. přenesená",J359,0)</f>
        <v>0</v>
      </c>
      <c r="BH359" s="206">
        <f>IF(N359="sníž. přenesená",J359,0)</f>
        <v>0</v>
      </c>
      <c r="BI359" s="206">
        <f>IF(N359="nulová",J359,0)</f>
        <v>0</v>
      </c>
      <c r="BJ359" s="18" t="s">
        <v>83</v>
      </c>
      <c r="BK359" s="206">
        <f>ROUND(I359*H359,2)</f>
        <v>0</v>
      </c>
      <c r="BL359" s="18" t="s">
        <v>380</v>
      </c>
      <c r="BM359" s="205" t="s">
        <v>5187</v>
      </c>
    </row>
    <row r="360" spans="1:65" s="13" customFormat="1" ht="10">
      <c r="B360" s="207"/>
      <c r="C360" s="208"/>
      <c r="D360" s="209" t="s">
        <v>284</v>
      </c>
      <c r="E360" s="210" t="s">
        <v>1</v>
      </c>
      <c r="F360" s="211" t="s">
        <v>175</v>
      </c>
      <c r="G360" s="208"/>
      <c r="H360" s="212">
        <v>8.3949999999999996</v>
      </c>
      <c r="I360" s="213"/>
      <c r="J360" s="208"/>
      <c r="K360" s="208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284</v>
      </c>
      <c r="AU360" s="218" t="s">
        <v>85</v>
      </c>
      <c r="AV360" s="13" t="s">
        <v>85</v>
      </c>
      <c r="AW360" s="13" t="s">
        <v>32</v>
      </c>
      <c r="AX360" s="13" t="s">
        <v>76</v>
      </c>
      <c r="AY360" s="218" t="s">
        <v>275</v>
      </c>
    </row>
    <row r="361" spans="1:65" s="14" customFormat="1" ht="10">
      <c r="B361" s="219"/>
      <c r="C361" s="220"/>
      <c r="D361" s="209" t="s">
        <v>284</v>
      </c>
      <c r="E361" s="221" t="s">
        <v>1</v>
      </c>
      <c r="F361" s="222" t="s">
        <v>286</v>
      </c>
      <c r="G361" s="220"/>
      <c r="H361" s="223">
        <v>8.3949999999999996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284</v>
      </c>
      <c r="AU361" s="229" t="s">
        <v>85</v>
      </c>
      <c r="AV361" s="14" t="s">
        <v>106</v>
      </c>
      <c r="AW361" s="14" t="s">
        <v>32</v>
      </c>
      <c r="AX361" s="14" t="s">
        <v>76</v>
      </c>
      <c r="AY361" s="229" t="s">
        <v>275</v>
      </c>
    </row>
    <row r="362" spans="1:65" s="15" customFormat="1" ht="10">
      <c r="B362" s="230"/>
      <c r="C362" s="231"/>
      <c r="D362" s="209" t="s">
        <v>284</v>
      </c>
      <c r="E362" s="232" t="s">
        <v>1</v>
      </c>
      <c r="F362" s="233" t="s">
        <v>287</v>
      </c>
      <c r="G362" s="231"/>
      <c r="H362" s="234">
        <v>8.3949999999999996</v>
      </c>
      <c r="I362" s="235"/>
      <c r="J362" s="231"/>
      <c r="K362" s="231"/>
      <c r="L362" s="236"/>
      <c r="M362" s="237"/>
      <c r="N362" s="238"/>
      <c r="O362" s="238"/>
      <c r="P362" s="238"/>
      <c r="Q362" s="238"/>
      <c r="R362" s="238"/>
      <c r="S362" s="238"/>
      <c r="T362" s="239"/>
      <c r="AT362" s="240" t="s">
        <v>284</v>
      </c>
      <c r="AU362" s="240" t="s">
        <v>85</v>
      </c>
      <c r="AV362" s="15" t="s">
        <v>282</v>
      </c>
      <c r="AW362" s="15" t="s">
        <v>32</v>
      </c>
      <c r="AX362" s="15" t="s">
        <v>83</v>
      </c>
      <c r="AY362" s="240" t="s">
        <v>275</v>
      </c>
    </row>
    <row r="363" spans="1:65" s="2" customFormat="1" ht="24.15" customHeight="1">
      <c r="A363" s="35"/>
      <c r="B363" s="36"/>
      <c r="C363" s="251" t="s">
        <v>783</v>
      </c>
      <c r="D363" s="251" t="s">
        <v>386</v>
      </c>
      <c r="E363" s="252" t="s">
        <v>387</v>
      </c>
      <c r="F363" s="253" t="s">
        <v>388</v>
      </c>
      <c r="G363" s="254" t="s">
        <v>280</v>
      </c>
      <c r="H363" s="255">
        <v>8.8149999999999995</v>
      </c>
      <c r="I363" s="256"/>
      <c r="J363" s="257">
        <f>ROUND(I363*H363,2)</f>
        <v>0</v>
      </c>
      <c r="K363" s="253" t="s">
        <v>281</v>
      </c>
      <c r="L363" s="258"/>
      <c r="M363" s="259" t="s">
        <v>1</v>
      </c>
      <c r="N363" s="260" t="s">
        <v>41</v>
      </c>
      <c r="O363" s="72"/>
      <c r="P363" s="203">
        <f>O363*H363</f>
        <v>0</v>
      </c>
      <c r="Q363" s="203">
        <v>2.9999999999999997E-4</v>
      </c>
      <c r="R363" s="203">
        <f>Q363*H363</f>
        <v>2.6444999999999997E-3</v>
      </c>
      <c r="S363" s="203">
        <v>0</v>
      </c>
      <c r="T363" s="20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5" t="s">
        <v>517</v>
      </c>
      <c r="AT363" s="205" t="s">
        <v>386</v>
      </c>
      <c r="AU363" s="205" t="s">
        <v>85</v>
      </c>
      <c r="AY363" s="18" t="s">
        <v>275</v>
      </c>
      <c r="BE363" s="206">
        <f>IF(N363="základní",J363,0)</f>
        <v>0</v>
      </c>
      <c r="BF363" s="206">
        <f>IF(N363="snížená",J363,0)</f>
        <v>0</v>
      </c>
      <c r="BG363" s="206">
        <f>IF(N363="zákl. přenesená",J363,0)</f>
        <v>0</v>
      </c>
      <c r="BH363" s="206">
        <f>IF(N363="sníž. přenesená",J363,0)</f>
        <v>0</v>
      </c>
      <c r="BI363" s="206">
        <f>IF(N363="nulová",J363,0)</f>
        <v>0</v>
      </c>
      <c r="BJ363" s="18" t="s">
        <v>83</v>
      </c>
      <c r="BK363" s="206">
        <f>ROUND(I363*H363,2)</f>
        <v>0</v>
      </c>
      <c r="BL363" s="18" t="s">
        <v>380</v>
      </c>
      <c r="BM363" s="205" t="s">
        <v>5188</v>
      </c>
    </row>
    <row r="364" spans="1:65" s="13" customFormat="1" ht="10">
      <c r="B364" s="207"/>
      <c r="C364" s="208"/>
      <c r="D364" s="209" t="s">
        <v>284</v>
      </c>
      <c r="E364" s="208"/>
      <c r="F364" s="211" t="s">
        <v>5189</v>
      </c>
      <c r="G364" s="208"/>
      <c r="H364" s="212">
        <v>8.8149999999999995</v>
      </c>
      <c r="I364" s="213"/>
      <c r="J364" s="208"/>
      <c r="K364" s="208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284</v>
      </c>
      <c r="AU364" s="218" t="s">
        <v>85</v>
      </c>
      <c r="AV364" s="13" t="s">
        <v>85</v>
      </c>
      <c r="AW364" s="13" t="s">
        <v>4</v>
      </c>
      <c r="AX364" s="13" t="s">
        <v>83</v>
      </c>
      <c r="AY364" s="218" t="s">
        <v>275</v>
      </c>
    </row>
    <row r="365" spans="1:65" s="2" customFormat="1" ht="24.15" customHeight="1">
      <c r="A365" s="35"/>
      <c r="B365" s="36"/>
      <c r="C365" s="194" t="s">
        <v>791</v>
      </c>
      <c r="D365" s="194" t="s">
        <v>277</v>
      </c>
      <c r="E365" s="195" t="s">
        <v>1686</v>
      </c>
      <c r="F365" s="196" t="s">
        <v>1687</v>
      </c>
      <c r="G365" s="197" t="s">
        <v>280</v>
      </c>
      <c r="H365" s="198">
        <v>8.3949999999999996</v>
      </c>
      <c r="I365" s="199"/>
      <c r="J365" s="200">
        <f>ROUND(I365*H365,2)</f>
        <v>0</v>
      </c>
      <c r="K365" s="196" t="s">
        <v>281</v>
      </c>
      <c r="L365" s="40"/>
      <c r="M365" s="201" t="s">
        <v>1</v>
      </c>
      <c r="N365" s="202" t="s">
        <v>41</v>
      </c>
      <c r="O365" s="72"/>
      <c r="P365" s="203">
        <f>O365*H365</f>
        <v>0</v>
      </c>
      <c r="Q365" s="203">
        <v>0</v>
      </c>
      <c r="R365" s="203">
        <f>Q365*H365</f>
        <v>0</v>
      </c>
      <c r="S365" s="203">
        <v>0</v>
      </c>
      <c r="T365" s="204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5" t="s">
        <v>380</v>
      </c>
      <c r="AT365" s="205" t="s">
        <v>277</v>
      </c>
      <c r="AU365" s="205" t="s">
        <v>85</v>
      </c>
      <c r="AY365" s="18" t="s">
        <v>275</v>
      </c>
      <c r="BE365" s="206">
        <f>IF(N365="základní",J365,0)</f>
        <v>0</v>
      </c>
      <c r="BF365" s="206">
        <f>IF(N365="snížená",J365,0)</f>
        <v>0</v>
      </c>
      <c r="BG365" s="206">
        <f>IF(N365="zákl. přenesená",J365,0)</f>
        <v>0</v>
      </c>
      <c r="BH365" s="206">
        <f>IF(N365="sníž. přenesená",J365,0)</f>
        <v>0</v>
      </c>
      <c r="BI365" s="206">
        <f>IF(N365="nulová",J365,0)</f>
        <v>0</v>
      </c>
      <c r="BJ365" s="18" t="s">
        <v>83</v>
      </c>
      <c r="BK365" s="206">
        <f>ROUND(I365*H365,2)</f>
        <v>0</v>
      </c>
      <c r="BL365" s="18" t="s">
        <v>380</v>
      </c>
      <c r="BM365" s="205" t="s">
        <v>5190</v>
      </c>
    </row>
    <row r="366" spans="1:65" s="13" customFormat="1" ht="10">
      <c r="B366" s="207"/>
      <c r="C366" s="208"/>
      <c r="D366" s="209" t="s">
        <v>284</v>
      </c>
      <c r="E366" s="210" t="s">
        <v>1</v>
      </c>
      <c r="F366" s="211" t="s">
        <v>175</v>
      </c>
      <c r="G366" s="208"/>
      <c r="H366" s="212">
        <v>8.3949999999999996</v>
      </c>
      <c r="I366" s="213"/>
      <c r="J366" s="208"/>
      <c r="K366" s="208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284</v>
      </c>
      <c r="AU366" s="218" t="s">
        <v>85</v>
      </c>
      <c r="AV366" s="13" t="s">
        <v>85</v>
      </c>
      <c r="AW366" s="13" t="s">
        <v>32</v>
      </c>
      <c r="AX366" s="13" t="s">
        <v>76</v>
      </c>
      <c r="AY366" s="218" t="s">
        <v>275</v>
      </c>
    </row>
    <row r="367" spans="1:65" s="14" customFormat="1" ht="10">
      <c r="B367" s="219"/>
      <c r="C367" s="220"/>
      <c r="D367" s="209" t="s">
        <v>284</v>
      </c>
      <c r="E367" s="221" t="s">
        <v>1</v>
      </c>
      <c r="F367" s="222" t="s">
        <v>286</v>
      </c>
      <c r="G367" s="220"/>
      <c r="H367" s="223">
        <v>8.3949999999999996</v>
      </c>
      <c r="I367" s="224"/>
      <c r="J367" s="220"/>
      <c r="K367" s="220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284</v>
      </c>
      <c r="AU367" s="229" t="s">
        <v>85</v>
      </c>
      <c r="AV367" s="14" t="s">
        <v>106</v>
      </c>
      <c r="AW367" s="14" t="s">
        <v>32</v>
      </c>
      <c r="AX367" s="14" t="s">
        <v>76</v>
      </c>
      <c r="AY367" s="229" t="s">
        <v>275</v>
      </c>
    </row>
    <row r="368" spans="1:65" s="15" customFormat="1" ht="10">
      <c r="B368" s="230"/>
      <c r="C368" s="231"/>
      <c r="D368" s="209" t="s">
        <v>284</v>
      </c>
      <c r="E368" s="232" t="s">
        <v>1</v>
      </c>
      <c r="F368" s="233" t="s">
        <v>287</v>
      </c>
      <c r="G368" s="231"/>
      <c r="H368" s="234">
        <v>8.3949999999999996</v>
      </c>
      <c r="I368" s="235"/>
      <c r="J368" s="231"/>
      <c r="K368" s="231"/>
      <c r="L368" s="236"/>
      <c r="M368" s="237"/>
      <c r="N368" s="238"/>
      <c r="O368" s="238"/>
      <c r="P368" s="238"/>
      <c r="Q368" s="238"/>
      <c r="R368" s="238"/>
      <c r="S368" s="238"/>
      <c r="T368" s="239"/>
      <c r="AT368" s="240" t="s">
        <v>284</v>
      </c>
      <c r="AU368" s="240" t="s">
        <v>85</v>
      </c>
      <c r="AV368" s="15" t="s">
        <v>282</v>
      </c>
      <c r="AW368" s="15" t="s">
        <v>32</v>
      </c>
      <c r="AX368" s="15" t="s">
        <v>83</v>
      </c>
      <c r="AY368" s="240" t="s">
        <v>275</v>
      </c>
    </row>
    <row r="369" spans="1:65" s="2" customFormat="1" ht="24.15" customHeight="1">
      <c r="A369" s="35"/>
      <c r="B369" s="36"/>
      <c r="C369" s="251" t="s">
        <v>812</v>
      </c>
      <c r="D369" s="251" t="s">
        <v>386</v>
      </c>
      <c r="E369" s="252" t="s">
        <v>387</v>
      </c>
      <c r="F369" s="253" t="s">
        <v>388</v>
      </c>
      <c r="G369" s="254" t="s">
        <v>280</v>
      </c>
      <c r="H369" s="255">
        <v>8.8149999999999995</v>
      </c>
      <c r="I369" s="256"/>
      <c r="J369" s="257">
        <f>ROUND(I369*H369,2)</f>
        <v>0</v>
      </c>
      <c r="K369" s="253" t="s">
        <v>281</v>
      </c>
      <c r="L369" s="258"/>
      <c r="M369" s="259" t="s">
        <v>1</v>
      </c>
      <c r="N369" s="260" t="s">
        <v>41</v>
      </c>
      <c r="O369" s="72"/>
      <c r="P369" s="203">
        <f>O369*H369</f>
        <v>0</v>
      </c>
      <c r="Q369" s="203">
        <v>2.9999999999999997E-4</v>
      </c>
      <c r="R369" s="203">
        <f>Q369*H369</f>
        <v>2.6444999999999997E-3</v>
      </c>
      <c r="S369" s="203">
        <v>0</v>
      </c>
      <c r="T369" s="204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5" t="s">
        <v>517</v>
      </c>
      <c r="AT369" s="205" t="s">
        <v>386</v>
      </c>
      <c r="AU369" s="205" t="s">
        <v>85</v>
      </c>
      <c r="AY369" s="18" t="s">
        <v>275</v>
      </c>
      <c r="BE369" s="206">
        <f>IF(N369="základní",J369,0)</f>
        <v>0</v>
      </c>
      <c r="BF369" s="206">
        <f>IF(N369="snížená",J369,0)</f>
        <v>0</v>
      </c>
      <c r="BG369" s="206">
        <f>IF(N369="zákl. přenesená",J369,0)</f>
        <v>0</v>
      </c>
      <c r="BH369" s="206">
        <f>IF(N369="sníž. přenesená",J369,0)</f>
        <v>0</v>
      </c>
      <c r="BI369" s="206">
        <f>IF(N369="nulová",J369,0)</f>
        <v>0</v>
      </c>
      <c r="BJ369" s="18" t="s">
        <v>83</v>
      </c>
      <c r="BK369" s="206">
        <f>ROUND(I369*H369,2)</f>
        <v>0</v>
      </c>
      <c r="BL369" s="18" t="s">
        <v>380</v>
      </c>
      <c r="BM369" s="205" t="s">
        <v>5191</v>
      </c>
    </row>
    <row r="370" spans="1:65" s="13" customFormat="1" ht="10">
      <c r="B370" s="207"/>
      <c r="C370" s="208"/>
      <c r="D370" s="209" t="s">
        <v>284</v>
      </c>
      <c r="E370" s="208"/>
      <c r="F370" s="211" t="s">
        <v>5189</v>
      </c>
      <c r="G370" s="208"/>
      <c r="H370" s="212">
        <v>8.8149999999999995</v>
      </c>
      <c r="I370" s="213"/>
      <c r="J370" s="208"/>
      <c r="K370" s="208"/>
      <c r="L370" s="214"/>
      <c r="M370" s="215"/>
      <c r="N370" s="216"/>
      <c r="O370" s="216"/>
      <c r="P370" s="216"/>
      <c r="Q370" s="216"/>
      <c r="R370" s="216"/>
      <c r="S370" s="216"/>
      <c r="T370" s="217"/>
      <c r="AT370" s="218" t="s">
        <v>284</v>
      </c>
      <c r="AU370" s="218" t="s">
        <v>85</v>
      </c>
      <c r="AV370" s="13" t="s">
        <v>85</v>
      </c>
      <c r="AW370" s="13" t="s">
        <v>4</v>
      </c>
      <c r="AX370" s="13" t="s">
        <v>83</v>
      </c>
      <c r="AY370" s="218" t="s">
        <v>275</v>
      </c>
    </row>
    <row r="371" spans="1:65" s="2" customFormat="1" ht="24.15" customHeight="1">
      <c r="A371" s="35"/>
      <c r="B371" s="36"/>
      <c r="C371" s="194" t="s">
        <v>821</v>
      </c>
      <c r="D371" s="194" t="s">
        <v>277</v>
      </c>
      <c r="E371" s="195" t="s">
        <v>5192</v>
      </c>
      <c r="F371" s="196" t="s">
        <v>5193</v>
      </c>
      <c r="G371" s="197" t="s">
        <v>1694</v>
      </c>
      <c r="H371" s="261"/>
      <c r="I371" s="199"/>
      <c r="J371" s="200">
        <f>ROUND(I371*H371,2)</f>
        <v>0</v>
      </c>
      <c r="K371" s="196" t="s">
        <v>281</v>
      </c>
      <c r="L371" s="40"/>
      <c r="M371" s="201" t="s">
        <v>1</v>
      </c>
      <c r="N371" s="202" t="s">
        <v>41</v>
      </c>
      <c r="O371" s="72"/>
      <c r="P371" s="203">
        <f>O371*H371</f>
        <v>0</v>
      </c>
      <c r="Q371" s="203">
        <v>0</v>
      </c>
      <c r="R371" s="203">
        <f>Q371*H371</f>
        <v>0</v>
      </c>
      <c r="S371" s="203">
        <v>0</v>
      </c>
      <c r="T371" s="204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05" t="s">
        <v>380</v>
      </c>
      <c r="AT371" s="205" t="s">
        <v>277</v>
      </c>
      <c r="AU371" s="205" t="s">
        <v>85</v>
      </c>
      <c r="AY371" s="18" t="s">
        <v>275</v>
      </c>
      <c r="BE371" s="206">
        <f>IF(N371="základní",J371,0)</f>
        <v>0</v>
      </c>
      <c r="BF371" s="206">
        <f>IF(N371="snížená",J371,0)</f>
        <v>0</v>
      </c>
      <c r="BG371" s="206">
        <f>IF(N371="zákl. přenesená",J371,0)</f>
        <v>0</v>
      </c>
      <c r="BH371" s="206">
        <f>IF(N371="sníž. přenesená",J371,0)</f>
        <v>0</v>
      </c>
      <c r="BI371" s="206">
        <f>IF(N371="nulová",J371,0)</f>
        <v>0</v>
      </c>
      <c r="BJ371" s="18" t="s">
        <v>83</v>
      </c>
      <c r="BK371" s="206">
        <f>ROUND(I371*H371,2)</f>
        <v>0</v>
      </c>
      <c r="BL371" s="18" t="s">
        <v>380</v>
      </c>
      <c r="BM371" s="205" t="s">
        <v>5194</v>
      </c>
    </row>
    <row r="372" spans="1:65" s="12" customFormat="1" ht="22.75" customHeight="1">
      <c r="B372" s="178"/>
      <c r="C372" s="179"/>
      <c r="D372" s="180" t="s">
        <v>75</v>
      </c>
      <c r="E372" s="192" t="s">
        <v>1696</v>
      </c>
      <c r="F372" s="192" t="s">
        <v>1697</v>
      </c>
      <c r="G372" s="179"/>
      <c r="H372" s="179"/>
      <c r="I372" s="182"/>
      <c r="J372" s="193">
        <f>BK372</f>
        <v>0</v>
      </c>
      <c r="K372" s="179"/>
      <c r="L372" s="184"/>
      <c r="M372" s="185"/>
      <c r="N372" s="186"/>
      <c r="O372" s="186"/>
      <c r="P372" s="187">
        <f>SUM(P373:P447)</f>
        <v>0</v>
      </c>
      <c r="Q372" s="186"/>
      <c r="R372" s="187">
        <f>SUM(R373:R447)</f>
        <v>2.3523893000000005</v>
      </c>
      <c r="S372" s="186"/>
      <c r="T372" s="188">
        <f>SUM(T373:T447)</f>
        <v>0</v>
      </c>
      <c r="AR372" s="189" t="s">
        <v>85</v>
      </c>
      <c r="AT372" s="190" t="s">
        <v>75</v>
      </c>
      <c r="AU372" s="190" t="s">
        <v>83</v>
      </c>
      <c r="AY372" s="189" t="s">
        <v>275</v>
      </c>
      <c r="BK372" s="191">
        <f>SUM(BK373:BK447)</f>
        <v>0</v>
      </c>
    </row>
    <row r="373" spans="1:65" s="2" customFormat="1" ht="24.15" customHeight="1">
      <c r="A373" s="35"/>
      <c r="B373" s="36"/>
      <c r="C373" s="194" t="s">
        <v>825</v>
      </c>
      <c r="D373" s="194" t="s">
        <v>277</v>
      </c>
      <c r="E373" s="195" t="s">
        <v>1699</v>
      </c>
      <c r="F373" s="196" t="s">
        <v>1700</v>
      </c>
      <c r="G373" s="197" t="s">
        <v>280</v>
      </c>
      <c r="H373" s="198">
        <v>23.25</v>
      </c>
      <c r="I373" s="199"/>
      <c r="J373" s="200">
        <f>ROUND(I373*H373,2)</f>
        <v>0</v>
      </c>
      <c r="K373" s="196" t="s">
        <v>281</v>
      </c>
      <c r="L373" s="40"/>
      <c r="M373" s="201" t="s">
        <v>1</v>
      </c>
      <c r="N373" s="202" t="s">
        <v>41</v>
      </c>
      <c r="O373" s="72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5" t="s">
        <v>380</v>
      </c>
      <c r="AT373" s="205" t="s">
        <v>277</v>
      </c>
      <c r="AU373" s="205" t="s">
        <v>85</v>
      </c>
      <c r="AY373" s="18" t="s">
        <v>275</v>
      </c>
      <c r="BE373" s="206">
        <f>IF(N373="základní",J373,0)</f>
        <v>0</v>
      </c>
      <c r="BF373" s="206">
        <f>IF(N373="snížená",J373,0)</f>
        <v>0</v>
      </c>
      <c r="BG373" s="206">
        <f>IF(N373="zákl. přenesená",J373,0)</f>
        <v>0</v>
      </c>
      <c r="BH373" s="206">
        <f>IF(N373="sníž. přenesená",J373,0)</f>
        <v>0</v>
      </c>
      <c r="BI373" s="206">
        <f>IF(N373="nulová",J373,0)</f>
        <v>0</v>
      </c>
      <c r="BJ373" s="18" t="s">
        <v>83</v>
      </c>
      <c r="BK373" s="206">
        <f>ROUND(I373*H373,2)</f>
        <v>0</v>
      </c>
      <c r="BL373" s="18" t="s">
        <v>380</v>
      </c>
      <c r="BM373" s="205" t="s">
        <v>5195</v>
      </c>
    </row>
    <row r="374" spans="1:65" s="13" customFormat="1" ht="10">
      <c r="B374" s="207"/>
      <c r="C374" s="208"/>
      <c r="D374" s="209" t="s">
        <v>284</v>
      </c>
      <c r="E374" s="210" t="s">
        <v>1</v>
      </c>
      <c r="F374" s="211" t="s">
        <v>5196</v>
      </c>
      <c r="G374" s="208"/>
      <c r="H374" s="212">
        <v>17.649999999999999</v>
      </c>
      <c r="I374" s="213"/>
      <c r="J374" s="208"/>
      <c r="K374" s="208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284</v>
      </c>
      <c r="AU374" s="218" t="s">
        <v>85</v>
      </c>
      <c r="AV374" s="13" t="s">
        <v>85</v>
      </c>
      <c r="AW374" s="13" t="s">
        <v>32</v>
      </c>
      <c r="AX374" s="13" t="s">
        <v>76</v>
      </c>
      <c r="AY374" s="218" t="s">
        <v>275</v>
      </c>
    </row>
    <row r="375" spans="1:65" s="13" customFormat="1" ht="10">
      <c r="B375" s="207"/>
      <c r="C375" s="208"/>
      <c r="D375" s="209" t="s">
        <v>284</v>
      </c>
      <c r="E375" s="210" t="s">
        <v>1</v>
      </c>
      <c r="F375" s="211" t="s">
        <v>5197</v>
      </c>
      <c r="G375" s="208"/>
      <c r="H375" s="212">
        <v>4.2</v>
      </c>
      <c r="I375" s="213"/>
      <c r="J375" s="208"/>
      <c r="K375" s="208"/>
      <c r="L375" s="214"/>
      <c r="M375" s="215"/>
      <c r="N375" s="216"/>
      <c r="O375" s="216"/>
      <c r="P375" s="216"/>
      <c r="Q375" s="216"/>
      <c r="R375" s="216"/>
      <c r="S375" s="216"/>
      <c r="T375" s="217"/>
      <c r="AT375" s="218" t="s">
        <v>284</v>
      </c>
      <c r="AU375" s="218" t="s">
        <v>85</v>
      </c>
      <c r="AV375" s="13" t="s">
        <v>85</v>
      </c>
      <c r="AW375" s="13" t="s">
        <v>32</v>
      </c>
      <c r="AX375" s="13" t="s">
        <v>76</v>
      </c>
      <c r="AY375" s="218" t="s">
        <v>275</v>
      </c>
    </row>
    <row r="376" spans="1:65" s="13" customFormat="1" ht="10">
      <c r="B376" s="207"/>
      <c r="C376" s="208"/>
      <c r="D376" s="209" t="s">
        <v>284</v>
      </c>
      <c r="E376" s="210" t="s">
        <v>1</v>
      </c>
      <c r="F376" s="211" t="s">
        <v>5198</v>
      </c>
      <c r="G376" s="208"/>
      <c r="H376" s="212">
        <v>1.4</v>
      </c>
      <c r="I376" s="213"/>
      <c r="J376" s="208"/>
      <c r="K376" s="208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284</v>
      </c>
      <c r="AU376" s="218" t="s">
        <v>85</v>
      </c>
      <c r="AV376" s="13" t="s">
        <v>85</v>
      </c>
      <c r="AW376" s="13" t="s">
        <v>32</v>
      </c>
      <c r="AX376" s="13" t="s">
        <v>76</v>
      </c>
      <c r="AY376" s="218" t="s">
        <v>275</v>
      </c>
    </row>
    <row r="377" spans="1:65" s="14" customFormat="1" ht="10">
      <c r="B377" s="219"/>
      <c r="C377" s="220"/>
      <c r="D377" s="209" t="s">
        <v>284</v>
      </c>
      <c r="E377" s="221" t="s">
        <v>1</v>
      </c>
      <c r="F377" s="222" t="s">
        <v>286</v>
      </c>
      <c r="G377" s="220"/>
      <c r="H377" s="223">
        <v>23.25</v>
      </c>
      <c r="I377" s="224"/>
      <c r="J377" s="220"/>
      <c r="K377" s="220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284</v>
      </c>
      <c r="AU377" s="229" t="s">
        <v>85</v>
      </c>
      <c r="AV377" s="14" t="s">
        <v>106</v>
      </c>
      <c r="AW377" s="14" t="s">
        <v>32</v>
      </c>
      <c r="AX377" s="14" t="s">
        <v>76</v>
      </c>
      <c r="AY377" s="229" t="s">
        <v>275</v>
      </c>
    </row>
    <row r="378" spans="1:65" s="15" customFormat="1" ht="10">
      <c r="B378" s="230"/>
      <c r="C378" s="231"/>
      <c r="D378" s="209" t="s">
        <v>284</v>
      </c>
      <c r="E378" s="232" t="s">
        <v>1</v>
      </c>
      <c r="F378" s="233" t="s">
        <v>287</v>
      </c>
      <c r="G378" s="231"/>
      <c r="H378" s="234">
        <v>23.25</v>
      </c>
      <c r="I378" s="235"/>
      <c r="J378" s="231"/>
      <c r="K378" s="231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284</v>
      </c>
      <c r="AU378" s="240" t="s">
        <v>85</v>
      </c>
      <c r="AV378" s="15" t="s">
        <v>282</v>
      </c>
      <c r="AW378" s="15" t="s">
        <v>32</v>
      </c>
      <c r="AX378" s="15" t="s">
        <v>83</v>
      </c>
      <c r="AY378" s="240" t="s">
        <v>275</v>
      </c>
    </row>
    <row r="379" spans="1:65" s="2" customFormat="1" ht="16.5" customHeight="1">
      <c r="A379" s="35"/>
      <c r="B379" s="36"/>
      <c r="C379" s="251" t="s">
        <v>829</v>
      </c>
      <c r="D379" s="251" t="s">
        <v>386</v>
      </c>
      <c r="E379" s="252" t="s">
        <v>1705</v>
      </c>
      <c r="F379" s="253" t="s">
        <v>1706</v>
      </c>
      <c r="G379" s="254" t="s">
        <v>342</v>
      </c>
      <c r="H379" s="255">
        <v>7.0000000000000001E-3</v>
      </c>
      <c r="I379" s="256"/>
      <c r="J379" s="257">
        <f>ROUND(I379*H379,2)</f>
        <v>0</v>
      </c>
      <c r="K379" s="253" t="s">
        <v>281</v>
      </c>
      <c r="L379" s="258"/>
      <c r="M379" s="259" t="s">
        <v>1</v>
      </c>
      <c r="N379" s="260" t="s">
        <v>41</v>
      </c>
      <c r="O379" s="72"/>
      <c r="P379" s="203">
        <f>O379*H379</f>
        <v>0</v>
      </c>
      <c r="Q379" s="203">
        <v>1</v>
      </c>
      <c r="R379" s="203">
        <f>Q379*H379</f>
        <v>7.0000000000000001E-3</v>
      </c>
      <c r="S379" s="203">
        <v>0</v>
      </c>
      <c r="T379" s="20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05" t="s">
        <v>517</v>
      </c>
      <c r="AT379" s="205" t="s">
        <v>386</v>
      </c>
      <c r="AU379" s="205" t="s">
        <v>85</v>
      </c>
      <c r="AY379" s="18" t="s">
        <v>275</v>
      </c>
      <c r="BE379" s="206">
        <f>IF(N379="základní",J379,0)</f>
        <v>0</v>
      </c>
      <c r="BF379" s="206">
        <f>IF(N379="snížená",J379,0)</f>
        <v>0</v>
      </c>
      <c r="BG379" s="206">
        <f>IF(N379="zákl. přenesená",J379,0)</f>
        <v>0</v>
      </c>
      <c r="BH379" s="206">
        <f>IF(N379="sníž. přenesená",J379,0)</f>
        <v>0</v>
      </c>
      <c r="BI379" s="206">
        <f>IF(N379="nulová",J379,0)</f>
        <v>0</v>
      </c>
      <c r="BJ379" s="18" t="s">
        <v>83</v>
      </c>
      <c r="BK379" s="206">
        <f>ROUND(I379*H379,2)</f>
        <v>0</v>
      </c>
      <c r="BL379" s="18" t="s">
        <v>380</v>
      </c>
      <c r="BM379" s="205" t="s">
        <v>5199</v>
      </c>
    </row>
    <row r="380" spans="1:65" s="13" customFormat="1" ht="10">
      <c r="B380" s="207"/>
      <c r="C380" s="208"/>
      <c r="D380" s="209" t="s">
        <v>284</v>
      </c>
      <c r="E380" s="208"/>
      <c r="F380" s="211" t="s">
        <v>5200</v>
      </c>
      <c r="G380" s="208"/>
      <c r="H380" s="212">
        <v>7.0000000000000001E-3</v>
      </c>
      <c r="I380" s="213"/>
      <c r="J380" s="208"/>
      <c r="K380" s="208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284</v>
      </c>
      <c r="AU380" s="218" t="s">
        <v>85</v>
      </c>
      <c r="AV380" s="13" t="s">
        <v>85</v>
      </c>
      <c r="AW380" s="13" t="s">
        <v>4</v>
      </c>
      <c r="AX380" s="13" t="s">
        <v>83</v>
      </c>
      <c r="AY380" s="218" t="s">
        <v>275</v>
      </c>
    </row>
    <row r="381" spans="1:65" s="2" customFormat="1" ht="24.15" customHeight="1">
      <c r="A381" s="35"/>
      <c r="B381" s="36"/>
      <c r="C381" s="194" t="s">
        <v>852</v>
      </c>
      <c r="D381" s="194" t="s">
        <v>277</v>
      </c>
      <c r="E381" s="195" t="s">
        <v>1710</v>
      </c>
      <c r="F381" s="196" t="s">
        <v>1711</v>
      </c>
      <c r="G381" s="197" t="s">
        <v>280</v>
      </c>
      <c r="H381" s="198">
        <v>23.25</v>
      </c>
      <c r="I381" s="199"/>
      <c r="J381" s="200">
        <f>ROUND(I381*H381,2)</f>
        <v>0</v>
      </c>
      <c r="K381" s="196" t="s">
        <v>281</v>
      </c>
      <c r="L381" s="40"/>
      <c r="M381" s="201" t="s">
        <v>1</v>
      </c>
      <c r="N381" s="202" t="s">
        <v>41</v>
      </c>
      <c r="O381" s="72"/>
      <c r="P381" s="203">
        <f>O381*H381</f>
        <v>0</v>
      </c>
      <c r="Q381" s="203">
        <v>8.8000000000000003E-4</v>
      </c>
      <c r="R381" s="203">
        <f>Q381*H381</f>
        <v>2.0459999999999999E-2</v>
      </c>
      <c r="S381" s="203">
        <v>0</v>
      </c>
      <c r="T381" s="204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05" t="s">
        <v>380</v>
      </c>
      <c r="AT381" s="205" t="s">
        <v>277</v>
      </c>
      <c r="AU381" s="205" t="s">
        <v>85</v>
      </c>
      <c r="AY381" s="18" t="s">
        <v>275</v>
      </c>
      <c r="BE381" s="206">
        <f>IF(N381="základní",J381,0)</f>
        <v>0</v>
      </c>
      <c r="BF381" s="206">
        <f>IF(N381="snížená",J381,0)</f>
        <v>0</v>
      </c>
      <c r="BG381" s="206">
        <f>IF(N381="zákl. přenesená",J381,0)</f>
        <v>0</v>
      </c>
      <c r="BH381" s="206">
        <f>IF(N381="sníž. přenesená",J381,0)</f>
        <v>0</v>
      </c>
      <c r="BI381" s="206">
        <f>IF(N381="nulová",J381,0)</f>
        <v>0</v>
      </c>
      <c r="BJ381" s="18" t="s">
        <v>83</v>
      </c>
      <c r="BK381" s="206">
        <f>ROUND(I381*H381,2)</f>
        <v>0</v>
      </c>
      <c r="BL381" s="18" t="s">
        <v>380</v>
      </c>
      <c r="BM381" s="205" t="s">
        <v>5201</v>
      </c>
    </row>
    <row r="382" spans="1:65" s="13" customFormat="1" ht="10">
      <c r="B382" s="207"/>
      <c r="C382" s="208"/>
      <c r="D382" s="209" t="s">
        <v>284</v>
      </c>
      <c r="E382" s="210" t="s">
        <v>1</v>
      </c>
      <c r="F382" s="211" t="s">
        <v>5196</v>
      </c>
      <c r="G382" s="208"/>
      <c r="H382" s="212">
        <v>17.649999999999999</v>
      </c>
      <c r="I382" s="213"/>
      <c r="J382" s="208"/>
      <c r="K382" s="208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284</v>
      </c>
      <c r="AU382" s="218" t="s">
        <v>85</v>
      </c>
      <c r="AV382" s="13" t="s">
        <v>85</v>
      </c>
      <c r="AW382" s="13" t="s">
        <v>32</v>
      </c>
      <c r="AX382" s="13" t="s">
        <v>76</v>
      </c>
      <c r="AY382" s="218" t="s">
        <v>275</v>
      </c>
    </row>
    <row r="383" spans="1:65" s="13" customFormat="1" ht="10">
      <c r="B383" s="207"/>
      <c r="C383" s="208"/>
      <c r="D383" s="209" t="s">
        <v>284</v>
      </c>
      <c r="E383" s="210" t="s">
        <v>1</v>
      </c>
      <c r="F383" s="211" t="s">
        <v>5197</v>
      </c>
      <c r="G383" s="208"/>
      <c r="H383" s="212">
        <v>4.2</v>
      </c>
      <c r="I383" s="213"/>
      <c r="J383" s="208"/>
      <c r="K383" s="208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284</v>
      </c>
      <c r="AU383" s="218" t="s">
        <v>85</v>
      </c>
      <c r="AV383" s="13" t="s">
        <v>85</v>
      </c>
      <c r="AW383" s="13" t="s">
        <v>32</v>
      </c>
      <c r="AX383" s="13" t="s">
        <v>76</v>
      </c>
      <c r="AY383" s="218" t="s">
        <v>275</v>
      </c>
    </row>
    <row r="384" spans="1:65" s="13" customFormat="1" ht="10">
      <c r="B384" s="207"/>
      <c r="C384" s="208"/>
      <c r="D384" s="209" t="s">
        <v>284</v>
      </c>
      <c r="E384" s="210" t="s">
        <v>1</v>
      </c>
      <c r="F384" s="211" t="s">
        <v>5198</v>
      </c>
      <c r="G384" s="208"/>
      <c r="H384" s="212">
        <v>1.4</v>
      </c>
      <c r="I384" s="213"/>
      <c r="J384" s="208"/>
      <c r="K384" s="208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284</v>
      </c>
      <c r="AU384" s="218" t="s">
        <v>85</v>
      </c>
      <c r="AV384" s="13" t="s">
        <v>85</v>
      </c>
      <c r="AW384" s="13" t="s">
        <v>32</v>
      </c>
      <c r="AX384" s="13" t="s">
        <v>76</v>
      </c>
      <c r="AY384" s="218" t="s">
        <v>275</v>
      </c>
    </row>
    <row r="385" spans="1:65" s="14" customFormat="1" ht="10">
      <c r="B385" s="219"/>
      <c r="C385" s="220"/>
      <c r="D385" s="209" t="s">
        <v>284</v>
      </c>
      <c r="E385" s="221" t="s">
        <v>1</v>
      </c>
      <c r="F385" s="222" t="s">
        <v>286</v>
      </c>
      <c r="G385" s="220"/>
      <c r="H385" s="223">
        <v>23.25</v>
      </c>
      <c r="I385" s="224"/>
      <c r="J385" s="220"/>
      <c r="K385" s="220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284</v>
      </c>
      <c r="AU385" s="229" t="s">
        <v>85</v>
      </c>
      <c r="AV385" s="14" t="s">
        <v>106</v>
      </c>
      <c r="AW385" s="14" t="s">
        <v>32</v>
      </c>
      <c r="AX385" s="14" t="s">
        <v>76</v>
      </c>
      <c r="AY385" s="229" t="s">
        <v>275</v>
      </c>
    </row>
    <row r="386" spans="1:65" s="15" customFormat="1" ht="10">
      <c r="B386" s="230"/>
      <c r="C386" s="231"/>
      <c r="D386" s="209" t="s">
        <v>284</v>
      </c>
      <c r="E386" s="232" t="s">
        <v>1</v>
      </c>
      <c r="F386" s="233" t="s">
        <v>287</v>
      </c>
      <c r="G386" s="231"/>
      <c r="H386" s="234">
        <v>23.25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284</v>
      </c>
      <c r="AU386" s="240" t="s">
        <v>85</v>
      </c>
      <c r="AV386" s="15" t="s">
        <v>282</v>
      </c>
      <c r="AW386" s="15" t="s">
        <v>32</v>
      </c>
      <c r="AX386" s="15" t="s">
        <v>83</v>
      </c>
      <c r="AY386" s="240" t="s">
        <v>275</v>
      </c>
    </row>
    <row r="387" spans="1:65" s="2" customFormat="1" ht="49" customHeight="1">
      <c r="A387" s="35"/>
      <c r="B387" s="36"/>
      <c r="C387" s="251" t="s">
        <v>856</v>
      </c>
      <c r="D387" s="251" t="s">
        <v>386</v>
      </c>
      <c r="E387" s="252" t="s">
        <v>5202</v>
      </c>
      <c r="F387" s="253" t="s">
        <v>5203</v>
      </c>
      <c r="G387" s="254" t="s">
        <v>280</v>
      </c>
      <c r="H387" s="255">
        <v>27.097999999999999</v>
      </c>
      <c r="I387" s="256"/>
      <c r="J387" s="257">
        <f>ROUND(I387*H387,2)</f>
        <v>0</v>
      </c>
      <c r="K387" s="253" t="s">
        <v>281</v>
      </c>
      <c r="L387" s="258"/>
      <c r="M387" s="259" t="s">
        <v>1</v>
      </c>
      <c r="N387" s="260" t="s">
        <v>41</v>
      </c>
      <c r="O387" s="72"/>
      <c r="P387" s="203">
        <f>O387*H387</f>
        <v>0</v>
      </c>
      <c r="Q387" s="203">
        <v>4.7999999999999996E-3</v>
      </c>
      <c r="R387" s="203">
        <f>Q387*H387</f>
        <v>0.13007039999999997</v>
      </c>
      <c r="S387" s="203">
        <v>0</v>
      </c>
      <c r="T387" s="204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5" t="s">
        <v>517</v>
      </c>
      <c r="AT387" s="205" t="s">
        <v>386</v>
      </c>
      <c r="AU387" s="205" t="s">
        <v>85</v>
      </c>
      <c r="AY387" s="18" t="s">
        <v>275</v>
      </c>
      <c r="BE387" s="206">
        <f>IF(N387="základní",J387,0)</f>
        <v>0</v>
      </c>
      <c r="BF387" s="206">
        <f>IF(N387="snížená",J387,0)</f>
        <v>0</v>
      </c>
      <c r="BG387" s="206">
        <f>IF(N387="zákl. přenesená",J387,0)</f>
        <v>0</v>
      </c>
      <c r="BH387" s="206">
        <f>IF(N387="sníž. přenesená",J387,0)</f>
        <v>0</v>
      </c>
      <c r="BI387" s="206">
        <f>IF(N387="nulová",J387,0)</f>
        <v>0</v>
      </c>
      <c r="BJ387" s="18" t="s">
        <v>83</v>
      </c>
      <c r="BK387" s="206">
        <f>ROUND(I387*H387,2)</f>
        <v>0</v>
      </c>
      <c r="BL387" s="18" t="s">
        <v>380</v>
      </c>
      <c r="BM387" s="205" t="s">
        <v>5204</v>
      </c>
    </row>
    <row r="388" spans="1:65" s="13" customFormat="1" ht="10">
      <c r="B388" s="207"/>
      <c r="C388" s="208"/>
      <c r="D388" s="209" t="s">
        <v>284</v>
      </c>
      <c r="E388" s="208"/>
      <c r="F388" s="211" t="s">
        <v>5205</v>
      </c>
      <c r="G388" s="208"/>
      <c r="H388" s="212">
        <v>27.097999999999999</v>
      </c>
      <c r="I388" s="213"/>
      <c r="J388" s="208"/>
      <c r="K388" s="208"/>
      <c r="L388" s="214"/>
      <c r="M388" s="215"/>
      <c r="N388" s="216"/>
      <c r="O388" s="216"/>
      <c r="P388" s="216"/>
      <c r="Q388" s="216"/>
      <c r="R388" s="216"/>
      <c r="S388" s="216"/>
      <c r="T388" s="217"/>
      <c r="AT388" s="218" t="s">
        <v>284</v>
      </c>
      <c r="AU388" s="218" t="s">
        <v>85</v>
      </c>
      <c r="AV388" s="13" t="s">
        <v>85</v>
      </c>
      <c r="AW388" s="13" t="s">
        <v>4</v>
      </c>
      <c r="AX388" s="13" t="s">
        <v>83</v>
      </c>
      <c r="AY388" s="218" t="s">
        <v>275</v>
      </c>
    </row>
    <row r="389" spans="1:65" s="2" customFormat="1" ht="24.15" customHeight="1">
      <c r="A389" s="35"/>
      <c r="B389" s="36"/>
      <c r="C389" s="194" t="s">
        <v>860</v>
      </c>
      <c r="D389" s="194" t="s">
        <v>277</v>
      </c>
      <c r="E389" s="195" t="s">
        <v>1719</v>
      </c>
      <c r="F389" s="196" t="s">
        <v>1720</v>
      </c>
      <c r="G389" s="197" t="s">
        <v>280</v>
      </c>
      <c r="H389" s="198">
        <v>21.17</v>
      </c>
      <c r="I389" s="199"/>
      <c r="J389" s="200">
        <f>ROUND(I389*H389,2)</f>
        <v>0</v>
      </c>
      <c r="K389" s="196" t="s">
        <v>281</v>
      </c>
      <c r="L389" s="40"/>
      <c r="M389" s="201" t="s">
        <v>1</v>
      </c>
      <c r="N389" s="202" t="s">
        <v>41</v>
      </c>
      <c r="O389" s="72"/>
      <c r="P389" s="203">
        <f>O389*H389</f>
        <v>0</v>
      </c>
      <c r="Q389" s="203">
        <v>1.9000000000000001E-4</v>
      </c>
      <c r="R389" s="203">
        <f>Q389*H389</f>
        <v>4.0223000000000004E-3</v>
      </c>
      <c r="S389" s="203">
        <v>0</v>
      </c>
      <c r="T389" s="204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05" t="s">
        <v>380</v>
      </c>
      <c r="AT389" s="205" t="s">
        <v>277</v>
      </c>
      <c r="AU389" s="205" t="s">
        <v>85</v>
      </c>
      <c r="AY389" s="18" t="s">
        <v>275</v>
      </c>
      <c r="BE389" s="206">
        <f>IF(N389="základní",J389,0)</f>
        <v>0</v>
      </c>
      <c r="BF389" s="206">
        <f>IF(N389="snížená",J389,0)</f>
        <v>0</v>
      </c>
      <c r="BG389" s="206">
        <f>IF(N389="zákl. přenesená",J389,0)</f>
        <v>0</v>
      </c>
      <c r="BH389" s="206">
        <f>IF(N389="sníž. přenesená",J389,0)</f>
        <v>0</v>
      </c>
      <c r="BI389" s="206">
        <f>IF(N389="nulová",J389,0)</f>
        <v>0</v>
      </c>
      <c r="BJ389" s="18" t="s">
        <v>83</v>
      </c>
      <c r="BK389" s="206">
        <f>ROUND(I389*H389,2)</f>
        <v>0</v>
      </c>
      <c r="BL389" s="18" t="s">
        <v>380</v>
      </c>
      <c r="BM389" s="205" t="s">
        <v>5206</v>
      </c>
    </row>
    <row r="390" spans="1:65" s="13" customFormat="1" ht="10">
      <c r="B390" s="207"/>
      <c r="C390" s="208"/>
      <c r="D390" s="209" t="s">
        <v>284</v>
      </c>
      <c r="E390" s="210" t="s">
        <v>1</v>
      </c>
      <c r="F390" s="211" t="s">
        <v>5196</v>
      </c>
      <c r="G390" s="208"/>
      <c r="H390" s="212">
        <v>17.649999999999999</v>
      </c>
      <c r="I390" s="213"/>
      <c r="J390" s="208"/>
      <c r="K390" s="208"/>
      <c r="L390" s="214"/>
      <c r="M390" s="215"/>
      <c r="N390" s="216"/>
      <c r="O390" s="216"/>
      <c r="P390" s="216"/>
      <c r="Q390" s="216"/>
      <c r="R390" s="216"/>
      <c r="S390" s="216"/>
      <c r="T390" s="217"/>
      <c r="AT390" s="218" t="s">
        <v>284</v>
      </c>
      <c r="AU390" s="218" t="s">
        <v>85</v>
      </c>
      <c r="AV390" s="13" t="s">
        <v>85</v>
      </c>
      <c r="AW390" s="13" t="s">
        <v>32</v>
      </c>
      <c r="AX390" s="13" t="s">
        <v>76</v>
      </c>
      <c r="AY390" s="218" t="s">
        <v>275</v>
      </c>
    </row>
    <row r="391" spans="1:65" s="13" customFormat="1" ht="10">
      <c r="B391" s="207"/>
      <c r="C391" s="208"/>
      <c r="D391" s="209" t="s">
        <v>284</v>
      </c>
      <c r="E391" s="210" t="s">
        <v>1</v>
      </c>
      <c r="F391" s="211" t="s">
        <v>5207</v>
      </c>
      <c r="G391" s="208"/>
      <c r="H391" s="212">
        <v>2.52</v>
      </c>
      <c r="I391" s="213"/>
      <c r="J391" s="208"/>
      <c r="K391" s="208"/>
      <c r="L391" s="214"/>
      <c r="M391" s="215"/>
      <c r="N391" s="216"/>
      <c r="O391" s="216"/>
      <c r="P391" s="216"/>
      <c r="Q391" s="216"/>
      <c r="R391" s="216"/>
      <c r="S391" s="216"/>
      <c r="T391" s="217"/>
      <c r="AT391" s="218" t="s">
        <v>284</v>
      </c>
      <c r="AU391" s="218" t="s">
        <v>85</v>
      </c>
      <c r="AV391" s="13" t="s">
        <v>85</v>
      </c>
      <c r="AW391" s="13" t="s">
        <v>32</v>
      </c>
      <c r="AX391" s="13" t="s">
        <v>76</v>
      </c>
      <c r="AY391" s="218" t="s">
        <v>275</v>
      </c>
    </row>
    <row r="392" spans="1:65" s="13" customFormat="1" ht="10">
      <c r="B392" s="207"/>
      <c r="C392" s="208"/>
      <c r="D392" s="209" t="s">
        <v>284</v>
      </c>
      <c r="E392" s="210" t="s">
        <v>1</v>
      </c>
      <c r="F392" s="211" t="s">
        <v>5208</v>
      </c>
      <c r="G392" s="208"/>
      <c r="H392" s="212">
        <v>1</v>
      </c>
      <c r="I392" s="213"/>
      <c r="J392" s="208"/>
      <c r="K392" s="208"/>
      <c r="L392" s="214"/>
      <c r="M392" s="215"/>
      <c r="N392" s="216"/>
      <c r="O392" s="216"/>
      <c r="P392" s="216"/>
      <c r="Q392" s="216"/>
      <c r="R392" s="216"/>
      <c r="S392" s="216"/>
      <c r="T392" s="217"/>
      <c r="AT392" s="218" t="s">
        <v>284</v>
      </c>
      <c r="AU392" s="218" t="s">
        <v>85</v>
      </c>
      <c r="AV392" s="13" t="s">
        <v>85</v>
      </c>
      <c r="AW392" s="13" t="s">
        <v>32</v>
      </c>
      <c r="AX392" s="13" t="s">
        <v>76</v>
      </c>
      <c r="AY392" s="218" t="s">
        <v>275</v>
      </c>
    </row>
    <row r="393" spans="1:65" s="14" customFormat="1" ht="10">
      <c r="B393" s="219"/>
      <c r="C393" s="220"/>
      <c r="D393" s="209" t="s">
        <v>284</v>
      </c>
      <c r="E393" s="221" t="s">
        <v>1</v>
      </c>
      <c r="F393" s="222" t="s">
        <v>286</v>
      </c>
      <c r="G393" s="220"/>
      <c r="H393" s="223">
        <v>21.17</v>
      </c>
      <c r="I393" s="224"/>
      <c r="J393" s="220"/>
      <c r="K393" s="220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284</v>
      </c>
      <c r="AU393" s="229" t="s">
        <v>85</v>
      </c>
      <c r="AV393" s="14" t="s">
        <v>106</v>
      </c>
      <c r="AW393" s="14" t="s">
        <v>32</v>
      </c>
      <c r="AX393" s="14" t="s">
        <v>76</v>
      </c>
      <c r="AY393" s="229" t="s">
        <v>275</v>
      </c>
    </row>
    <row r="394" spans="1:65" s="15" customFormat="1" ht="10">
      <c r="B394" s="230"/>
      <c r="C394" s="231"/>
      <c r="D394" s="209" t="s">
        <v>284</v>
      </c>
      <c r="E394" s="232" t="s">
        <v>1</v>
      </c>
      <c r="F394" s="233" t="s">
        <v>287</v>
      </c>
      <c r="G394" s="231"/>
      <c r="H394" s="234">
        <v>21.17</v>
      </c>
      <c r="I394" s="235"/>
      <c r="J394" s="231"/>
      <c r="K394" s="231"/>
      <c r="L394" s="236"/>
      <c r="M394" s="237"/>
      <c r="N394" s="238"/>
      <c r="O394" s="238"/>
      <c r="P394" s="238"/>
      <c r="Q394" s="238"/>
      <c r="R394" s="238"/>
      <c r="S394" s="238"/>
      <c r="T394" s="239"/>
      <c r="AT394" s="240" t="s">
        <v>284</v>
      </c>
      <c r="AU394" s="240" t="s">
        <v>85</v>
      </c>
      <c r="AV394" s="15" t="s">
        <v>282</v>
      </c>
      <c r="AW394" s="15" t="s">
        <v>32</v>
      </c>
      <c r="AX394" s="15" t="s">
        <v>83</v>
      </c>
      <c r="AY394" s="240" t="s">
        <v>275</v>
      </c>
    </row>
    <row r="395" spans="1:65" s="2" customFormat="1" ht="33" customHeight="1">
      <c r="A395" s="35"/>
      <c r="B395" s="36"/>
      <c r="C395" s="251" t="s">
        <v>864</v>
      </c>
      <c r="D395" s="251" t="s">
        <v>386</v>
      </c>
      <c r="E395" s="252" t="s">
        <v>1725</v>
      </c>
      <c r="F395" s="253" t="s">
        <v>1726</v>
      </c>
      <c r="G395" s="254" t="s">
        <v>280</v>
      </c>
      <c r="H395" s="255">
        <v>24.673999999999999</v>
      </c>
      <c r="I395" s="256"/>
      <c r="J395" s="257">
        <f>ROUND(I395*H395,2)</f>
        <v>0</v>
      </c>
      <c r="K395" s="253" t="s">
        <v>281</v>
      </c>
      <c r="L395" s="258"/>
      <c r="M395" s="259" t="s">
        <v>1</v>
      </c>
      <c r="N395" s="260" t="s">
        <v>41</v>
      </c>
      <c r="O395" s="72"/>
      <c r="P395" s="203">
        <f>O395*H395</f>
        <v>0</v>
      </c>
      <c r="Q395" s="203">
        <v>1.9E-3</v>
      </c>
      <c r="R395" s="203">
        <f>Q395*H395</f>
        <v>4.6880600000000001E-2</v>
      </c>
      <c r="S395" s="203">
        <v>0</v>
      </c>
      <c r="T395" s="204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05" t="s">
        <v>517</v>
      </c>
      <c r="AT395" s="205" t="s">
        <v>386</v>
      </c>
      <c r="AU395" s="205" t="s">
        <v>85</v>
      </c>
      <c r="AY395" s="18" t="s">
        <v>275</v>
      </c>
      <c r="BE395" s="206">
        <f>IF(N395="základní",J395,0)</f>
        <v>0</v>
      </c>
      <c r="BF395" s="206">
        <f>IF(N395="snížená",J395,0)</f>
        <v>0</v>
      </c>
      <c r="BG395" s="206">
        <f>IF(N395="zákl. přenesená",J395,0)</f>
        <v>0</v>
      </c>
      <c r="BH395" s="206">
        <f>IF(N395="sníž. přenesená",J395,0)</f>
        <v>0</v>
      </c>
      <c r="BI395" s="206">
        <f>IF(N395="nulová",J395,0)</f>
        <v>0</v>
      </c>
      <c r="BJ395" s="18" t="s">
        <v>83</v>
      </c>
      <c r="BK395" s="206">
        <f>ROUND(I395*H395,2)</f>
        <v>0</v>
      </c>
      <c r="BL395" s="18" t="s">
        <v>380</v>
      </c>
      <c r="BM395" s="205" t="s">
        <v>5209</v>
      </c>
    </row>
    <row r="396" spans="1:65" s="13" customFormat="1" ht="10">
      <c r="B396" s="207"/>
      <c r="C396" s="208"/>
      <c r="D396" s="209" t="s">
        <v>284</v>
      </c>
      <c r="E396" s="208"/>
      <c r="F396" s="211" t="s">
        <v>5210</v>
      </c>
      <c r="G396" s="208"/>
      <c r="H396" s="212">
        <v>24.673999999999999</v>
      </c>
      <c r="I396" s="213"/>
      <c r="J396" s="208"/>
      <c r="K396" s="208"/>
      <c r="L396" s="214"/>
      <c r="M396" s="215"/>
      <c r="N396" s="216"/>
      <c r="O396" s="216"/>
      <c r="P396" s="216"/>
      <c r="Q396" s="216"/>
      <c r="R396" s="216"/>
      <c r="S396" s="216"/>
      <c r="T396" s="217"/>
      <c r="AT396" s="218" t="s">
        <v>284</v>
      </c>
      <c r="AU396" s="218" t="s">
        <v>85</v>
      </c>
      <c r="AV396" s="13" t="s">
        <v>85</v>
      </c>
      <c r="AW396" s="13" t="s">
        <v>4</v>
      </c>
      <c r="AX396" s="13" t="s">
        <v>83</v>
      </c>
      <c r="AY396" s="218" t="s">
        <v>275</v>
      </c>
    </row>
    <row r="397" spans="1:65" s="2" customFormat="1" ht="37.75" customHeight="1">
      <c r="A397" s="35"/>
      <c r="B397" s="36"/>
      <c r="C397" s="194" t="s">
        <v>868</v>
      </c>
      <c r="D397" s="194" t="s">
        <v>277</v>
      </c>
      <c r="E397" s="195" t="s">
        <v>1730</v>
      </c>
      <c r="F397" s="196" t="s">
        <v>1731</v>
      </c>
      <c r="G397" s="197" t="s">
        <v>399</v>
      </c>
      <c r="H397" s="198">
        <v>12</v>
      </c>
      <c r="I397" s="199"/>
      <c r="J397" s="200">
        <f>ROUND(I397*H397,2)</f>
        <v>0</v>
      </c>
      <c r="K397" s="196" t="s">
        <v>281</v>
      </c>
      <c r="L397" s="40"/>
      <c r="M397" s="201" t="s">
        <v>1</v>
      </c>
      <c r="N397" s="202" t="s">
        <v>41</v>
      </c>
      <c r="O397" s="72"/>
      <c r="P397" s="203">
        <f>O397*H397</f>
        <v>0</v>
      </c>
      <c r="Q397" s="203">
        <v>5.9999999999999995E-4</v>
      </c>
      <c r="R397" s="203">
        <f>Q397*H397</f>
        <v>7.1999999999999998E-3</v>
      </c>
      <c r="S397" s="203">
        <v>0</v>
      </c>
      <c r="T397" s="204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05" t="s">
        <v>380</v>
      </c>
      <c r="AT397" s="205" t="s">
        <v>277</v>
      </c>
      <c r="AU397" s="205" t="s">
        <v>85</v>
      </c>
      <c r="AY397" s="18" t="s">
        <v>275</v>
      </c>
      <c r="BE397" s="206">
        <f>IF(N397="základní",J397,0)</f>
        <v>0</v>
      </c>
      <c r="BF397" s="206">
        <f>IF(N397="snížená",J397,0)</f>
        <v>0</v>
      </c>
      <c r="BG397" s="206">
        <f>IF(N397="zákl. přenesená",J397,0)</f>
        <v>0</v>
      </c>
      <c r="BH397" s="206">
        <f>IF(N397="sníž. přenesená",J397,0)</f>
        <v>0</v>
      </c>
      <c r="BI397" s="206">
        <f>IF(N397="nulová",J397,0)</f>
        <v>0</v>
      </c>
      <c r="BJ397" s="18" t="s">
        <v>83</v>
      </c>
      <c r="BK397" s="206">
        <f>ROUND(I397*H397,2)</f>
        <v>0</v>
      </c>
      <c r="BL397" s="18" t="s">
        <v>380</v>
      </c>
      <c r="BM397" s="205" t="s">
        <v>5211</v>
      </c>
    </row>
    <row r="398" spans="1:65" s="13" customFormat="1" ht="10">
      <c r="B398" s="207"/>
      <c r="C398" s="208"/>
      <c r="D398" s="209" t="s">
        <v>284</v>
      </c>
      <c r="E398" s="210" t="s">
        <v>1</v>
      </c>
      <c r="F398" s="211" t="s">
        <v>5212</v>
      </c>
      <c r="G398" s="208"/>
      <c r="H398" s="212">
        <v>12</v>
      </c>
      <c r="I398" s="213"/>
      <c r="J398" s="208"/>
      <c r="K398" s="208"/>
      <c r="L398" s="214"/>
      <c r="M398" s="215"/>
      <c r="N398" s="216"/>
      <c r="O398" s="216"/>
      <c r="P398" s="216"/>
      <c r="Q398" s="216"/>
      <c r="R398" s="216"/>
      <c r="S398" s="216"/>
      <c r="T398" s="217"/>
      <c r="AT398" s="218" t="s">
        <v>284</v>
      </c>
      <c r="AU398" s="218" t="s">
        <v>85</v>
      </c>
      <c r="AV398" s="13" t="s">
        <v>85</v>
      </c>
      <c r="AW398" s="13" t="s">
        <v>32</v>
      </c>
      <c r="AX398" s="13" t="s">
        <v>76</v>
      </c>
      <c r="AY398" s="218" t="s">
        <v>275</v>
      </c>
    </row>
    <row r="399" spans="1:65" s="14" customFormat="1" ht="10">
      <c r="B399" s="219"/>
      <c r="C399" s="220"/>
      <c r="D399" s="209" t="s">
        <v>284</v>
      </c>
      <c r="E399" s="221" t="s">
        <v>1</v>
      </c>
      <c r="F399" s="222" t="s">
        <v>286</v>
      </c>
      <c r="G399" s="220"/>
      <c r="H399" s="223">
        <v>12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284</v>
      </c>
      <c r="AU399" s="229" t="s">
        <v>85</v>
      </c>
      <c r="AV399" s="14" t="s">
        <v>106</v>
      </c>
      <c r="AW399" s="14" t="s">
        <v>32</v>
      </c>
      <c r="AX399" s="14" t="s">
        <v>76</v>
      </c>
      <c r="AY399" s="229" t="s">
        <v>275</v>
      </c>
    </row>
    <row r="400" spans="1:65" s="15" customFormat="1" ht="10">
      <c r="B400" s="230"/>
      <c r="C400" s="231"/>
      <c r="D400" s="209" t="s">
        <v>284</v>
      </c>
      <c r="E400" s="232" t="s">
        <v>1</v>
      </c>
      <c r="F400" s="233" t="s">
        <v>287</v>
      </c>
      <c r="G400" s="231"/>
      <c r="H400" s="234">
        <v>12</v>
      </c>
      <c r="I400" s="235"/>
      <c r="J400" s="231"/>
      <c r="K400" s="231"/>
      <c r="L400" s="236"/>
      <c r="M400" s="237"/>
      <c r="N400" s="238"/>
      <c r="O400" s="238"/>
      <c r="P400" s="238"/>
      <c r="Q400" s="238"/>
      <c r="R400" s="238"/>
      <c r="S400" s="238"/>
      <c r="T400" s="239"/>
      <c r="AT400" s="240" t="s">
        <v>284</v>
      </c>
      <c r="AU400" s="240" t="s">
        <v>85</v>
      </c>
      <c r="AV400" s="15" t="s">
        <v>282</v>
      </c>
      <c r="AW400" s="15" t="s">
        <v>32</v>
      </c>
      <c r="AX400" s="15" t="s">
        <v>83</v>
      </c>
      <c r="AY400" s="240" t="s">
        <v>275</v>
      </c>
    </row>
    <row r="401" spans="1:65" s="2" customFormat="1" ht="37.75" customHeight="1">
      <c r="A401" s="35"/>
      <c r="B401" s="36"/>
      <c r="C401" s="194" t="s">
        <v>872</v>
      </c>
      <c r="D401" s="194" t="s">
        <v>277</v>
      </c>
      <c r="E401" s="195" t="s">
        <v>1735</v>
      </c>
      <c r="F401" s="196" t="s">
        <v>1736</v>
      </c>
      <c r="G401" s="197" t="s">
        <v>399</v>
      </c>
      <c r="H401" s="198">
        <v>8</v>
      </c>
      <c r="I401" s="199"/>
      <c r="J401" s="200">
        <f>ROUND(I401*H401,2)</f>
        <v>0</v>
      </c>
      <c r="K401" s="196" t="s">
        <v>281</v>
      </c>
      <c r="L401" s="40"/>
      <c r="M401" s="201" t="s">
        <v>1</v>
      </c>
      <c r="N401" s="202" t="s">
        <v>41</v>
      </c>
      <c r="O401" s="72"/>
      <c r="P401" s="203">
        <f>O401*H401</f>
        <v>0</v>
      </c>
      <c r="Q401" s="203">
        <v>5.9999999999999995E-4</v>
      </c>
      <c r="R401" s="203">
        <f>Q401*H401</f>
        <v>4.7999999999999996E-3</v>
      </c>
      <c r="S401" s="203">
        <v>0</v>
      </c>
      <c r="T401" s="204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05" t="s">
        <v>380</v>
      </c>
      <c r="AT401" s="205" t="s">
        <v>277</v>
      </c>
      <c r="AU401" s="205" t="s">
        <v>85</v>
      </c>
      <c r="AY401" s="18" t="s">
        <v>275</v>
      </c>
      <c r="BE401" s="206">
        <f>IF(N401="základní",J401,0)</f>
        <v>0</v>
      </c>
      <c r="BF401" s="206">
        <f>IF(N401="snížená",J401,0)</f>
        <v>0</v>
      </c>
      <c r="BG401" s="206">
        <f>IF(N401="zákl. přenesená",J401,0)</f>
        <v>0</v>
      </c>
      <c r="BH401" s="206">
        <f>IF(N401="sníž. přenesená",J401,0)</f>
        <v>0</v>
      </c>
      <c r="BI401" s="206">
        <f>IF(N401="nulová",J401,0)</f>
        <v>0</v>
      </c>
      <c r="BJ401" s="18" t="s">
        <v>83</v>
      </c>
      <c r="BK401" s="206">
        <f>ROUND(I401*H401,2)</f>
        <v>0</v>
      </c>
      <c r="BL401" s="18" t="s">
        <v>380</v>
      </c>
      <c r="BM401" s="205" t="s">
        <v>5213</v>
      </c>
    </row>
    <row r="402" spans="1:65" s="13" customFormat="1" ht="10">
      <c r="B402" s="207"/>
      <c r="C402" s="208"/>
      <c r="D402" s="209" t="s">
        <v>284</v>
      </c>
      <c r="E402" s="210" t="s">
        <v>1</v>
      </c>
      <c r="F402" s="211" t="s">
        <v>5214</v>
      </c>
      <c r="G402" s="208"/>
      <c r="H402" s="212">
        <v>8</v>
      </c>
      <c r="I402" s="213"/>
      <c r="J402" s="208"/>
      <c r="K402" s="208"/>
      <c r="L402" s="214"/>
      <c r="M402" s="215"/>
      <c r="N402" s="216"/>
      <c r="O402" s="216"/>
      <c r="P402" s="216"/>
      <c r="Q402" s="216"/>
      <c r="R402" s="216"/>
      <c r="S402" s="216"/>
      <c r="T402" s="217"/>
      <c r="AT402" s="218" t="s">
        <v>284</v>
      </c>
      <c r="AU402" s="218" t="s">
        <v>85</v>
      </c>
      <c r="AV402" s="13" t="s">
        <v>85</v>
      </c>
      <c r="AW402" s="13" t="s">
        <v>32</v>
      </c>
      <c r="AX402" s="13" t="s">
        <v>76</v>
      </c>
      <c r="AY402" s="218" t="s">
        <v>275</v>
      </c>
    </row>
    <row r="403" spans="1:65" s="14" customFormat="1" ht="10">
      <c r="B403" s="219"/>
      <c r="C403" s="220"/>
      <c r="D403" s="209" t="s">
        <v>284</v>
      </c>
      <c r="E403" s="221" t="s">
        <v>1</v>
      </c>
      <c r="F403" s="222" t="s">
        <v>286</v>
      </c>
      <c r="G403" s="220"/>
      <c r="H403" s="223">
        <v>8</v>
      </c>
      <c r="I403" s="224"/>
      <c r="J403" s="220"/>
      <c r="K403" s="220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284</v>
      </c>
      <c r="AU403" s="229" t="s">
        <v>85</v>
      </c>
      <c r="AV403" s="14" t="s">
        <v>106</v>
      </c>
      <c r="AW403" s="14" t="s">
        <v>32</v>
      </c>
      <c r="AX403" s="14" t="s">
        <v>76</v>
      </c>
      <c r="AY403" s="229" t="s">
        <v>275</v>
      </c>
    </row>
    <row r="404" spans="1:65" s="15" customFormat="1" ht="10">
      <c r="B404" s="230"/>
      <c r="C404" s="231"/>
      <c r="D404" s="209" t="s">
        <v>284</v>
      </c>
      <c r="E404" s="232" t="s">
        <v>1</v>
      </c>
      <c r="F404" s="233" t="s">
        <v>287</v>
      </c>
      <c r="G404" s="231"/>
      <c r="H404" s="234">
        <v>8</v>
      </c>
      <c r="I404" s="235"/>
      <c r="J404" s="231"/>
      <c r="K404" s="231"/>
      <c r="L404" s="236"/>
      <c r="M404" s="237"/>
      <c r="N404" s="238"/>
      <c r="O404" s="238"/>
      <c r="P404" s="238"/>
      <c r="Q404" s="238"/>
      <c r="R404" s="238"/>
      <c r="S404" s="238"/>
      <c r="T404" s="239"/>
      <c r="AT404" s="240" t="s">
        <v>284</v>
      </c>
      <c r="AU404" s="240" t="s">
        <v>85</v>
      </c>
      <c r="AV404" s="15" t="s">
        <v>282</v>
      </c>
      <c r="AW404" s="15" t="s">
        <v>32</v>
      </c>
      <c r="AX404" s="15" t="s">
        <v>83</v>
      </c>
      <c r="AY404" s="240" t="s">
        <v>275</v>
      </c>
    </row>
    <row r="405" spans="1:65" s="2" customFormat="1" ht="37.75" customHeight="1">
      <c r="A405" s="35"/>
      <c r="B405" s="36"/>
      <c r="C405" s="194" t="s">
        <v>876</v>
      </c>
      <c r="D405" s="194" t="s">
        <v>277</v>
      </c>
      <c r="E405" s="195" t="s">
        <v>5215</v>
      </c>
      <c r="F405" s="196" t="s">
        <v>5216</v>
      </c>
      <c r="G405" s="197" t="s">
        <v>399</v>
      </c>
      <c r="H405" s="198">
        <v>4</v>
      </c>
      <c r="I405" s="199"/>
      <c r="J405" s="200">
        <f>ROUND(I405*H405,2)</f>
        <v>0</v>
      </c>
      <c r="K405" s="196" t="s">
        <v>281</v>
      </c>
      <c r="L405" s="40"/>
      <c r="M405" s="201" t="s">
        <v>1</v>
      </c>
      <c r="N405" s="202" t="s">
        <v>41</v>
      </c>
      <c r="O405" s="72"/>
      <c r="P405" s="203">
        <f>O405*H405</f>
        <v>0</v>
      </c>
      <c r="Q405" s="203">
        <v>4.2999999999999999E-4</v>
      </c>
      <c r="R405" s="203">
        <f>Q405*H405</f>
        <v>1.72E-3</v>
      </c>
      <c r="S405" s="203">
        <v>0</v>
      </c>
      <c r="T405" s="204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05" t="s">
        <v>380</v>
      </c>
      <c r="AT405" s="205" t="s">
        <v>277</v>
      </c>
      <c r="AU405" s="205" t="s">
        <v>85</v>
      </c>
      <c r="AY405" s="18" t="s">
        <v>275</v>
      </c>
      <c r="BE405" s="206">
        <f>IF(N405="základní",J405,0)</f>
        <v>0</v>
      </c>
      <c r="BF405" s="206">
        <f>IF(N405="snížená",J405,0)</f>
        <v>0</v>
      </c>
      <c r="BG405" s="206">
        <f>IF(N405="zákl. přenesená",J405,0)</f>
        <v>0</v>
      </c>
      <c r="BH405" s="206">
        <f>IF(N405="sníž. přenesená",J405,0)</f>
        <v>0</v>
      </c>
      <c r="BI405" s="206">
        <f>IF(N405="nulová",J405,0)</f>
        <v>0</v>
      </c>
      <c r="BJ405" s="18" t="s">
        <v>83</v>
      </c>
      <c r="BK405" s="206">
        <f>ROUND(I405*H405,2)</f>
        <v>0</v>
      </c>
      <c r="BL405" s="18" t="s">
        <v>380</v>
      </c>
      <c r="BM405" s="205" t="s">
        <v>5217</v>
      </c>
    </row>
    <row r="406" spans="1:65" s="13" customFormat="1" ht="10">
      <c r="B406" s="207"/>
      <c r="C406" s="208"/>
      <c r="D406" s="209" t="s">
        <v>284</v>
      </c>
      <c r="E406" s="210" t="s">
        <v>1</v>
      </c>
      <c r="F406" s="211" t="s">
        <v>282</v>
      </c>
      <c r="G406" s="208"/>
      <c r="H406" s="212">
        <v>4</v>
      </c>
      <c r="I406" s="213"/>
      <c r="J406" s="208"/>
      <c r="K406" s="208"/>
      <c r="L406" s="214"/>
      <c r="M406" s="215"/>
      <c r="N406" s="216"/>
      <c r="O406" s="216"/>
      <c r="P406" s="216"/>
      <c r="Q406" s="216"/>
      <c r="R406" s="216"/>
      <c r="S406" s="216"/>
      <c r="T406" s="217"/>
      <c r="AT406" s="218" t="s">
        <v>284</v>
      </c>
      <c r="AU406" s="218" t="s">
        <v>85</v>
      </c>
      <c r="AV406" s="13" t="s">
        <v>85</v>
      </c>
      <c r="AW406" s="13" t="s">
        <v>32</v>
      </c>
      <c r="AX406" s="13" t="s">
        <v>76</v>
      </c>
      <c r="AY406" s="218" t="s">
        <v>275</v>
      </c>
    </row>
    <row r="407" spans="1:65" s="14" customFormat="1" ht="10">
      <c r="B407" s="219"/>
      <c r="C407" s="220"/>
      <c r="D407" s="209" t="s">
        <v>284</v>
      </c>
      <c r="E407" s="221" t="s">
        <v>1</v>
      </c>
      <c r="F407" s="222" t="s">
        <v>286</v>
      </c>
      <c r="G407" s="220"/>
      <c r="H407" s="223">
        <v>4</v>
      </c>
      <c r="I407" s="224"/>
      <c r="J407" s="220"/>
      <c r="K407" s="220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284</v>
      </c>
      <c r="AU407" s="229" t="s">
        <v>85</v>
      </c>
      <c r="AV407" s="14" t="s">
        <v>106</v>
      </c>
      <c r="AW407" s="14" t="s">
        <v>32</v>
      </c>
      <c r="AX407" s="14" t="s">
        <v>76</v>
      </c>
      <c r="AY407" s="229" t="s">
        <v>275</v>
      </c>
    </row>
    <row r="408" spans="1:65" s="15" customFormat="1" ht="10">
      <c r="B408" s="230"/>
      <c r="C408" s="231"/>
      <c r="D408" s="209" t="s">
        <v>284</v>
      </c>
      <c r="E408" s="232" t="s">
        <v>1</v>
      </c>
      <c r="F408" s="233" t="s">
        <v>287</v>
      </c>
      <c r="G408" s="231"/>
      <c r="H408" s="234">
        <v>4</v>
      </c>
      <c r="I408" s="235"/>
      <c r="J408" s="231"/>
      <c r="K408" s="231"/>
      <c r="L408" s="236"/>
      <c r="M408" s="237"/>
      <c r="N408" s="238"/>
      <c r="O408" s="238"/>
      <c r="P408" s="238"/>
      <c r="Q408" s="238"/>
      <c r="R408" s="238"/>
      <c r="S408" s="238"/>
      <c r="T408" s="239"/>
      <c r="AT408" s="240" t="s">
        <v>284</v>
      </c>
      <c r="AU408" s="240" t="s">
        <v>85</v>
      </c>
      <c r="AV408" s="15" t="s">
        <v>282</v>
      </c>
      <c r="AW408" s="15" t="s">
        <v>32</v>
      </c>
      <c r="AX408" s="15" t="s">
        <v>83</v>
      </c>
      <c r="AY408" s="240" t="s">
        <v>275</v>
      </c>
    </row>
    <row r="409" spans="1:65" s="2" customFormat="1" ht="37.75" customHeight="1">
      <c r="A409" s="35"/>
      <c r="B409" s="36"/>
      <c r="C409" s="194" t="s">
        <v>880</v>
      </c>
      <c r="D409" s="194" t="s">
        <v>277</v>
      </c>
      <c r="E409" s="195" t="s">
        <v>5218</v>
      </c>
      <c r="F409" s="196" t="s">
        <v>5219</v>
      </c>
      <c r="G409" s="197" t="s">
        <v>399</v>
      </c>
      <c r="H409" s="198">
        <v>4</v>
      </c>
      <c r="I409" s="199"/>
      <c r="J409" s="200">
        <f>ROUND(I409*H409,2)</f>
        <v>0</v>
      </c>
      <c r="K409" s="196" t="s">
        <v>281</v>
      </c>
      <c r="L409" s="40"/>
      <c r="M409" s="201" t="s">
        <v>1</v>
      </c>
      <c r="N409" s="202" t="s">
        <v>41</v>
      </c>
      <c r="O409" s="72"/>
      <c r="P409" s="203">
        <f>O409*H409</f>
        <v>0</v>
      </c>
      <c r="Q409" s="203">
        <v>1.1999999999999999E-3</v>
      </c>
      <c r="R409" s="203">
        <f>Q409*H409</f>
        <v>4.7999999999999996E-3</v>
      </c>
      <c r="S409" s="203">
        <v>0</v>
      </c>
      <c r="T409" s="204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05" t="s">
        <v>380</v>
      </c>
      <c r="AT409" s="205" t="s">
        <v>277</v>
      </c>
      <c r="AU409" s="205" t="s">
        <v>85</v>
      </c>
      <c r="AY409" s="18" t="s">
        <v>275</v>
      </c>
      <c r="BE409" s="206">
        <f>IF(N409="základní",J409,0)</f>
        <v>0</v>
      </c>
      <c r="BF409" s="206">
        <f>IF(N409="snížená",J409,0)</f>
        <v>0</v>
      </c>
      <c r="BG409" s="206">
        <f>IF(N409="zákl. přenesená",J409,0)</f>
        <v>0</v>
      </c>
      <c r="BH409" s="206">
        <f>IF(N409="sníž. přenesená",J409,0)</f>
        <v>0</v>
      </c>
      <c r="BI409" s="206">
        <f>IF(N409="nulová",J409,0)</f>
        <v>0</v>
      </c>
      <c r="BJ409" s="18" t="s">
        <v>83</v>
      </c>
      <c r="BK409" s="206">
        <f>ROUND(I409*H409,2)</f>
        <v>0</v>
      </c>
      <c r="BL409" s="18" t="s">
        <v>380</v>
      </c>
      <c r="BM409" s="205" t="s">
        <v>5220</v>
      </c>
    </row>
    <row r="410" spans="1:65" s="13" customFormat="1" ht="10">
      <c r="B410" s="207"/>
      <c r="C410" s="208"/>
      <c r="D410" s="209" t="s">
        <v>284</v>
      </c>
      <c r="E410" s="210" t="s">
        <v>1</v>
      </c>
      <c r="F410" s="211" t="s">
        <v>282</v>
      </c>
      <c r="G410" s="208"/>
      <c r="H410" s="212">
        <v>4</v>
      </c>
      <c r="I410" s="213"/>
      <c r="J410" s="208"/>
      <c r="K410" s="208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284</v>
      </c>
      <c r="AU410" s="218" t="s">
        <v>85</v>
      </c>
      <c r="AV410" s="13" t="s">
        <v>85</v>
      </c>
      <c r="AW410" s="13" t="s">
        <v>32</v>
      </c>
      <c r="AX410" s="13" t="s">
        <v>76</v>
      </c>
      <c r="AY410" s="218" t="s">
        <v>275</v>
      </c>
    </row>
    <row r="411" spans="1:65" s="14" customFormat="1" ht="10">
      <c r="B411" s="219"/>
      <c r="C411" s="220"/>
      <c r="D411" s="209" t="s">
        <v>284</v>
      </c>
      <c r="E411" s="221" t="s">
        <v>1</v>
      </c>
      <c r="F411" s="222" t="s">
        <v>286</v>
      </c>
      <c r="G411" s="220"/>
      <c r="H411" s="223">
        <v>4</v>
      </c>
      <c r="I411" s="224"/>
      <c r="J411" s="220"/>
      <c r="K411" s="220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284</v>
      </c>
      <c r="AU411" s="229" t="s">
        <v>85</v>
      </c>
      <c r="AV411" s="14" t="s">
        <v>106</v>
      </c>
      <c r="AW411" s="14" t="s">
        <v>32</v>
      </c>
      <c r="AX411" s="14" t="s">
        <v>76</v>
      </c>
      <c r="AY411" s="229" t="s">
        <v>275</v>
      </c>
    </row>
    <row r="412" spans="1:65" s="15" customFormat="1" ht="10">
      <c r="B412" s="230"/>
      <c r="C412" s="231"/>
      <c r="D412" s="209" t="s">
        <v>284</v>
      </c>
      <c r="E412" s="232" t="s">
        <v>1</v>
      </c>
      <c r="F412" s="233" t="s">
        <v>287</v>
      </c>
      <c r="G412" s="231"/>
      <c r="H412" s="234">
        <v>4</v>
      </c>
      <c r="I412" s="235"/>
      <c r="J412" s="231"/>
      <c r="K412" s="231"/>
      <c r="L412" s="236"/>
      <c r="M412" s="237"/>
      <c r="N412" s="238"/>
      <c r="O412" s="238"/>
      <c r="P412" s="238"/>
      <c r="Q412" s="238"/>
      <c r="R412" s="238"/>
      <c r="S412" s="238"/>
      <c r="T412" s="239"/>
      <c r="AT412" s="240" t="s">
        <v>284</v>
      </c>
      <c r="AU412" s="240" t="s">
        <v>85</v>
      </c>
      <c r="AV412" s="15" t="s">
        <v>282</v>
      </c>
      <c r="AW412" s="15" t="s">
        <v>32</v>
      </c>
      <c r="AX412" s="15" t="s">
        <v>83</v>
      </c>
      <c r="AY412" s="240" t="s">
        <v>275</v>
      </c>
    </row>
    <row r="413" spans="1:65" s="2" customFormat="1" ht="24.15" customHeight="1">
      <c r="A413" s="35"/>
      <c r="B413" s="36"/>
      <c r="C413" s="194" t="s">
        <v>886</v>
      </c>
      <c r="D413" s="194" t="s">
        <v>277</v>
      </c>
      <c r="E413" s="195" t="s">
        <v>1739</v>
      </c>
      <c r="F413" s="196" t="s">
        <v>1740</v>
      </c>
      <c r="G413" s="197" t="s">
        <v>280</v>
      </c>
      <c r="H413" s="198">
        <v>21.17</v>
      </c>
      <c r="I413" s="199"/>
      <c r="J413" s="200">
        <f>ROUND(I413*H413,2)</f>
        <v>0</v>
      </c>
      <c r="K413" s="196" t="s">
        <v>281</v>
      </c>
      <c r="L413" s="40"/>
      <c r="M413" s="201" t="s">
        <v>1</v>
      </c>
      <c r="N413" s="202" t="s">
        <v>41</v>
      </c>
      <c r="O413" s="72"/>
      <c r="P413" s="203">
        <f>O413*H413</f>
        <v>0</v>
      </c>
      <c r="Q413" s="203">
        <v>0</v>
      </c>
      <c r="R413" s="203">
        <f>Q413*H413</f>
        <v>0</v>
      </c>
      <c r="S413" s="203">
        <v>0</v>
      </c>
      <c r="T413" s="204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05" t="s">
        <v>380</v>
      </c>
      <c r="AT413" s="205" t="s">
        <v>277</v>
      </c>
      <c r="AU413" s="205" t="s">
        <v>85</v>
      </c>
      <c r="AY413" s="18" t="s">
        <v>275</v>
      </c>
      <c r="BE413" s="206">
        <f>IF(N413="základní",J413,0)</f>
        <v>0</v>
      </c>
      <c r="BF413" s="206">
        <f>IF(N413="snížená",J413,0)</f>
        <v>0</v>
      </c>
      <c r="BG413" s="206">
        <f>IF(N413="zákl. přenesená",J413,0)</f>
        <v>0</v>
      </c>
      <c r="BH413" s="206">
        <f>IF(N413="sníž. přenesená",J413,0)</f>
        <v>0</v>
      </c>
      <c r="BI413" s="206">
        <f>IF(N413="nulová",J413,0)</f>
        <v>0</v>
      </c>
      <c r="BJ413" s="18" t="s">
        <v>83</v>
      </c>
      <c r="BK413" s="206">
        <f>ROUND(I413*H413,2)</f>
        <v>0</v>
      </c>
      <c r="BL413" s="18" t="s">
        <v>380</v>
      </c>
      <c r="BM413" s="205" t="s">
        <v>5221</v>
      </c>
    </row>
    <row r="414" spans="1:65" s="13" customFormat="1" ht="10">
      <c r="B414" s="207"/>
      <c r="C414" s="208"/>
      <c r="D414" s="209" t="s">
        <v>284</v>
      </c>
      <c r="E414" s="210" t="s">
        <v>1</v>
      </c>
      <c r="F414" s="211" t="s">
        <v>5196</v>
      </c>
      <c r="G414" s="208"/>
      <c r="H414" s="212">
        <v>17.649999999999999</v>
      </c>
      <c r="I414" s="213"/>
      <c r="J414" s="208"/>
      <c r="K414" s="208"/>
      <c r="L414" s="214"/>
      <c r="M414" s="215"/>
      <c r="N414" s="216"/>
      <c r="O414" s="216"/>
      <c r="P414" s="216"/>
      <c r="Q414" s="216"/>
      <c r="R414" s="216"/>
      <c r="S414" s="216"/>
      <c r="T414" s="217"/>
      <c r="AT414" s="218" t="s">
        <v>284</v>
      </c>
      <c r="AU414" s="218" t="s">
        <v>85</v>
      </c>
      <c r="AV414" s="13" t="s">
        <v>85</v>
      </c>
      <c r="AW414" s="13" t="s">
        <v>32</v>
      </c>
      <c r="AX414" s="13" t="s">
        <v>76</v>
      </c>
      <c r="AY414" s="218" t="s">
        <v>275</v>
      </c>
    </row>
    <row r="415" spans="1:65" s="13" customFormat="1" ht="10">
      <c r="B415" s="207"/>
      <c r="C415" s="208"/>
      <c r="D415" s="209" t="s">
        <v>284</v>
      </c>
      <c r="E415" s="210" t="s">
        <v>1</v>
      </c>
      <c r="F415" s="211" t="s">
        <v>5207</v>
      </c>
      <c r="G415" s="208"/>
      <c r="H415" s="212">
        <v>2.52</v>
      </c>
      <c r="I415" s="213"/>
      <c r="J415" s="208"/>
      <c r="K415" s="208"/>
      <c r="L415" s="214"/>
      <c r="M415" s="215"/>
      <c r="N415" s="216"/>
      <c r="O415" s="216"/>
      <c r="P415" s="216"/>
      <c r="Q415" s="216"/>
      <c r="R415" s="216"/>
      <c r="S415" s="216"/>
      <c r="T415" s="217"/>
      <c r="AT415" s="218" t="s">
        <v>284</v>
      </c>
      <c r="AU415" s="218" t="s">
        <v>85</v>
      </c>
      <c r="AV415" s="13" t="s">
        <v>85</v>
      </c>
      <c r="AW415" s="13" t="s">
        <v>32</v>
      </c>
      <c r="AX415" s="13" t="s">
        <v>76</v>
      </c>
      <c r="AY415" s="218" t="s">
        <v>275</v>
      </c>
    </row>
    <row r="416" spans="1:65" s="13" customFormat="1" ht="10">
      <c r="B416" s="207"/>
      <c r="C416" s="208"/>
      <c r="D416" s="209" t="s">
        <v>284</v>
      </c>
      <c r="E416" s="210" t="s">
        <v>1</v>
      </c>
      <c r="F416" s="211" t="s">
        <v>5208</v>
      </c>
      <c r="G416" s="208"/>
      <c r="H416" s="212">
        <v>1</v>
      </c>
      <c r="I416" s="213"/>
      <c r="J416" s="208"/>
      <c r="K416" s="208"/>
      <c r="L416" s="214"/>
      <c r="M416" s="215"/>
      <c r="N416" s="216"/>
      <c r="O416" s="216"/>
      <c r="P416" s="216"/>
      <c r="Q416" s="216"/>
      <c r="R416" s="216"/>
      <c r="S416" s="216"/>
      <c r="T416" s="217"/>
      <c r="AT416" s="218" t="s">
        <v>284</v>
      </c>
      <c r="AU416" s="218" t="s">
        <v>85</v>
      </c>
      <c r="AV416" s="13" t="s">
        <v>85</v>
      </c>
      <c r="AW416" s="13" t="s">
        <v>32</v>
      </c>
      <c r="AX416" s="13" t="s">
        <v>76</v>
      </c>
      <c r="AY416" s="218" t="s">
        <v>275</v>
      </c>
    </row>
    <row r="417" spans="1:65" s="14" customFormat="1" ht="10">
      <c r="B417" s="219"/>
      <c r="C417" s="220"/>
      <c r="D417" s="209" t="s">
        <v>284</v>
      </c>
      <c r="E417" s="221" t="s">
        <v>1</v>
      </c>
      <c r="F417" s="222" t="s">
        <v>286</v>
      </c>
      <c r="G417" s="220"/>
      <c r="H417" s="223">
        <v>21.17</v>
      </c>
      <c r="I417" s="224"/>
      <c r="J417" s="220"/>
      <c r="K417" s="220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284</v>
      </c>
      <c r="AU417" s="229" t="s">
        <v>85</v>
      </c>
      <c r="AV417" s="14" t="s">
        <v>106</v>
      </c>
      <c r="AW417" s="14" t="s">
        <v>32</v>
      </c>
      <c r="AX417" s="14" t="s">
        <v>76</v>
      </c>
      <c r="AY417" s="229" t="s">
        <v>275</v>
      </c>
    </row>
    <row r="418" spans="1:65" s="15" customFormat="1" ht="10">
      <c r="B418" s="230"/>
      <c r="C418" s="231"/>
      <c r="D418" s="209" t="s">
        <v>284</v>
      </c>
      <c r="E418" s="232" t="s">
        <v>1</v>
      </c>
      <c r="F418" s="233" t="s">
        <v>287</v>
      </c>
      <c r="G418" s="231"/>
      <c r="H418" s="234">
        <v>21.17</v>
      </c>
      <c r="I418" s="235"/>
      <c r="J418" s="231"/>
      <c r="K418" s="231"/>
      <c r="L418" s="236"/>
      <c r="M418" s="237"/>
      <c r="N418" s="238"/>
      <c r="O418" s="238"/>
      <c r="P418" s="238"/>
      <c r="Q418" s="238"/>
      <c r="R418" s="238"/>
      <c r="S418" s="238"/>
      <c r="T418" s="239"/>
      <c r="AT418" s="240" t="s">
        <v>284</v>
      </c>
      <c r="AU418" s="240" t="s">
        <v>85</v>
      </c>
      <c r="AV418" s="15" t="s">
        <v>282</v>
      </c>
      <c r="AW418" s="15" t="s">
        <v>32</v>
      </c>
      <c r="AX418" s="15" t="s">
        <v>83</v>
      </c>
      <c r="AY418" s="240" t="s">
        <v>275</v>
      </c>
    </row>
    <row r="419" spans="1:65" s="2" customFormat="1" ht="24.15" customHeight="1">
      <c r="A419" s="35"/>
      <c r="B419" s="36"/>
      <c r="C419" s="251" t="s">
        <v>890</v>
      </c>
      <c r="D419" s="251" t="s">
        <v>386</v>
      </c>
      <c r="E419" s="252" t="s">
        <v>387</v>
      </c>
      <c r="F419" s="253" t="s">
        <v>388</v>
      </c>
      <c r="G419" s="254" t="s">
        <v>280</v>
      </c>
      <c r="H419" s="255">
        <v>24.451000000000001</v>
      </c>
      <c r="I419" s="256"/>
      <c r="J419" s="257">
        <f>ROUND(I419*H419,2)</f>
        <v>0</v>
      </c>
      <c r="K419" s="253" t="s">
        <v>281</v>
      </c>
      <c r="L419" s="258"/>
      <c r="M419" s="259" t="s">
        <v>1</v>
      </c>
      <c r="N419" s="260" t="s">
        <v>41</v>
      </c>
      <c r="O419" s="72"/>
      <c r="P419" s="203">
        <f>O419*H419</f>
        <v>0</v>
      </c>
      <c r="Q419" s="203">
        <v>2.9999999999999997E-4</v>
      </c>
      <c r="R419" s="203">
        <f>Q419*H419</f>
        <v>7.3352999999999995E-3</v>
      </c>
      <c r="S419" s="203">
        <v>0</v>
      </c>
      <c r="T419" s="204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05" t="s">
        <v>517</v>
      </c>
      <c r="AT419" s="205" t="s">
        <v>386</v>
      </c>
      <c r="AU419" s="205" t="s">
        <v>85</v>
      </c>
      <c r="AY419" s="18" t="s">
        <v>275</v>
      </c>
      <c r="BE419" s="206">
        <f>IF(N419="základní",J419,0)</f>
        <v>0</v>
      </c>
      <c r="BF419" s="206">
        <f>IF(N419="snížená",J419,0)</f>
        <v>0</v>
      </c>
      <c r="BG419" s="206">
        <f>IF(N419="zákl. přenesená",J419,0)</f>
        <v>0</v>
      </c>
      <c r="BH419" s="206">
        <f>IF(N419="sníž. přenesená",J419,0)</f>
        <v>0</v>
      </c>
      <c r="BI419" s="206">
        <f>IF(N419="nulová",J419,0)</f>
        <v>0</v>
      </c>
      <c r="BJ419" s="18" t="s">
        <v>83</v>
      </c>
      <c r="BK419" s="206">
        <f>ROUND(I419*H419,2)</f>
        <v>0</v>
      </c>
      <c r="BL419" s="18" t="s">
        <v>380</v>
      </c>
      <c r="BM419" s="205" t="s">
        <v>5222</v>
      </c>
    </row>
    <row r="420" spans="1:65" s="13" customFormat="1" ht="10">
      <c r="B420" s="207"/>
      <c r="C420" s="208"/>
      <c r="D420" s="209" t="s">
        <v>284</v>
      </c>
      <c r="E420" s="208"/>
      <c r="F420" s="211" t="s">
        <v>5223</v>
      </c>
      <c r="G420" s="208"/>
      <c r="H420" s="212">
        <v>24.451000000000001</v>
      </c>
      <c r="I420" s="213"/>
      <c r="J420" s="208"/>
      <c r="K420" s="208"/>
      <c r="L420" s="214"/>
      <c r="M420" s="215"/>
      <c r="N420" s="216"/>
      <c r="O420" s="216"/>
      <c r="P420" s="216"/>
      <c r="Q420" s="216"/>
      <c r="R420" s="216"/>
      <c r="S420" s="216"/>
      <c r="T420" s="217"/>
      <c r="AT420" s="218" t="s">
        <v>284</v>
      </c>
      <c r="AU420" s="218" t="s">
        <v>85</v>
      </c>
      <c r="AV420" s="13" t="s">
        <v>85</v>
      </c>
      <c r="AW420" s="13" t="s">
        <v>4</v>
      </c>
      <c r="AX420" s="13" t="s">
        <v>83</v>
      </c>
      <c r="AY420" s="218" t="s">
        <v>275</v>
      </c>
    </row>
    <row r="421" spans="1:65" s="2" customFormat="1" ht="24.15" customHeight="1">
      <c r="A421" s="35"/>
      <c r="B421" s="36"/>
      <c r="C421" s="194" t="s">
        <v>894</v>
      </c>
      <c r="D421" s="194" t="s">
        <v>277</v>
      </c>
      <c r="E421" s="195" t="s">
        <v>1746</v>
      </c>
      <c r="F421" s="196" t="s">
        <v>1747</v>
      </c>
      <c r="G421" s="197" t="s">
        <v>280</v>
      </c>
      <c r="H421" s="198">
        <v>17.14</v>
      </c>
      <c r="I421" s="199"/>
      <c r="J421" s="200">
        <f>ROUND(I421*H421,2)</f>
        <v>0</v>
      </c>
      <c r="K421" s="196" t="s">
        <v>281</v>
      </c>
      <c r="L421" s="40"/>
      <c r="M421" s="201" t="s">
        <v>1</v>
      </c>
      <c r="N421" s="202" t="s">
        <v>41</v>
      </c>
      <c r="O421" s="72"/>
      <c r="P421" s="203">
        <f>O421*H421</f>
        <v>0</v>
      </c>
      <c r="Q421" s="203">
        <v>0</v>
      </c>
      <c r="R421" s="203">
        <f>Q421*H421</f>
        <v>0</v>
      </c>
      <c r="S421" s="203">
        <v>0</v>
      </c>
      <c r="T421" s="204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05" t="s">
        <v>380</v>
      </c>
      <c r="AT421" s="205" t="s">
        <v>277</v>
      </c>
      <c r="AU421" s="205" t="s">
        <v>85</v>
      </c>
      <c r="AY421" s="18" t="s">
        <v>275</v>
      </c>
      <c r="BE421" s="206">
        <f>IF(N421="základní",J421,0)</f>
        <v>0</v>
      </c>
      <c r="BF421" s="206">
        <f>IF(N421="snížená",J421,0)</f>
        <v>0</v>
      </c>
      <c r="BG421" s="206">
        <f>IF(N421="zákl. přenesená",J421,0)</f>
        <v>0</v>
      </c>
      <c r="BH421" s="206">
        <f>IF(N421="sníž. přenesená",J421,0)</f>
        <v>0</v>
      </c>
      <c r="BI421" s="206">
        <f>IF(N421="nulová",J421,0)</f>
        <v>0</v>
      </c>
      <c r="BJ421" s="18" t="s">
        <v>83</v>
      </c>
      <c r="BK421" s="206">
        <f>ROUND(I421*H421,2)</f>
        <v>0</v>
      </c>
      <c r="BL421" s="18" t="s">
        <v>380</v>
      </c>
      <c r="BM421" s="205" t="s">
        <v>5224</v>
      </c>
    </row>
    <row r="422" spans="1:65" s="13" customFormat="1" ht="10">
      <c r="B422" s="207"/>
      <c r="C422" s="208"/>
      <c r="D422" s="209" t="s">
        <v>284</v>
      </c>
      <c r="E422" s="210" t="s">
        <v>1</v>
      </c>
      <c r="F422" s="211" t="s">
        <v>5225</v>
      </c>
      <c r="G422" s="208"/>
      <c r="H422" s="212">
        <v>15.9</v>
      </c>
      <c r="I422" s="213"/>
      <c r="J422" s="208"/>
      <c r="K422" s="208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284</v>
      </c>
      <c r="AU422" s="218" t="s">
        <v>85</v>
      </c>
      <c r="AV422" s="13" t="s">
        <v>85</v>
      </c>
      <c r="AW422" s="13" t="s">
        <v>32</v>
      </c>
      <c r="AX422" s="13" t="s">
        <v>76</v>
      </c>
      <c r="AY422" s="218" t="s">
        <v>275</v>
      </c>
    </row>
    <row r="423" spans="1:65" s="13" customFormat="1" ht="10">
      <c r="B423" s="207"/>
      <c r="C423" s="208"/>
      <c r="D423" s="209" t="s">
        <v>284</v>
      </c>
      <c r="E423" s="210" t="s">
        <v>1</v>
      </c>
      <c r="F423" s="211" t="s">
        <v>5226</v>
      </c>
      <c r="G423" s="208"/>
      <c r="H423" s="212">
        <v>0.84</v>
      </c>
      <c r="I423" s="213"/>
      <c r="J423" s="208"/>
      <c r="K423" s="208"/>
      <c r="L423" s="214"/>
      <c r="M423" s="215"/>
      <c r="N423" s="216"/>
      <c r="O423" s="216"/>
      <c r="P423" s="216"/>
      <c r="Q423" s="216"/>
      <c r="R423" s="216"/>
      <c r="S423" s="216"/>
      <c r="T423" s="217"/>
      <c r="AT423" s="218" t="s">
        <v>284</v>
      </c>
      <c r="AU423" s="218" t="s">
        <v>85</v>
      </c>
      <c r="AV423" s="13" t="s">
        <v>85</v>
      </c>
      <c r="AW423" s="13" t="s">
        <v>32</v>
      </c>
      <c r="AX423" s="13" t="s">
        <v>76</v>
      </c>
      <c r="AY423" s="218" t="s">
        <v>275</v>
      </c>
    </row>
    <row r="424" spans="1:65" s="13" customFormat="1" ht="10">
      <c r="B424" s="207"/>
      <c r="C424" s="208"/>
      <c r="D424" s="209" t="s">
        <v>284</v>
      </c>
      <c r="E424" s="210" t="s">
        <v>1</v>
      </c>
      <c r="F424" s="211" t="s">
        <v>5227</v>
      </c>
      <c r="G424" s="208"/>
      <c r="H424" s="212">
        <v>0.4</v>
      </c>
      <c r="I424" s="213"/>
      <c r="J424" s="208"/>
      <c r="K424" s="208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284</v>
      </c>
      <c r="AU424" s="218" t="s">
        <v>85</v>
      </c>
      <c r="AV424" s="13" t="s">
        <v>85</v>
      </c>
      <c r="AW424" s="13" t="s">
        <v>32</v>
      </c>
      <c r="AX424" s="13" t="s">
        <v>76</v>
      </c>
      <c r="AY424" s="218" t="s">
        <v>275</v>
      </c>
    </row>
    <row r="425" spans="1:65" s="14" customFormat="1" ht="10">
      <c r="B425" s="219"/>
      <c r="C425" s="220"/>
      <c r="D425" s="209" t="s">
        <v>284</v>
      </c>
      <c r="E425" s="221" t="s">
        <v>1</v>
      </c>
      <c r="F425" s="222" t="s">
        <v>286</v>
      </c>
      <c r="G425" s="220"/>
      <c r="H425" s="223">
        <v>17.14</v>
      </c>
      <c r="I425" s="224"/>
      <c r="J425" s="220"/>
      <c r="K425" s="220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284</v>
      </c>
      <c r="AU425" s="229" t="s">
        <v>85</v>
      </c>
      <c r="AV425" s="14" t="s">
        <v>106</v>
      </c>
      <c r="AW425" s="14" t="s">
        <v>32</v>
      </c>
      <c r="AX425" s="14" t="s">
        <v>76</v>
      </c>
      <c r="AY425" s="229" t="s">
        <v>275</v>
      </c>
    </row>
    <row r="426" spans="1:65" s="15" customFormat="1" ht="10">
      <c r="B426" s="230"/>
      <c r="C426" s="231"/>
      <c r="D426" s="209" t="s">
        <v>284</v>
      </c>
      <c r="E426" s="232" t="s">
        <v>1</v>
      </c>
      <c r="F426" s="233" t="s">
        <v>287</v>
      </c>
      <c r="G426" s="231"/>
      <c r="H426" s="234">
        <v>17.14</v>
      </c>
      <c r="I426" s="235"/>
      <c r="J426" s="231"/>
      <c r="K426" s="231"/>
      <c r="L426" s="236"/>
      <c r="M426" s="237"/>
      <c r="N426" s="238"/>
      <c r="O426" s="238"/>
      <c r="P426" s="238"/>
      <c r="Q426" s="238"/>
      <c r="R426" s="238"/>
      <c r="S426" s="238"/>
      <c r="T426" s="239"/>
      <c r="AT426" s="240" t="s">
        <v>284</v>
      </c>
      <c r="AU426" s="240" t="s">
        <v>85</v>
      </c>
      <c r="AV426" s="15" t="s">
        <v>282</v>
      </c>
      <c r="AW426" s="15" t="s">
        <v>32</v>
      </c>
      <c r="AX426" s="15" t="s">
        <v>83</v>
      </c>
      <c r="AY426" s="240" t="s">
        <v>275</v>
      </c>
    </row>
    <row r="427" spans="1:65" s="2" customFormat="1" ht="24.15" customHeight="1">
      <c r="A427" s="35"/>
      <c r="B427" s="36"/>
      <c r="C427" s="251" t="s">
        <v>907</v>
      </c>
      <c r="D427" s="251" t="s">
        <v>386</v>
      </c>
      <c r="E427" s="252" t="s">
        <v>387</v>
      </c>
      <c r="F427" s="253" t="s">
        <v>388</v>
      </c>
      <c r="G427" s="254" t="s">
        <v>280</v>
      </c>
      <c r="H427" s="255">
        <v>19.797000000000001</v>
      </c>
      <c r="I427" s="256"/>
      <c r="J427" s="257">
        <f>ROUND(I427*H427,2)</f>
        <v>0</v>
      </c>
      <c r="K427" s="253" t="s">
        <v>281</v>
      </c>
      <c r="L427" s="258"/>
      <c r="M427" s="259" t="s">
        <v>1</v>
      </c>
      <c r="N427" s="260" t="s">
        <v>41</v>
      </c>
      <c r="O427" s="72"/>
      <c r="P427" s="203">
        <f>O427*H427</f>
        <v>0</v>
      </c>
      <c r="Q427" s="203">
        <v>2.9999999999999997E-4</v>
      </c>
      <c r="R427" s="203">
        <f>Q427*H427</f>
        <v>5.9390999999999992E-3</v>
      </c>
      <c r="S427" s="203">
        <v>0</v>
      </c>
      <c r="T427" s="204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05" t="s">
        <v>517</v>
      </c>
      <c r="AT427" s="205" t="s">
        <v>386</v>
      </c>
      <c r="AU427" s="205" t="s">
        <v>85</v>
      </c>
      <c r="AY427" s="18" t="s">
        <v>275</v>
      </c>
      <c r="BE427" s="206">
        <f>IF(N427="základní",J427,0)</f>
        <v>0</v>
      </c>
      <c r="BF427" s="206">
        <f>IF(N427="snížená",J427,0)</f>
        <v>0</v>
      </c>
      <c r="BG427" s="206">
        <f>IF(N427="zákl. přenesená",J427,0)</f>
        <v>0</v>
      </c>
      <c r="BH427" s="206">
        <f>IF(N427="sníž. přenesená",J427,0)</f>
        <v>0</v>
      </c>
      <c r="BI427" s="206">
        <f>IF(N427="nulová",J427,0)</f>
        <v>0</v>
      </c>
      <c r="BJ427" s="18" t="s">
        <v>83</v>
      </c>
      <c r="BK427" s="206">
        <f>ROUND(I427*H427,2)</f>
        <v>0</v>
      </c>
      <c r="BL427" s="18" t="s">
        <v>380</v>
      </c>
      <c r="BM427" s="205" t="s">
        <v>5228</v>
      </c>
    </row>
    <row r="428" spans="1:65" s="13" customFormat="1" ht="10">
      <c r="B428" s="207"/>
      <c r="C428" s="208"/>
      <c r="D428" s="209" t="s">
        <v>284</v>
      </c>
      <c r="E428" s="208"/>
      <c r="F428" s="211" t="s">
        <v>5229</v>
      </c>
      <c r="G428" s="208"/>
      <c r="H428" s="212">
        <v>19.797000000000001</v>
      </c>
      <c r="I428" s="213"/>
      <c r="J428" s="208"/>
      <c r="K428" s="208"/>
      <c r="L428" s="214"/>
      <c r="M428" s="215"/>
      <c r="N428" s="216"/>
      <c r="O428" s="216"/>
      <c r="P428" s="216"/>
      <c r="Q428" s="216"/>
      <c r="R428" s="216"/>
      <c r="S428" s="216"/>
      <c r="T428" s="217"/>
      <c r="AT428" s="218" t="s">
        <v>284</v>
      </c>
      <c r="AU428" s="218" t="s">
        <v>85</v>
      </c>
      <c r="AV428" s="13" t="s">
        <v>85</v>
      </c>
      <c r="AW428" s="13" t="s">
        <v>4</v>
      </c>
      <c r="AX428" s="13" t="s">
        <v>83</v>
      </c>
      <c r="AY428" s="218" t="s">
        <v>275</v>
      </c>
    </row>
    <row r="429" spans="1:65" s="2" customFormat="1" ht="24.15" customHeight="1">
      <c r="A429" s="35"/>
      <c r="B429" s="36"/>
      <c r="C429" s="194" t="s">
        <v>915</v>
      </c>
      <c r="D429" s="194" t="s">
        <v>277</v>
      </c>
      <c r="E429" s="195" t="s">
        <v>1754</v>
      </c>
      <c r="F429" s="196" t="s">
        <v>1755</v>
      </c>
      <c r="G429" s="197" t="s">
        <v>280</v>
      </c>
      <c r="H429" s="198">
        <v>16</v>
      </c>
      <c r="I429" s="199"/>
      <c r="J429" s="200">
        <f>ROUND(I429*H429,2)</f>
        <v>0</v>
      </c>
      <c r="K429" s="196" t="s">
        <v>281</v>
      </c>
      <c r="L429" s="40"/>
      <c r="M429" s="201" t="s">
        <v>1</v>
      </c>
      <c r="N429" s="202" t="s">
        <v>41</v>
      </c>
      <c r="O429" s="72"/>
      <c r="P429" s="203">
        <f>O429*H429</f>
        <v>0</v>
      </c>
      <c r="Q429" s="203">
        <v>0</v>
      </c>
      <c r="R429" s="203">
        <f>Q429*H429</f>
        <v>0</v>
      </c>
      <c r="S429" s="203">
        <v>0</v>
      </c>
      <c r="T429" s="204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05" t="s">
        <v>380</v>
      </c>
      <c r="AT429" s="205" t="s">
        <v>277</v>
      </c>
      <c r="AU429" s="205" t="s">
        <v>85</v>
      </c>
      <c r="AY429" s="18" t="s">
        <v>275</v>
      </c>
      <c r="BE429" s="206">
        <f>IF(N429="základní",J429,0)</f>
        <v>0</v>
      </c>
      <c r="BF429" s="206">
        <f>IF(N429="snížená",J429,0)</f>
        <v>0</v>
      </c>
      <c r="BG429" s="206">
        <f>IF(N429="zákl. přenesená",J429,0)</f>
        <v>0</v>
      </c>
      <c r="BH429" s="206">
        <f>IF(N429="sníž. přenesená",J429,0)</f>
        <v>0</v>
      </c>
      <c r="BI429" s="206">
        <f>IF(N429="nulová",J429,0)</f>
        <v>0</v>
      </c>
      <c r="BJ429" s="18" t="s">
        <v>83</v>
      </c>
      <c r="BK429" s="206">
        <f>ROUND(I429*H429,2)</f>
        <v>0</v>
      </c>
      <c r="BL429" s="18" t="s">
        <v>380</v>
      </c>
      <c r="BM429" s="205" t="s">
        <v>5230</v>
      </c>
    </row>
    <row r="430" spans="1:65" s="13" customFormat="1" ht="10">
      <c r="B430" s="207"/>
      <c r="C430" s="208"/>
      <c r="D430" s="209" t="s">
        <v>284</v>
      </c>
      <c r="E430" s="210" t="s">
        <v>1</v>
      </c>
      <c r="F430" s="211" t="s">
        <v>5166</v>
      </c>
      <c r="G430" s="208"/>
      <c r="H430" s="212">
        <v>16</v>
      </c>
      <c r="I430" s="213"/>
      <c r="J430" s="208"/>
      <c r="K430" s="208"/>
      <c r="L430" s="214"/>
      <c r="M430" s="215"/>
      <c r="N430" s="216"/>
      <c r="O430" s="216"/>
      <c r="P430" s="216"/>
      <c r="Q430" s="216"/>
      <c r="R430" s="216"/>
      <c r="S430" s="216"/>
      <c r="T430" s="217"/>
      <c r="AT430" s="218" t="s">
        <v>284</v>
      </c>
      <c r="AU430" s="218" t="s">
        <v>85</v>
      </c>
      <c r="AV430" s="13" t="s">
        <v>85</v>
      </c>
      <c r="AW430" s="13" t="s">
        <v>32</v>
      </c>
      <c r="AX430" s="13" t="s">
        <v>76</v>
      </c>
      <c r="AY430" s="218" t="s">
        <v>275</v>
      </c>
    </row>
    <row r="431" spans="1:65" s="14" customFormat="1" ht="10">
      <c r="B431" s="219"/>
      <c r="C431" s="220"/>
      <c r="D431" s="209" t="s">
        <v>284</v>
      </c>
      <c r="E431" s="221" t="s">
        <v>1</v>
      </c>
      <c r="F431" s="222" t="s">
        <v>286</v>
      </c>
      <c r="G431" s="220"/>
      <c r="H431" s="223">
        <v>16</v>
      </c>
      <c r="I431" s="224"/>
      <c r="J431" s="220"/>
      <c r="K431" s="220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284</v>
      </c>
      <c r="AU431" s="229" t="s">
        <v>85</v>
      </c>
      <c r="AV431" s="14" t="s">
        <v>106</v>
      </c>
      <c r="AW431" s="14" t="s">
        <v>32</v>
      </c>
      <c r="AX431" s="14" t="s">
        <v>76</v>
      </c>
      <c r="AY431" s="229" t="s">
        <v>275</v>
      </c>
    </row>
    <row r="432" spans="1:65" s="15" customFormat="1" ht="10">
      <c r="B432" s="230"/>
      <c r="C432" s="231"/>
      <c r="D432" s="209" t="s">
        <v>284</v>
      </c>
      <c r="E432" s="232" t="s">
        <v>1</v>
      </c>
      <c r="F432" s="233" t="s">
        <v>287</v>
      </c>
      <c r="G432" s="231"/>
      <c r="H432" s="234">
        <v>16</v>
      </c>
      <c r="I432" s="235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284</v>
      </c>
      <c r="AU432" s="240" t="s">
        <v>85</v>
      </c>
      <c r="AV432" s="15" t="s">
        <v>282</v>
      </c>
      <c r="AW432" s="15" t="s">
        <v>32</v>
      </c>
      <c r="AX432" s="15" t="s">
        <v>83</v>
      </c>
      <c r="AY432" s="240" t="s">
        <v>275</v>
      </c>
    </row>
    <row r="433" spans="1:65" s="2" customFormat="1" ht="16.5" customHeight="1">
      <c r="A433" s="35"/>
      <c r="B433" s="36"/>
      <c r="C433" s="251" t="s">
        <v>919</v>
      </c>
      <c r="D433" s="251" t="s">
        <v>386</v>
      </c>
      <c r="E433" s="252" t="s">
        <v>1758</v>
      </c>
      <c r="F433" s="253" t="s">
        <v>1759</v>
      </c>
      <c r="G433" s="254" t="s">
        <v>342</v>
      </c>
      <c r="H433" s="255">
        <v>1.32</v>
      </c>
      <c r="I433" s="256"/>
      <c r="J433" s="257">
        <f>ROUND(I433*H433,2)</f>
        <v>0</v>
      </c>
      <c r="K433" s="253" t="s">
        <v>281</v>
      </c>
      <c r="L433" s="258"/>
      <c r="M433" s="259" t="s">
        <v>1</v>
      </c>
      <c r="N433" s="260" t="s">
        <v>41</v>
      </c>
      <c r="O433" s="72"/>
      <c r="P433" s="203">
        <f>O433*H433</f>
        <v>0</v>
      </c>
      <c r="Q433" s="203">
        <v>1</v>
      </c>
      <c r="R433" s="203">
        <f>Q433*H433</f>
        <v>1.32</v>
      </c>
      <c r="S433" s="203">
        <v>0</v>
      </c>
      <c r="T433" s="204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05" t="s">
        <v>517</v>
      </c>
      <c r="AT433" s="205" t="s">
        <v>386</v>
      </c>
      <c r="AU433" s="205" t="s">
        <v>85</v>
      </c>
      <c r="AY433" s="18" t="s">
        <v>275</v>
      </c>
      <c r="BE433" s="206">
        <f>IF(N433="základní",J433,0)</f>
        <v>0</v>
      </c>
      <c r="BF433" s="206">
        <f>IF(N433="snížená",J433,0)</f>
        <v>0</v>
      </c>
      <c r="BG433" s="206">
        <f>IF(N433="zákl. přenesená",J433,0)</f>
        <v>0</v>
      </c>
      <c r="BH433" s="206">
        <f>IF(N433="sníž. přenesená",J433,0)</f>
        <v>0</v>
      </c>
      <c r="BI433" s="206">
        <f>IF(N433="nulová",J433,0)</f>
        <v>0</v>
      </c>
      <c r="BJ433" s="18" t="s">
        <v>83</v>
      </c>
      <c r="BK433" s="206">
        <f>ROUND(I433*H433,2)</f>
        <v>0</v>
      </c>
      <c r="BL433" s="18" t="s">
        <v>380</v>
      </c>
      <c r="BM433" s="205" t="s">
        <v>5231</v>
      </c>
    </row>
    <row r="434" spans="1:65" s="13" customFormat="1" ht="10">
      <c r="B434" s="207"/>
      <c r="C434" s="208"/>
      <c r="D434" s="209" t="s">
        <v>284</v>
      </c>
      <c r="E434" s="208"/>
      <c r="F434" s="211" t="s">
        <v>5232</v>
      </c>
      <c r="G434" s="208"/>
      <c r="H434" s="212">
        <v>1.32</v>
      </c>
      <c r="I434" s="213"/>
      <c r="J434" s="208"/>
      <c r="K434" s="208"/>
      <c r="L434" s="214"/>
      <c r="M434" s="215"/>
      <c r="N434" s="216"/>
      <c r="O434" s="216"/>
      <c r="P434" s="216"/>
      <c r="Q434" s="216"/>
      <c r="R434" s="216"/>
      <c r="S434" s="216"/>
      <c r="T434" s="217"/>
      <c r="AT434" s="218" t="s">
        <v>284</v>
      </c>
      <c r="AU434" s="218" t="s">
        <v>85</v>
      </c>
      <c r="AV434" s="13" t="s">
        <v>85</v>
      </c>
      <c r="AW434" s="13" t="s">
        <v>4</v>
      </c>
      <c r="AX434" s="13" t="s">
        <v>83</v>
      </c>
      <c r="AY434" s="218" t="s">
        <v>275</v>
      </c>
    </row>
    <row r="435" spans="1:65" s="2" customFormat="1" ht="24.15" customHeight="1">
      <c r="A435" s="35"/>
      <c r="B435" s="36"/>
      <c r="C435" s="194" t="s">
        <v>927</v>
      </c>
      <c r="D435" s="194" t="s">
        <v>277</v>
      </c>
      <c r="E435" s="195" t="s">
        <v>1763</v>
      </c>
      <c r="F435" s="196" t="s">
        <v>1764</v>
      </c>
      <c r="G435" s="197" t="s">
        <v>280</v>
      </c>
      <c r="H435" s="198">
        <v>48</v>
      </c>
      <c r="I435" s="199"/>
      <c r="J435" s="200">
        <f>ROUND(I435*H435,2)</f>
        <v>0</v>
      </c>
      <c r="K435" s="196" t="s">
        <v>281</v>
      </c>
      <c r="L435" s="40"/>
      <c r="M435" s="201" t="s">
        <v>1</v>
      </c>
      <c r="N435" s="202" t="s">
        <v>41</v>
      </c>
      <c r="O435" s="72"/>
      <c r="P435" s="203">
        <f>O435*H435</f>
        <v>0</v>
      </c>
      <c r="Q435" s="203">
        <v>0</v>
      </c>
      <c r="R435" s="203">
        <f>Q435*H435</f>
        <v>0</v>
      </c>
      <c r="S435" s="203">
        <v>0</v>
      </c>
      <c r="T435" s="204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05" t="s">
        <v>380</v>
      </c>
      <c r="AT435" s="205" t="s">
        <v>277</v>
      </c>
      <c r="AU435" s="205" t="s">
        <v>85</v>
      </c>
      <c r="AY435" s="18" t="s">
        <v>275</v>
      </c>
      <c r="BE435" s="206">
        <f>IF(N435="základní",J435,0)</f>
        <v>0</v>
      </c>
      <c r="BF435" s="206">
        <f>IF(N435="snížená",J435,0)</f>
        <v>0</v>
      </c>
      <c r="BG435" s="206">
        <f>IF(N435="zákl. přenesená",J435,0)</f>
        <v>0</v>
      </c>
      <c r="BH435" s="206">
        <f>IF(N435="sníž. přenesená",J435,0)</f>
        <v>0</v>
      </c>
      <c r="BI435" s="206">
        <f>IF(N435="nulová",J435,0)</f>
        <v>0</v>
      </c>
      <c r="BJ435" s="18" t="s">
        <v>83</v>
      </c>
      <c r="BK435" s="206">
        <f>ROUND(I435*H435,2)</f>
        <v>0</v>
      </c>
      <c r="BL435" s="18" t="s">
        <v>380</v>
      </c>
      <c r="BM435" s="205" t="s">
        <v>5233</v>
      </c>
    </row>
    <row r="436" spans="1:65" s="13" customFormat="1" ht="10">
      <c r="B436" s="207"/>
      <c r="C436" s="208"/>
      <c r="D436" s="209" t="s">
        <v>284</v>
      </c>
      <c r="E436" s="210" t="s">
        <v>1</v>
      </c>
      <c r="F436" s="211" t="s">
        <v>5234</v>
      </c>
      <c r="G436" s="208"/>
      <c r="H436" s="212">
        <v>48</v>
      </c>
      <c r="I436" s="213"/>
      <c r="J436" s="208"/>
      <c r="K436" s="208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284</v>
      </c>
      <c r="AU436" s="218" t="s">
        <v>85</v>
      </c>
      <c r="AV436" s="13" t="s">
        <v>85</v>
      </c>
      <c r="AW436" s="13" t="s">
        <v>32</v>
      </c>
      <c r="AX436" s="13" t="s">
        <v>76</v>
      </c>
      <c r="AY436" s="218" t="s">
        <v>275</v>
      </c>
    </row>
    <row r="437" spans="1:65" s="14" customFormat="1" ht="10">
      <c r="B437" s="219"/>
      <c r="C437" s="220"/>
      <c r="D437" s="209" t="s">
        <v>284</v>
      </c>
      <c r="E437" s="221" t="s">
        <v>1</v>
      </c>
      <c r="F437" s="222" t="s">
        <v>286</v>
      </c>
      <c r="G437" s="220"/>
      <c r="H437" s="223">
        <v>48</v>
      </c>
      <c r="I437" s="224"/>
      <c r="J437" s="220"/>
      <c r="K437" s="220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284</v>
      </c>
      <c r="AU437" s="229" t="s">
        <v>85</v>
      </c>
      <c r="AV437" s="14" t="s">
        <v>106</v>
      </c>
      <c r="AW437" s="14" t="s">
        <v>32</v>
      </c>
      <c r="AX437" s="14" t="s">
        <v>76</v>
      </c>
      <c r="AY437" s="229" t="s">
        <v>275</v>
      </c>
    </row>
    <row r="438" spans="1:65" s="15" customFormat="1" ht="10">
      <c r="B438" s="230"/>
      <c r="C438" s="231"/>
      <c r="D438" s="209" t="s">
        <v>284</v>
      </c>
      <c r="E438" s="232" t="s">
        <v>1</v>
      </c>
      <c r="F438" s="233" t="s">
        <v>287</v>
      </c>
      <c r="G438" s="231"/>
      <c r="H438" s="234">
        <v>48</v>
      </c>
      <c r="I438" s="235"/>
      <c r="J438" s="231"/>
      <c r="K438" s="231"/>
      <c r="L438" s="236"/>
      <c r="M438" s="237"/>
      <c r="N438" s="238"/>
      <c r="O438" s="238"/>
      <c r="P438" s="238"/>
      <c r="Q438" s="238"/>
      <c r="R438" s="238"/>
      <c r="S438" s="238"/>
      <c r="T438" s="239"/>
      <c r="AT438" s="240" t="s">
        <v>284</v>
      </c>
      <c r="AU438" s="240" t="s">
        <v>85</v>
      </c>
      <c r="AV438" s="15" t="s">
        <v>282</v>
      </c>
      <c r="AW438" s="15" t="s">
        <v>32</v>
      </c>
      <c r="AX438" s="15" t="s">
        <v>83</v>
      </c>
      <c r="AY438" s="240" t="s">
        <v>275</v>
      </c>
    </row>
    <row r="439" spans="1:65" s="2" customFormat="1" ht="16.5" customHeight="1">
      <c r="A439" s="35"/>
      <c r="B439" s="36"/>
      <c r="C439" s="251" t="s">
        <v>938</v>
      </c>
      <c r="D439" s="251" t="s">
        <v>386</v>
      </c>
      <c r="E439" s="252" t="s">
        <v>1758</v>
      </c>
      <c r="F439" s="253" t="s">
        <v>1759</v>
      </c>
      <c r="G439" s="254" t="s">
        <v>342</v>
      </c>
      <c r="H439" s="255">
        <v>0.79200000000000004</v>
      </c>
      <c r="I439" s="256"/>
      <c r="J439" s="257">
        <f>ROUND(I439*H439,2)</f>
        <v>0</v>
      </c>
      <c r="K439" s="253" t="s">
        <v>281</v>
      </c>
      <c r="L439" s="258"/>
      <c r="M439" s="259" t="s">
        <v>1</v>
      </c>
      <c r="N439" s="260" t="s">
        <v>41</v>
      </c>
      <c r="O439" s="72"/>
      <c r="P439" s="203">
        <f>O439*H439</f>
        <v>0</v>
      </c>
      <c r="Q439" s="203">
        <v>1</v>
      </c>
      <c r="R439" s="203">
        <f>Q439*H439</f>
        <v>0.79200000000000004</v>
      </c>
      <c r="S439" s="203">
        <v>0</v>
      </c>
      <c r="T439" s="204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05" t="s">
        <v>517</v>
      </c>
      <c r="AT439" s="205" t="s">
        <v>386</v>
      </c>
      <c r="AU439" s="205" t="s">
        <v>85</v>
      </c>
      <c r="AY439" s="18" t="s">
        <v>275</v>
      </c>
      <c r="BE439" s="206">
        <f>IF(N439="základní",J439,0)</f>
        <v>0</v>
      </c>
      <c r="BF439" s="206">
        <f>IF(N439="snížená",J439,0)</f>
        <v>0</v>
      </c>
      <c r="BG439" s="206">
        <f>IF(N439="zákl. přenesená",J439,0)</f>
        <v>0</v>
      </c>
      <c r="BH439" s="206">
        <f>IF(N439="sníž. přenesená",J439,0)</f>
        <v>0</v>
      </c>
      <c r="BI439" s="206">
        <f>IF(N439="nulová",J439,0)</f>
        <v>0</v>
      </c>
      <c r="BJ439" s="18" t="s">
        <v>83</v>
      </c>
      <c r="BK439" s="206">
        <f>ROUND(I439*H439,2)</f>
        <v>0</v>
      </c>
      <c r="BL439" s="18" t="s">
        <v>380</v>
      </c>
      <c r="BM439" s="205" t="s">
        <v>5235</v>
      </c>
    </row>
    <row r="440" spans="1:65" s="13" customFormat="1" ht="10">
      <c r="B440" s="207"/>
      <c r="C440" s="208"/>
      <c r="D440" s="209" t="s">
        <v>284</v>
      </c>
      <c r="E440" s="208"/>
      <c r="F440" s="211" t="s">
        <v>5236</v>
      </c>
      <c r="G440" s="208"/>
      <c r="H440" s="212">
        <v>0.79200000000000004</v>
      </c>
      <c r="I440" s="213"/>
      <c r="J440" s="208"/>
      <c r="K440" s="208"/>
      <c r="L440" s="214"/>
      <c r="M440" s="215"/>
      <c r="N440" s="216"/>
      <c r="O440" s="216"/>
      <c r="P440" s="216"/>
      <c r="Q440" s="216"/>
      <c r="R440" s="216"/>
      <c r="S440" s="216"/>
      <c r="T440" s="217"/>
      <c r="AT440" s="218" t="s">
        <v>284</v>
      </c>
      <c r="AU440" s="218" t="s">
        <v>85</v>
      </c>
      <c r="AV440" s="13" t="s">
        <v>85</v>
      </c>
      <c r="AW440" s="13" t="s">
        <v>4</v>
      </c>
      <c r="AX440" s="13" t="s">
        <v>83</v>
      </c>
      <c r="AY440" s="218" t="s">
        <v>275</v>
      </c>
    </row>
    <row r="441" spans="1:65" s="2" customFormat="1" ht="24.15" customHeight="1">
      <c r="A441" s="35"/>
      <c r="B441" s="36"/>
      <c r="C441" s="194" t="s">
        <v>952</v>
      </c>
      <c r="D441" s="194" t="s">
        <v>277</v>
      </c>
      <c r="E441" s="195" t="s">
        <v>1806</v>
      </c>
      <c r="F441" s="196" t="s">
        <v>1807</v>
      </c>
      <c r="G441" s="197" t="s">
        <v>399</v>
      </c>
      <c r="H441" s="198">
        <v>4</v>
      </c>
      <c r="I441" s="199"/>
      <c r="J441" s="200">
        <f>ROUND(I441*H441,2)</f>
        <v>0</v>
      </c>
      <c r="K441" s="196" t="s">
        <v>281</v>
      </c>
      <c r="L441" s="40"/>
      <c r="M441" s="201" t="s">
        <v>1</v>
      </c>
      <c r="N441" s="202" t="s">
        <v>41</v>
      </c>
      <c r="O441" s="72"/>
      <c r="P441" s="203">
        <f>O441*H441</f>
        <v>0</v>
      </c>
      <c r="Q441" s="203">
        <v>2.0000000000000002E-5</v>
      </c>
      <c r="R441" s="203">
        <f>Q441*H441</f>
        <v>8.0000000000000007E-5</v>
      </c>
      <c r="S441" s="203">
        <v>0</v>
      </c>
      <c r="T441" s="204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05" t="s">
        <v>380</v>
      </c>
      <c r="AT441" s="205" t="s">
        <v>277</v>
      </c>
      <c r="AU441" s="205" t="s">
        <v>85</v>
      </c>
      <c r="AY441" s="18" t="s">
        <v>275</v>
      </c>
      <c r="BE441" s="206">
        <f>IF(N441="základní",J441,0)</f>
        <v>0</v>
      </c>
      <c r="BF441" s="206">
        <f>IF(N441="snížená",J441,0)</f>
        <v>0</v>
      </c>
      <c r="BG441" s="206">
        <f>IF(N441="zákl. přenesená",J441,0)</f>
        <v>0</v>
      </c>
      <c r="BH441" s="206">
        <f>IF(N441="sníž. přenesená",J441,0)</f>
        <v>0</v>
      </c>
      <c r="BI441" s="206">
        <f>IF(N441="nulová",J441,0)</f>
        <v>0</v>
      </c>
      <c r="BJ441" s="18" t="s">
        <v>83</v>
      </c>
      <c r="BK441" s="206">
        <f>ROUND(I441*H441,2)</f>
        <v>0</v>
      </c>
      <c r="BL441" s="18" t="s">
        <v>380</v>
      </c>
      <c r="BM441" s="205" t="s">
        <v>5237</v>
      </c>
    </row>
    <row r="442" spans="1:65" s="13" customFormat="1" ht="10">
      <c r="B442" s="207"/>
      <c r="C442" s="208"/>
      <c r="D442" s="209" t="s">
        <v>284</v>
      </c>
      <c r="E442" s="210" t="s">
        <v>1</v>
      </c>
      <c r="F442" s="211" t="s">
        <v>282</v>
      </c>
      <c r="G442" s="208"/>
      <c r="H442" s="212">
        <v>4</v>
      </c>
      <c r="I442" s="213"/>
      <c r="J442" s="208"/>
      <c r="K442" s="208"/>
      <c r="L442" s="214"/>
      <c r="M442" s="215"/>
      <c r="N442" s="216"/>
      <c r="O442" s="216"/>
      <c r="P442" s="216"/>
      <c r="Q442" s="216"/>
      <c r="R442" s="216"/>
      <c r="S442" s="216"/>
      <c r="T442" s="217"/>
      <c r="AT442" s="218" t="s">
        <v>284</v>
      </c>
      <c r="AU442" s="218" t="s">
        <v>85</v>
      </c>
      <c r="AV442" s="13" t="s">
        <v>85</v>
      </c>
      <c r="AW442" s="13" t="s">
        <v>32</v>
      </c>
      <c r="AX442" s="13" t="s">
        <v>76</v>
      </c>
      <c r="AY442" s="218" t="s">
        <v>275</v>
      </c>
    </row>
    <row r="443" spans="1:65" s="14" customFormat="1" ht="10">
      <c r="B443" s="219"/>
      <c r="C443" s="220"/>
      <c r="D443" s="209" t="s">
        <v>284</v>
      </c>
      <c r="E443" s="221" t="s">
        <v>1</v>
      </c>
      <c r="F443" s="222" t="s">
        <v>286</v>
      </c>
      <c r="G443" s="220"/>
      <c r="H443" s="223">
        <v>4</v>
      </c>
      <c r="I443" s="224"/>
      <c r="J443" s="220"/>
      <c r="K443" s="220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284</v>
      </c>
      <c r="AU443" s="229" t="s">
        <v>85</v>
      </c>
      <c r="AV443" s="14" t="s">
        <v>106</v>
      </c>
      <c r="AW443" s="14" t="s">
        <v>32</v>
      </c>
      <c r="AX443" s="14" t="s">
        <v>76</v>
      </c>
      <c r="AY443" s="229" t="s">
        <v>275</v>
      </c>
    </row>
    <row r="444" spans="1:65" s="15" customFormat="1" ht="10">
      <c r="B444" s="230"/>
      <c r="C444" s="231"/>
      <c r="D444" s="209" t="s">
        <v>284</v>
      </c>
      <c r="E444" s="232" t="s">
        <v>1</v>
      </c>
      <c r="F444" s="233" t="s">
        <v>287</v>
      </c>
      <c r="G444" s="231"/>
      <c r="H444" s="234">
        <v>4</v>
      </c>
      <c r="I444" s="235"/>
      <c r="J444" s="231"/>
      <c r="K444" s="231"/>
      <c r="L444" s="236"/>
      <c r="M444" s="237"/>
      <c r="N444" s="238"/>
      <c r="O444" s="238"/>
      <c r="P444" s="238"/>
      <c r="Q444" s="238"/>
      <c r="R444" s="238"/>
      <c r="S444" s="238"/>
      <c r="T444" s="239"/>
      <c r="AT444" s="240" t="s">
        <v>284</v>
      </c>
      <c r="AU444" s="240" t="s">
        <v>85</v>
      </c>
      <c r="AV444" s="15" t="s">
        <v>282</v>
      </c>
      <c r="AW444" s="15" t="s">
        <v>32</v>
      </c>
      <c r="AX444" s="15" t="s">
        <v>83</v>
      </c>
      <c r="AY444" s="240" t="s">
        <v>275</v>
      </c>
    </row>
    <row r="445" spans="1:65" s="2" customFormat="1" ht="16.5" customHeight="1">
      <c r="A445" s="35"/>
      <c r="B445" s="36"/>
      <c r="C445" s="251" t="s">
        <v>958</v>
      </c>
      <c r="D445" s="251" t="s">
        <v>386</v>
      </c>
      <c r="E445" s="252" t="s">
        <v>1811</v>
      </c>
      <c r="F445" s="253" t="s">
        <v>1812</v>
      </c>
      <c r="G445" s="254" t="s">
        <v>399</v>
      </c>
      <c r="H445" s="255">
        <v>4.08</v>
      </c>
      <c r="I445" s="256"/>
      <c r="J445" s="257">
        <f>ROUND(I445*H445,2)</f>
        <v>0</v>
      </c>
      <c r="K445" s="253" t="s">
        <v>281</v>
      </c>
      <c r="L445" s="258"/>
      <c r="M445" s="259" t="s">
        <v>1</v>
      </c>
      <c r="N445" s="260" t="s">
        <v>41</v>
      </c>
      <c r="O445" s="72"/>
      <c r="P445" s="203">
        <f>O445*H445</f>
        <v>0</v>
      </c>
      <c r="Q445" s="203">
        <v>2.0000000000000002E-5</v>
      </c>
      <c r="R445" s="203">
        <f>Q445*H445</f>
        <v>8.1600000000000005E-5</v>
      </c>
      <c r="S445" s="203">
        <v>0</v>
      </c>
      <c r="T445" s="204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05" t="s">
        <v>517</v>
      </c>
      <c r="AT445" s="205" t="s">
        <v>386</v>
      </c>
      <c r="AU445" s="205" t="s">
        <v>85</v>
      </c>
      <c r="AY445" s="18" t="s">
        <v>275</v>
      </c>
      <c r="BE445" s="206">
        <f>IF(N445="základní",J445,0)</f>
        <v>0</v>
      </c>
      <c r="BF445" s="206">
        <f>IF(N445="snížená",J445,0)</f>
        <v>0</v>
      </c>
      <c r="BG445" s="206">
        <f>IF(N445="zákl. přenesená",J445,0)</f>
        <v>0</v>
      </c>
      <c r="BH445" s="206">
        <f>IF(N445="sníž. přenesená",J445,0)</f>
        <v>0</v>
      </c>
      <c r="BI445" s="206">
        <f>IF(N445="nulová",J445,0)</f>
        <v>0</v>
      </c>
      <c r="BJ445" s="18" t="s">
        <v>83</v>
      </c>
      <c r="BK445" s="206">
        <f>ROUND(I445*H445,2)</f>
        <v>0</v>
      </c>
      <c r="BL445" s="18" t="s">
        <v>380</v>
      </c>
      <c r="BM445" s="205" t="s">
        <v>5238</v>
      </c>
    </row>
    <row r="446" spans="1:65" s="13" customFormat="1" ht="10">
      <c r="B446" s="207"/>
      <c r="C446" s="208"/>
      <c r="D446" s="209" t="s">
        <v>284</v>
      </c>
      <c r="E446" s="208"/>
      <c r="F446" s="211" t="s">
        <v>5239</v>
      </c>
      <c r="G446" s="208"/>
      <c r="H446" s="212">
        <v>4.08</v>
      </c>
      <c r="I446" s="213"/>
      <c r="J446" s="208"/>
      <c r="K446" s="208"/>
      <c r="L446" s="214"/>
      <c r="M446" s="215"/>
      <c r="N446" s="216"/>
      <c r="O446" s="216"/>
      <c r="P446" s="216"/>
      <c r="Q446" s="216"/>
      <c r="R446" s="216"/>
      <c r="S446" s="216"/>
      <c r="T446" s="217"/>
      <c r="AT446" s="218" t="s">
        <v>284</v>
      </c>
      <c r="AU446" s="218" t="s">
        <v>85</v>
      </c>
      <c r="AV446" s="13" t="s">
        <v>85</v>
      </c>
      <c r="AW446" s="13" t="s">
        <v>4</v>
      </c>
      <c r="AX446" s="13" t="s">
        <v>83</v>
      </c>
      <c r="AY446" s="218" t="s">
        <v>275</v>
      </c>
    </row>
    <row r="447" spans="1:65" s="2" customFormat="1" ht="24.15" customHeight="1">
      <c r="A447" s="35"/>
      <c r="B447" s="36"/>
      <c r="C447" s="194" t="s">
        <v>964</v>
      </c>
      <c r="D447" s="194" t="s">
        <v>277</v>
      </c>
      <c r="E447" s="195" t="s">
        <v>5240</v>
      </c>
      <c r="F447" s="196" t="s">
        <v>5241</v>
      </c>
      <c r="G447" s="197" t="s">
        <v>1694</v>
      </c>
      <c r="H447" s="261"/>
      <c r="I447" s="199"/>
      <c r="J447" s="200">
        <f>ROUND(I447*H447,2)</f>
        <v>0</v>
      </c>
      <c r="K447" s="196" t="s">
        <v>281</v>
      </c>
      <c r="L447" s="40"/>
      <c r="M447" s="201" t="s">
        <v>1</v>
      </c>
      <c r="N447" s="202" t="s">
        <v>41</v>
      </c>
      <c r="O447" s="72"/>
      <c r="P447" s="203">
        <f>O447*H447</f>
        <v>0</v>
      </c>
      <c r="Q447" s="203">
        <v>0</v>
      </c>
      <c r="R447" s="203">
        <f>Q447*H447</f>
        <v>0</v>
      </c>
      <c r="S447" s="203">
        <v>0</v>
      </c>
      <c r="T447" s="204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05" t="s">
        <v>380</v>
      </c>
      <c r="AT447" s="205" t="s">
        <v>277</v>
      </c>
      <c r="AU447" s="205" t="s">
        <v>85</v>
      </c>
      <c r="AY447" s="18" t="s">
        <v>275</v>
      </c>
      <c r="BE447" s="206">
        <f>IF(N447="základní",J447,0)</f>
        <v>0</v>
      </c>
      <c r="BF447" s="206">
        <f>IF(N447="snížená",J447,0)</f>
        <v>0</v>
      </c>
      <c r="BG447" s="206">
        <f>IF(N447="zákl. přenesená",J447,0)</f>
        <v>0</v>
      </c>
      <c r="BH447" s="206">
        <f>IF(N447="sníž. přenesená",J447,0)</f>
        <v>0</v>
      </c>
      <c r="BI447" s="206">
        <f>IF(N447="nulová",J447,0)</f>
        <v>0</v>
      </c>
      <c r="BJ447" s="18" t="s">
        <v>83</v>
      </c>
      <c r="BK447" s="206">
        <f>ROUND(I447*H447,2)</f>
        <v>0</v>
      </c>
      <c r="BL447" s="18" t="s">
        <v>380</v>
      </c>
      <c r="BM447" s="205" t="s">
        <v>5242</v>
      </c>
    </row>
    <row r="448" spans="1:65" s="12" customFormat="1" ht="22.75" customHeight="1">
      <c r="B448" s="178"/>
      <c r="C448" s="179"/>
      <c r="D448" s="180" t="s">
        <v>75</v>
      </c>
      <c r="E448" s="192" t="s">
        <v>1827</v>
      </c>
      <c r="F448" s="192" t="s">
        <v>1828</v>
      </c>
      <c r="G448" s="179"/>
      <c r="H448" s="179"/>
      <c r="I448" s="182"/>
      <c r="J448" s="193">
        <f>BK448</f>
        <v>0</v>
      </c>
      <c r="K448" s="179"/>
      <c r="L448" s="184"/>
      <c r="M448" s="185"/>
      <c r="N448" s="186"/>
      <c r="O448" s="186"/>
      <c r="P448" s="187">
        <f>SUM(P449:P457)</f>
        <v>0</v>
      </c>
      <c r="Q448" s="186"/>
      <c r="R448" s="187">
        <f>SUM(R449:R457)</f>
        <v>4.0319999999999995E-2</v>
      </c>
      <c r="S448" s="186"/>
      <c r="T448" s="188">
        <f>SUM(T449:T457)</f>
        <v>0</v>
      </c>
      <c r="AR448" s="189" t="s">
        <v>85</v>
      </c>
      <c r="AT448" s="190" t="s">
        <v>75</v>
      </c>
      <c r="AU448" s="190" t="s">
        <v>83</v>
      </c>
      <c r="AY448" s="189" t="s">
        <v>275</v>
      </c>
      <c r="BK448" s="191">
        <f>SUM(BK449:BK457)</f>
        <v>0</v>
      </c>
    </row>
    <row r="449" spans="1:65" s="2" customFormat="1" ht="33" customHeight="1">
      <c r="A449" s="35"/>
      <c r="B449" s="36"/>
      <c r="C449" s="194" t="s">
        <v>969</v>
      </c>
      <c r="D449" s="194" t="s">
        <v>277</v>
      </c>
      <c r="E449" s="195" t="s">
        <v>1927</v>
      </c>
      <c r="F449" s="196" t="s">
        <v>1928</v>
      </c>
      <c r="G449" s="197" t="s">
        <v>280</v>
      </c>
      <c r="H449" s="198">
        <v>16</v>
      </c>
      <c r="I449" s="199"/>
      <c r="J449" s="200">
        <f>ROUND(I449*H449,2)</f>
        <v>0</v>
      </c>
      <c r="K449" s="196" t="s">
        <v>281</v>
      </c>
      <c r="L449" s="40"/>
      <c r="M449" s="201" t="s">
        <v>1</v>
      </c>
      <c r="N449" s="202" t="s">
        <v>41</v>
      </c>
      <c r="O449" s="72"/>
      <c r="P449" s="203">
        <f>O449*H449</f>
        <v>0</v>
      </c>
      <c r="Q449" s="203">
        <v>1.2E-4</v>
      </c>
      <c r="R449" s="203">
        <f>Q449*H449</f>
        <v>1.92E-3</v>
      </c>
      <c r="S449" s="203">
        <v>0</v>
      </c>
      <c r="T449" s="204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05" t="s">
        <v>380</v>
      </c>
      <c r="AT449" s="205" t="s">
        <v>277</v>
      </c>
      <c r="AU449" s="205" t="s">
        <v>85</v>
      </c>
      <c r="AY449" s="18" t="s">
        <v>275</v>
      </c>
      <c r="BE449" s="206">
        <f>IF(N449="základní",J449,0)</f>
        <v>0</v>
      </c>
      <c r="BF449" s="206">
        <f>IF(N449="snížená",J449,0)</f>
        <v>0</v>
      </c>
      <c r="BG449" s="206">
        <f>IF(N449="zákl. přenesená",J449,0)</f>
        <v>0</v>
      </c>
      <c r="BH449" s="206">
        <f>IF(N449="sníž. přenesená",J449,0)</f>
        <v>0</v>
      </c>
      <c r="BI449" s="206">
        <f>IF(N449="nulová",J449,0)</f>
        <v>0</v>
      </c>
      <c r="BJ449" s="18" t="s">
        <v>83</v>
      </c>
      <c r="BK449" s="206">
        <f>ROUND(I449*H449,2)</f>
        <v>0</v>
      </c>
      <c r="BL449" s="18" t="s">
        <v>380</v>
      </c>
      <c r="BM449" s="205" t="s">
        <v>5243</v>
      </c>
    </row>
    <row r="450" spans="1:65" s="13" customFormat="1" ht="10">
      <c r="B450" s="207"/>
      <c r="C450" s="208"/>
      <c r="D450" s="209" t="s">
        <v>284</v>
      </c>
      <c r="E450" s="210" t="s">
        <v>1</v>
      </c>
      <c r="F450" s="211" t="s">
        <v>5166</v>
      </c>
      <c r="G450" s="208"/>
      <c r="H450" s="212">
        <v>16</v>
      </c>
      <c r="I450" s="213"/>
      <c r="J450" s="208"/>
      <c r="K450" s="208"/>
      <c r="L450" s="214"/>
      <c r="M450" s="215"/>
      <c r="N450" s="216"/>
      <c r="O450" s="216"/>
      <c r="P450" s="216"/>
      <c r="Q450" s="216"/>
      <c r="R450" s="216"/>
      <c r="S450" s="216"/>
      <c r="T450" s="217"/>
      <c r="AT450" s="218" t="s">
        <v>284</v>
      </c>
      <c r="AU450" s="218" t="s">
        <v>85</v>
      </c>
      <c r="AV450" s="13" t="s">
        <v>85</v>
      </c>
      <c r="AW450" s="13" t="s">
        <v>32</v>
      </c>
      <c r="AX450" s="13" t="s">
        <v>76</v>
      </c>
      <c r="AY450" s="218" t="s">
        <v>275</v>
      </c>
    </row>
    <row r="451" spans="1:65" s="14" customFormat="1" ht="10">
      <c r="B451" s="219"/>
      <c r="C451" s="220"/>
      <c r="D451" s="209" t="s">
        <v>284</v>
      </c>
      <c r="E451" s="221" t="s">
        <v>1</v>
      </c>
      <c r="F451" s="222" t="s">
        <v>286</v>
      </c>
      <c r="G451" s="220"/>
      <c r="H451" s="223">
        <v>16</v>
      </c>
      <c r="I451" s="224"/>
      <c r="J451" s="220"/>
      <c r="K451" s="220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284</v>
      </c>
      <c r="AU451" s="229" t="s">
        <v>85</v>
      </c>
      <c r="AV451" s="14" t="s">
        <v>106</v>
      </c>
      <c r="AW451" s="14" t="s">
        <v>32</v>
      </c>
      <c r="AX451" s="14" t="s">
        <v>76</v>
      </c>
      <c r="AY451" s="229" t="s">
        <v>275</v>
      </c>
    </row>
    <row r="452" spans="1:65" s="15" customFormat="1" ht="10">
      <c r="B452" s="230"/>
      <c r="C452" s="231"/>
      <c r="D452" s="209" t="s">
        <v>284</v>
      </c>
      <c r="E452" s="232" t="s">
        <v>1</v>
      </c>
      <c r="F452" s="233" t="s">
        <v>287</v>
      </c>
      <c r="G452" s="231"/>
      <c r="H452" s="234">
        <v>16</v>
      </c>
      <c r="I452" s="235"/>
      <c r="J452" s="231"/>
      <c r="K452" s="231"/>
      <c r="L452" s="236"/>
      <c r="M452" s="237"/>
      <c r="N452" s="238"/>
      <c r="O452" s="238"/>
      <c r="P452" s="238"/>
      <c r="Q452" s="238"/>
      <c r="R452" s="238"/>
      <c r="S452" s="238"/>
      <c r="T452" s="239"/>
      <c r="AT452" s="240" t="s">
        <v>284</v>
      </c>
      <c r="AU452" s="240" t="s">
        <v>85</v>
      </c>
      <c r="AV452" s="15" t="s">
        <v>282</v>
      </c>
      <c r="AW452" s="15" t="s">
        <v>32</v>
      </c>
      <c r="AX452" s="15" t="s">
        <v>83</v>
      </c>
      <c r="AY452" s="240" t="s">
        <v>275</v>
      </c>
    </row>
    <row r="453" spans="1:65" s="2" customFormat="1" ht="24.15" customHeight="1">
      <c r="A453" s="35"/>
      <c r="B453" s="36"/>
      <c r="C453" s="251" t="s">
        <v>975</v>
      </c>
      <c r="D453" s="251" t="s">
        <v>386</v>
      </c>
      <c r="E453" s="252" t="s">
        <v>1931</v>
      </c>
      <c r="F453" s="253" t="s">
        <v>1932</v>
      </c>
      <c r="G453" s="254" t="s">
        <v>290</v>
      </c>
      <c r="H453" s="255">
        <v>1.92</v>
      </c>
      <c r="I453" s="256"/>
      <c r="J453" s="257">
        <f>ROUND(I453*H453,2)</f>
        <v>0</v>
      </c>
      <c r="K453" s="253" t="s">
        <v>281</v>
      </c>
      <c r="L453" s="258"/>
      <c r="M453" s="259" t="s">
        <v>1</v>
      </c>
      <c r="N453" s="260" t="s">
        <v>41</v>
      </c>
      <c r="O453" s="72"/>
      <c r="P453" s="203">
        <f>O453*H453</f>
        <v>0</v>
      </c>
      <c r="Q453" s="203">
        <v>0.02</v>
      </c>
      <c r="R453" s="203">
        <f>Q453*H453</f>
        <v>3.8399999999999997E-2</v>
      </c>
      <c r="S453" s="203">
        <v>0</v>
      </c>
      <c r="T453" s="204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05" t="s">
        <v>517</v>
      </c>
      <c r="AT453" s="205" t="s">
        <v>386</v>
      </c>
      <c r="AU453" s="205" t="s">
        <v>85</v>
      </c>
      <c r="AY453" s="18" t="s">
        <v>275</v>
      </c>
      <c r="BE453" s="206">
        <f>IF(N453="základní",J453,0)</f>
        <v>0</v>
      </c>
      <c r="BF453" s="206">
        <f>IF(N453="snížená",J453,0)</f>
        <v>0</v>
      </c>
      <c r="BG453" s="206">
        <f>IF(N453="zákl. přenesená",J453,0)</f>
        <v>0</v>
      </c>
      <c r="BH453" s="206">
        <f>IF(N453="sníž. přenesená",J453,0)</f>
        <v>0</v>
      </c>
      <c r="BI453" s="206">
        <f>IF(N453="nulová",J453,0)</f>
        <v>0</v>
      </c>
      <c r="BJ453" s="18" t="s">
        <v>83</v>
      </c>
      <c r="BK453" s="206">
        <f>ROUND(I453*H453,2)</f>
        <v>0</v>
      </c>
      <c r="BL453" s="18" t="s">
        <v>380</v>
      </c>
      <c r="BM453" s="205" t="s">
        <v>5244</v>
      </c>
    </row>
    <row r="454" spans="1:65" s="13" customFormat="1" ht="10">
      <c r="B454" s="207"/>
      <c r="C454" s="208"/>
      <c r="D454" s="209" t="s">
        <v>284</v>
      </c>
      <c r="E454" s="210" t="s">
        <v>1</v>
      </c>
      <c r="F454" s="211" t="s">
        <v>5245</v>
      </c>
      <c r="G454" s="208"/>
      <c r="H454" s="212">
        <v>1.92</v>
      </c>
      <c r="I454" s="213"/>
      <c r="J454" s="208"/>
      <c r="K454" s="208"/>
      <c r="L454" s="214"/>
      <c r="M454" s="215"/>
      <c r="N454" s="216"/>
      <c r="O454" s="216"/>
      <c r="P454" s="216"/>
      <c r="Q454" s="216"/>
      <c r="R454" s="216"/>
      <c r="S454" s="216"/>
      <c r="T454" s="217"/>
      <c r="AT454" s="218" t="s">
        <v>284</v>
      </c>
      <c r="AU454" s="218" t="s">
        <v>85</v>
      </c>
      <c r="AV454" s="13" t="s">
        <v>85</v>
      </c>
      <c r="AW454" s="13" t="s">
        <v>32</v>
      </c>
      <c r="AX454" s="13" t="s">
        <v>76</v>
      </c>
      <c r="AY454" s="218" t="s">
        <v>275</v>
      </c>
    </row>
    <row r="455" spans="1:65" s="14" customFormat="1" ht="10">
      <c r="B455" s="219"/>
      <c r="C455" s="220"/>
      <c r="D455" s="209" t="s">
        <v>284</v>
      </c>
      <c r="E455" s="221" t="s">
        <v>1</v>
      </c>
      <c r="F455" s="222" t="s">
        <v>286</v>
      </c>
      <c r="G455" s="220"/>
      <c r="H455" s="223">
        <v>1.92</v>
      </c>
      <c r="I455" s="224"/>
      <c r="J455" s="220"/>
      <c r="K455" s="220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284</v>
      </c>
      <c r="AU455" s="229" t="s">
        <v>85</v>
      </c>
      <c r="AV455" s="14" t="s">
        <v>106</v>
      </c>
      <c r="AW455" s="14" t="s">
        <v>32</v>
      </c>
      <c r="AX455" s="14" t="s">
        <v>76</v>
      </c>
      <c r="AY455" s="229" t="s">
        <v>275</v>
      </c>
    </row>
    <row r="456" spans="1:65" s="15" customFormat="1" ht="10">
      <c r="B456" s="230"/>
      <c r="C456" s="231"/>
      <c r="D456" s="209" t="s">
        <v>284</v>
      </c>
      <c r="E456" s="232" t="s">
        <v>1</v>
      </c>
      <c r="F456" s="233" t="s">
        <v>287</v>
      </c>
      <c r="G456" s="231"/>
      <c r="H456" s="234">
        <v>1.92</v>
      </c>
      <c r="I456" s="235"/>
      <c r="J456" s="231"/>
      <c r="K456" s="231"/>
      <c r="L456" s="236"/>
      <c r="M456" s="237"/>
      <c r="N456" s="238"/>
      <c r="O456" s="238"/>
      <c r="P456" s="238"/>
      <c r="Q456" s="238"/>
      <c r="R456" s="238"/>
      <c r="S456" s="238"/>
      <c r="T456" s="239"/>
      <c r="AT456" s="240" t="s">
        <v>284</v>
      </c>
      <c r="AU456" s="240" t="s">
        <v>85</v>
      </c>
      <c r="AV456" s="15" t="s">
        <v>282</v>
      </c>
      <c r="AW456" s="15" t="s">
        <v>32</v>
      </c>
      <c r="AX456" s="15" t="s">
        <v>83</v>
      </c>
      <c r="AY456" s="240" t="s">
        <v>275</v>
      </c>
    </row>
    <row r="457" spans="1:65" s="2" customFormat="1" ht="24.15" customHeight="1">
      <c r="A457" s="35"/>
      <c r="B457" s="36"/>
      <c r="C457" s="194" t="s">
        <v>982</v>
      </c>
      <c r="D457" s="194" t="s">
        <v>277</v>
      </c>
      <c r="E457" s="195" t="s">
        <v>5246</v>
      </c>
      <c r="F457" s="196" t="s">
        <v>5247</v>
      </c>
      <c r="G457" s="197" t="s">
        <v>1694</v>
      </c>
      <c r="H457" s="261"/>
      <c r="I457" s="199"/>
      <c r="J457" s="200">
        <f>ROUND(I457*H457,2)</f>
        <v>0</v>
      </c>
      <c r="K457" s="196" t="s">
        <v>281</v>
      </c>
      <c r="L457" s="40"/>
      <c r="M457" s="201" t="s">
        <v>1</v>
      </c>
      <c r="N457" s="202" t="s">
        <v>41</v>
      </c>
      <c r="O457" s="72"/>
      <c r="P457" s="203">
        <f>O457*H457</f>
        <v>0</v>
      </c>
      <c r="Q457" s="203">
        <v>0</v>
      </c>
      <c r="R457" s="203">
        <f>Q457*H457</f>
        <v>0</v>
      </c>
      <c r="S457" s="203">
        <v>0</v>
      </c>
      <c r="T457" s="204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05" t="s">
        <v>380</v>
      </c>
      <c r="AT457" s="205" t="s">
        <v>277</v>
      </c>
      <c r="AU457" s="205" t="s">
        <v>85</v>
      </c>
      <c r="AY457" s="18" t="s">
        <v>275</v>
      </c>
      <c r="BE457" s="206">
        <f>IF(N457="základní",J457,0)</f>
        <v>0</v>
      </c>
      <c r="BF457" s="206">
        <f>IF(N457="snížená",J457,0)</f>
        <v>0</v>
      </c>
      <c r="BG457" s="206">
        <f>IF(N457="zákl. přenesená",J457,0)</f>
        <v>0</v>
      </c>
      <c r="BH457" s="206">
        <f>IF(N457="sníž. přenesená",J457,0)</f>
        <v>0</v>
      </c>
      <c r="BI457" s="206">
        <f>IF(N457="nulová",J457,0)</f>
        <v>0</v>
      </c>
      <c r="BJ457" s="18" t="s">
        <v>83</v>
      </c>
      <c r="BK457" s="206">
        <f>ROUND(I457*H457,2)</f>
        <v>0</v>
      </c>
      <c r="BL457" s="18" t="s">
        <v>380</v>
      </c>
      <c r="BM457" s="205" t="s">
        <v>5248</v>
      </c>
    </row>
    <row r="458" spans="1:65" s="12" customFormat="1" ht="22.75" customHeight="1">
      <c r="B458" s="178"/>
      <c r="C458" s="179"/>
      <c r="D458" s="180" t="s">
        <v>75</v>
      </c>
      <c r="E458" s="192" t="s">
        <v>5249</v>
      </c>
      <c r="F458" s="192" t="s">
        <v>99</v>
      </c>
      <c r="G458" s="179"/>
      <c r="H458" s="179"/>
      <c r="I458" s="182"/>
      <c r="J458" s="193">
        <f>BK458</f>
        <v>0</v>
      </c>
      <c r="K458" s="179"/>
      <c r="L458" s="184"/>
      <c r="M458" s="185"/>
      <c r="N458" s="186"/>
      <c r="O458" s="186"/>
      <c r="P458" s="187">
        <f>SUM(P459:P461)</f>
        <v>0</v>
      </c>
      <c r="Q458" s="186"/>
      <c r="R458" s="187">
        <f>SUM(R459:R461)</f>
        <v>0</v>
      </c>
      <c r="S458" s="186"/>
      <c r="T458" s="188">
        <f>SUM(T459:T461)</f>
        <v>0</v>
      </c>
      <c r="AR458" s="189" t="s">
        <v>85</v>
      </c>
      <c r="AT458" s="190" t="s">
        <v>75</v>
      </c>
      <c r="AU458" s="190" t="s">
        <v>83</v>
      </c>
      <c r="AY458" s="189" t="s">
        <v>275</v>
      </c>
      <c r="BK458" s="191">
        <f>SUM(BK459:BK461)</f>
        <v>0</v>
      </c>
    </row>
    <row r="459" spans="1:65" s="2" customFormat="1" ht="21.75" customHeight="1">
      <c r="A459" s="35"/>
      <c r="B459" s="36"/>
      <c r="C459" s="194" t="s">
        <v>989</v>
      </c>
      <c r="D459" s="194" t="s">
        <v>277</v>
      </c>
      <c r="E459" s="195" t="s">
        <v>5250</v>
      </c>
      <c r="F459" s="196" t="s">
        <v>5251</v>
      </c>
      <c r="G459" s="197" t="s">
        <v>610</v>
      </c>
      <c r="H459" s="198">
        <v>2</v>
      </c>
      <c r="I459" s="199"/>
      <c r="J459" s="200">
        <f>ROUND(I459*H459,2)</f>
        <v>0</v>
      </c>
      <c r="K459" s="196" t="s">
        <v>281</v>
      </c>
      <c r="L459" s="40"/>
      <c r="M459" s="201" t="s">
        <v>1</v>
      </c>
      <c r="N459" s="202" t="s">
        <v>41</v>
      </c>
      <c r="O459" s="72"/>
      <c r="P459" s="203">
        <f>O459*H459</f>
        <v>0</v>
      </c>
      <c r="Q459" s="203">
        <v>0</v>
      </c>
      <c r="R459" s="203">
        <f>Q459*H459</f>
        <v>0</v>
      </c>
      <c r="S459" s="203">
        <v>0</v>
      </c>
      <c r="T459" s="204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05" t="s">
        <v>380</v>
      </c>
      <c r="AT459" s="205" t="s">
        <v>277</v>
      </c>
      <c r="AU459" s="205" t="s">
        <v>85</v>
      </c>
      <c r="AY459" s="18" t="s">
        <v>275</v>
      </c>
      <c r="BE459" s="206">
        <f>IF(N459="základní",J459,0)</f>
        <v>0</v>
      </c>
      <c r="BF459" s="206">
        <f>IF(N459="snížená",J459,0)</f>
        <v>0</v>
      </c>
      <c r="BG459" s="206">
        <f>IF(N459="zákl. přenesená",J459,0)</f>
        <v>0</v>
      </c>
      <c r="BH459" s="206">
        <f>IF(N459="sníž. přenesená",J459,0)</f>
        <v>0</v>
      </c>
      <c r="BI459" s="206">
        <f>IF(N459="nulová",J459,0)</f>
        <v>0</v>
      </c>
      <c r="BJ459" s="18" t="s">
        <v>83</v>
      </c>
      <c r="BK459" s="206">
        <f>ROUND(I459*H459,2)</f>
        <v>0</v>
      </c>
      <c r="BL459" s="18" t="s">
        <v>380</v>
      </c>
      <c r="BM459" s="205" t="s">
        <v>5252</v>
      </c>
    </row>
    <row r="460" spans="1:65" s="2" customFormat="1" ht="16.5" customHeight="1">
      <c r="A460" s="35"/>
      <c r="B460" s="36"/>
      <c r="C460" s="251" t="s">
        <v>993</v>
      </c>
      <c r="D460" s="251" t="s">
        <v>386</v>
      </c>
      <c r="E460" s="252" t="s">
        <v>5253</v>
      </c>
      <c r="F460" s="253" t="s">
        <v>5254</v>
      </c>
      <c r="G460" s="254" t="s">
        <v>2066</v>
      </c>
      <c r="H460" s="255">
        <v>2</v>
      </c>
      <c r="I460" s="256"/>
      <c r="J460" s="257">
        <f>ROUND(I460*H460,2)</f>
        <v>0</v>
      </c>
      <c r="K460" s="253" t="s">
        <v>1</v>
      </c>
      <c r="L460" s="258"/>
      <c r="M460" s="259" t="s">
        <v>1</v>
      </c>
      <c r="N460" s="260" t="s">
        <v>41</v>
      </c>
      <c r="O460" s="72"/>
      <c r="P460" s="203">
        <f>O460*H460</f>
        <v>0</v>
      </c>
      <c r="Q460" s="203">
        <v>0</v>
      </c>
      <c r="R460" s="203">
        <f>Q460*H460</f>
        <v>0</v>
      </c>
      <c r="S460" s="203">
        <v>0</v>
      </c>
      <c r="T460" s="204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05" t="s">
        <v>517</v>
      </c>
      <c r="AT460" s="205" t="s">
        <v>386</v>
      </c>
      <c r="AU460" s="205" t="s">
        <v>85</v>
      </c>
      <c r="AY460" s="18" t="s">
        <v>275</v>
      </c>
      <c r="BE460" s="206">
        <f>IF(N460="základní",J460,0)</f>
        <v>0</v>
      </c>
      <c r="BF460" s="206">
        <f>IF(N460="snížená",J460,0)</f>
        <v>0</v>
      </c>
      <c r="BG460" s="206">
        <f>IF(N460="zákl. přenesená",J460,0)</f>
        <v>0</v>
      </c>
      <c r="BH460" s="206">
        <f>IF(N460="sníž. přenesená",J460,0)</f>
        <v>0</v>
      </c>
      <c r="BI460" s="206">
        <f>IF(N460="nulová",J460,0)</f>
        <v>0</v>
      </c>
      <c r="BJ460" s="18" t="s">
        <v>83</v>
      </c>
      <c r="BK460" s="206">
        <f>ROUND(I460*H460,2)</f>
        <v>0</v>
      </c>
      <c r="BL460" s="18" t="s">
        <v>380</v>
      </c>
      <c r="BM460" s="205" t="s">
        <v>5255</v>
      </c>
    </row>
    <row r="461" spans="1:65" s="2" customFormat="1" ht="24.15" customHeight="1">
      <c r="A461" s="35"/>
      <c r="B461" s="36"/>
      <c r="C461" s="194" t="s">
        <v>1000</v>
      </c>
      <c r="D461" s="194" t="s">
        <v>277</v>
      </c>
      <c r="E461" s="195" t="s">
        <v>5256</v>
      </c>
      <c r="F461" s="196" t="s">
        <v>5257</v>
      </c>
      <c r="G461" s="197" t="s">
        <v>1694</v>
      </c>
      <c r="H461" s="261"/>
      <c r="I461" s="199"/>
      <c r="J461" s="200">
        <f>ROUND(I461*H461,2)</f>
        <v>0</v>
      </c>
      <c r="K461" s="196" t="s">
        <v>281</v>
      </c>
      <c r="L461" s="40"/>
      <c r="M461" s="201" t="s">
        <v>1</v>
      </c>
      <c r="N461" s="202" t="s">
        <v>41</v>
      </c>
      <c r="O461" s="72"/>
      <c r="P461" s="203">
        <f>O461*H461</f>
        <v>0</v>
      </c>
      <c r="Q461" s="203">
        <v>0</v>
      </c>
      <c r="R461" s="203">
        <f>Q461*H461</f>
        <v>0</v>
      </c>
      <c r="S461" s="203">
        <v>0</v>
      </c>
      <c r="T461" s="204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05" t="s">
        <v>380</v>
      </c>
      <c r="AT461" s="205" t="s">
        <v>277</v>
      </c>
      <c r="AU461" s="205" t="s">
        <v>85</v>
      </c>
      <c r="AY461" s="18" t="s">
        <v>275</v>
      </c>
      <c r="BE461" s="206">
        <f>IF(N461="základní",J461,0)</f>
        <v>0</v>
      </c>
      <c r="BF461" s="206">
        <f>IF(N461="snížená",J461,0)</f>
        <v>0</v>
      </c>
      <c r="BG461" s="206">
        <f>IF(N461="zákl. přenesená",J461,0)</f>
        <v>0</v>
      </c>
      <c r="BH461" s="206">
        <f>IF(N461="sníž. přenesená",J461,0)</f>
        <v>0</v>
      </c>
      <c r="BI461" s="206">
        <f>IF(N461="nulová",J461,0)</f>
        <v>0</v>
      </c>
      <c r="BJ461" s="18" t="s">
        <v>83</v>
      </c>
      <c r="BK461" s="206">
        <f>ROUND(I461*H461,2)</f>
        <v>0</v>
      </c>
      <c r="BL461" s="18" t="s">
        <v>380</v>
      </c>
      <c r="BM461" s="205" t="s">
        <v>5258</v>
      </c>
    </row>
    <row r="462" spans="1:65" s="12" customFormat="1" ht="22.75" customHeight="1">
      <c r="B462" s="178"/>
      <c r="C462" s="179"/>
      <c r="D462" s="180" t="s">
        <v>75</v>
      </c>
      <c r="E462" s="192" t="s">
        <v>1980</v>
      </c>
      <c r="F462" s="192" t="s">
        <v>1981</v>
      </c>
      <c r="G462" s="179"/>
      <c r="H462" s="179"/>
      <c r="I462" s="182"/>
      <c r="J462" s="193">
        <f>BK462</f>
        <v>0</v>
      </c>
      <c r="K462" s="179"/>
      <c r="L462" s="184"/>
      <c r="M462" s="185"/>
      <c r="N462" s="186"/>
      <c r="O462" s="186"/>
      <c r="P462" s="187">
        <f>SUM(P463:P484)</f>
        <v>0</v>
      </c>
      <c r="Q462" s="186"/>
      <c r="R462" s="187">
        <f>SUM(R463:R484)</f>
        <v>6.4830700000000005E-2</v>
      </c>
      <c r="S462" s="186"/>
      <c r="T462" s="188">
        <f>SUM(T463:T484)</f>
        <v>0</v>
      </c>
      <c r="AR462" s="189" t="s">
        <v>85</v>
      </c>
      <c r="AT462" s="190" t="s">
        <v>75</v>
      </c>
      <c r="AU462" s="190" t="s">
        <v>83</v>
      </c>
      <c r="AY462" s="189" t="s">
        <v>275</v>
      </c>
      <c r="BK462" s="191">
        <f>SUM(BK463:BK484)</f>
        <v>0</v>
      </c>
    </row>
    <row r="463" spans="1:65" s="2" customFormat="1" ht="24.15" customHeight="1">
      <c r="A463" s="35"/>
      <c r="B463" s="36"/>
      <c r="C463" s="194" t="s">
        <v>1006</v>
      </c>
      <c r="D463" s="194" t="s">
        <v>277</v>
      </c>
      <c r="E463" s="195" t="s">
        <v>5259</v>
      </c>
      <c r="F463" s="196" t="s">
        <v>5260</v>
      </c>
      <c r="G463" s="197" t="s">
        <v>399</v>
      </c>
      <c r="H463" s="198">
        <v>8.48</v>
      </c>
      <c r="I463" s="199"/>
      <c r="J463" s="200">
        <f>ROUND(I463*H463,2)</f>
        <v>0</v>
      </c>
      <c r="K463" s="196" t="s">
        <v>1</v>
      </c>
      <c r="L463" s="40"/>
      <c r="M463" s="201" t="s">
        <v>1</v>
      </c>
      <c r="N463" s="202" t="s">
        <v>41</v>
      </c>
      <c r="O463" s="72"/>
      <c r="P463" s="203">
        <f>O463*H463</f>
        <v>0</v>
      </c>
      <c r="Q463" s="203">
        <v>1.5900000000000001E-3</v>
      </c>
      <c r="R463" s="203">
        <f>Q463*H463</f>
        <v>1.3483200000000001E-2</v>
      </c>
      <c r="S463" s="203">
        <v>0</v>
      </c>
      <c r="T463" s="204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205" t="s">
        <v>380</v>
      </c>
      <c r="AT463" s="205" t="s">
        <v>277</v>
      </c>
      <c r="AU463" s="205" t="s">
        <v>85</v>
      </c>
      <c r="AY463" s="18" t="s">
        <v>275</v>
      </c>
      <c r="BE463" s="206">
        <f>IF(N463="základní",J463,0)</f>
        <v>0</v>
      </c>
      <c r="BF463" s="206">
        <f>IF(N463="snížená",J463,0)</f>
        <v>0</v>
      </c>
      <c r="BG463" s="206">
        <f>IF(N463="zákl. přenesená",J463,0)</f>
        <v>0</v>
      </c>
      <c r="BH463" s="206">
        <f>IF(N463="sníž. přenesená",J463,0)</f>
        <v>0</v>
      </c>
      <c r="BI463" s="206">
        <f>IF(N463="nulová",J463,0)</f>
        <v>0</v>
      </c>
      <c r="BJ463" s="18" t="s">
        <v>83</v>
      </c>
      <c r="BK463" s="206">
        <f>ROUND(I463*H463,2)</f>
        <v>0</v>
      </c>
      <c r="BL463" s="18" t="s">
        <v>380</v>
      </c>
      <c r="BM463" s="205" t="s">
        <v>5261</v>
      </c>
    </row>
    <row r="464" spans="1:65" s="13" customFormat="1" ht="10">
      <c r="B464" s="207"/>
      <c r="C464" s="208"/>
      <c r="D464" s="209" t="s">
        <v>284</v>
      </c>
      <c r="E464" s="210" t="s">
        <v>1</v>
      </c>
      <c r="F464" s="211" t="s">
        <v>5262</v>
      </c>
      <c r="G464" s="208"/>
      <c r="H464" s="212">
        <v>8.48</v>
      </c>
      <c r="I464" s="213"/>
      <c r="J464" s="208"/>
      <c r="K464" s="208"/>
      <c r="L464" s="214"/>
      <c r="M464" s="215"/>
      <c r="N464" s="216"/>
      <c r="O464" s="216"/>
      <c r="P464" s="216"/>
      <c r="Q464" s="216"/>
      <c r="R464" s="216"/>
      <c r="S464" s="216"/>
      <c r="T464" s="217"/>
      <c r="AT464" s="218" t="s">
        <v>284</v>
      </c>
      <c r="AU464" s="218" t="s">
        <v>85</v>
      </c>
      <c r="AV464" s="13" t="s">
        <v>85</v>
      </c>
      <c r="AW464" s="13" t="s">
        <v>32</v>
      </c>
      <c r="AX464" s="13" t="s">
        <v>76</v>
      </c>
      <c r="AY464" s="218" t="s">
        <v>275</v>
      </c>
    </row>
    <row r="465" spans="1:65" s="14" customFormat="1" ht="10">
      <c r="B465" s="219"/>
      <c r="C465" s="220"/>
      <c r="D465" s="209" t="s">
        <v>284</v>
      </c>
      <c r="E465" s="221" t="s">
        <v>1</v>
      </c>
      <c r="F465" s="222" t="s">
        <v>286</v>
      </c>
      <c r="G465" s="220"/>
      <c r="H465" s="223">
        <v>8.48</v>
      </c>
      <c r="I465" s="224"/>
      <c r="J465" s="220"/>
      <c r="K465" s="220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284</v>
      </c>
      <c r="AU465" s="229" t="s">
        <v>85</v>
      </c>
      <c r="AV465" s="14" t="s">
        <v>106</v>
      </c>
      <c r="AW465" s="14" t="s">
        <v>32</v>
      </c>
      <c r="AX465" s="14" t="s">
        <v>76</v>
      </c>
      <c r="AY465" s="229" t="s">
        <v>275</v>
      </c>
    </row>
    <row r="466" spans="1:65" s="15" customFormat="1" ht="10">
      <c r="B466" s="230"/>
      <c r="C466" s="231"/>
      <c r="D466" s="209" t="s">
        <v>284</v>
      </c>
      <c r="E466" s="232" t="s">
        <v>1</v>
      </c>
      <c r="F466" s="233" t="s">
        <v>287</v>
      </c>
      <c r="G466" s="231"/>
      <c r="H466" s="234">
        <v>8.48</v>
      </c>
      <c r="I466" s="235"/>
      <c r="J466" s="231"/>
      <c r="K466" s="231"/>
      <c r="L466" s="236"/>
      <c r="M466" s="237"/>
      <c r="N466" s="238"/>
      <c r="O466" s="238"/>
      <c r="P466" s="238"/>
      <c r="Q466" s="238"/>
      <c r="R466" s="238"/>
      <c r="S466" s="238"/>
      <c r="T466" s="239"/>
      <c r="AT466" s="240" t="s">
        <v>284</v>
      </c>
      <c r="AU466" s="240" t="s">
        <v>85</v>
      </c>
      <c r="AV466" s="15" t="s">
        <v>282</v>
      </c>
      <c r="AW466" s="15" t="s">
        <v>32</v>
      </c>
      <c r="AX466" s="15" t="s">
        <v>83</v>
      </c>
      <c r="AY466" s="240" t="s">
        <v>275</v>
      </c>
    </row>
    <row r="467" spans="1:65" s="2" customFormat="1" ht="33" customHeight="1">
      <c r="A467" s="35"/>
      <c r="B467" s="36"/>
      <c r="C467" s="194" t="s">
        <v>1010</v>
      </c>
      <c r="D467" s="194" t="s">
        <v>277</v>
      </c>
      <c r="E467" s="195" t="s">
        <v>5263</v>
      </c>
      <c r="F467" s="196" t="s">
        <v>5264</v>
      </c>
      <c r="G467" s="197" t="s">
        <v>399</v>
      </c>
      <c r="H467" s="198">
        <v>8.4</v>
      </c>
      <c r="I467" s="199"/>
      <c r="J467" s="200">
        <f>ROUND(I467*H467,2)</f>
        <v>0</v>
      </c>
      <c r="K467" s="196" t="s">
        <v>281</v>
      </c>
      <c r="L467" s="40"/>
      <c r="M467" s="201" t="s">
        <v>1</v>
      </c>
      <c r="N467" s="202" t="s">
        <v>41</v>
      </c>
      <c r="O467" s="72"/>
      <c r="P467" s="203">
        <f>O467*H467</f>
        <v>0</v>
      </c>
      <c r="Q467" s="203">
        <v>3.5100000000000001E-3</v>
      </c>
      <c r="R467" s="203">
        <f>Q467*H467</f>
        <v>2.9484000000000003E-2</v>
      </c>
      <c r="S467" s="203">
        <v>0</v>
      </c>
      <c r="T467" s="204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05" t="s">
        <v>380</v>
      </c>
      <c r="AT467" s="205" t="s">
        <v>277</v>
      </c>
      <c r="AU467" s="205" t="s">
        <v>85</v>
      </c>
      <c r="AY467" s="18" t="s">
        <v>275</v>
      </c>
      <c r="BE467" s="206">
        <f>IF(N467="základní",J467,0)</f>
        <v>0</v>
      </c>
      <c r="BF467" s="206">
        <f>IF(N467="snížená",J467,0)</f>
        <v>0</v>
      </c>
      <c r="BG467" s="206">
        <f>IF(N467="zákl. přenesená",J467,0)</f>
        <v>0</v>
      </c>
      <c r="BH467" s="206">
        <f>IF(N467="sníž. přenesená",J467,0)</f>
        <v>0</v>
      </c>
      <c r="BI467" s="206">
        <f>IF(N467="nulová",J467,0)</f>
        <v>0</v>
      </c>
      <c r="BJ467" s="18" t="s">
        <v>83</v>
      </c>
      <c r="BK467" s="206">
        <f>ROUND(I467*H467,2)</f>
        <v>0</v>
      </c>
      <c r="BL467" s="18" t="s">
        <v>380</v>
      </c>
      <c r="BM467" s="205" t="s">
        <v>5265</v>
      </c>
    </row>
    <row r="468" spans="1:65" s="13" customFormat="1" ht="10">
      <c r="B468" s="207"/>
      <c r="C468" s="208"/>
      <c r="D468" s="209" t="s">
        <v>284</v>
      </c>
      <c r="E468" s="210" t="s">
        <v>1</v>
      </c>
      <c r="F468" s="211" t="s">
        <v>5266</v>
      </c>
      <c r="G468" s="208"/>
      <c r="H468" s="212">
        <v>8.4</v>
      </c>
      <c r="I468" s="213"/>
      <c r="J468" s="208"/>
      <c r="K468" s="208"/>
      <c r="L468" s="214"/>
      <c r="M468" s="215"/>
      <c r="N468" s="216"/>
      <c r="O468" s="216"/>
      <c r="P468" s="216"/>
      <c r="Q468" s="216"/>
      <c r="R468" s="216"/>
      <c r="S468" s="216"/>
      <c r="T468" s="217"/>
      <c r="AT468" s="218" t="s">
        <v>284</v>
      </c>
      <c r="AU468" s="218" t="s">
        <v>85</v>
      </c>
      <c r="AV468" s="13" t="s">
        <v>85</v>
      </c>
      <c r="AW468" s="13" t="s">
        <v>32</v>
      </c>
      <c r="AX468" s="13" t="s">
        <v>76</v>
      </c>
      <c r="AY468" s="218" t="s">
        <v>275</v>
      </c>
    </row>
    <row r="469" spans="1:65" s="14" customFormat="1" ht="10">
      <c r="B469" s="219"/>
      <c r="C469" s="220"/>
      <c r="D469" s="209" t="s">
        <v>284</v>
      </c>
      <c r="E469" s="221" t="s">
        <v>1</v>
      </c>
      <c r="F469" s="222" t="s">
        <v>286</v>
      </c>
      <c r="G469" s="220"/>
      <c r="H469" s="223">
        <v>8.4</v>
      </c>
      <c r="I469" s="224"/>
      <c r="J469" s="220"/>
      <c r="K469" s="220"/>
      <c r="L469" s="225"/>
      <c r="M469" s="226"/>
      <c r="N469" s="227"/>
      <c r="O469" s="227"/>
      <c r="P469" s="227"/>
      <c r="Q469" s="227"/>
      <c r="R469" s="227"/>
      <c r="S469" s="227"/>
      <c r="T469" s="228"/>
      <c r="AT469" s="229" t="s">
        <v>284</v>
      </c>
      <c r="AU469" s="229" t="s">
        <v>85</v>
      </c>
      <c r="AV469" s="14" t="s">
        <v>106</v>
      </c>
      <c r="AW469" s="14" t="s">
        <v>32</v>
      </c>
      <c r="AX469" s="14" t="s">
        <v>76</v>
      </c>
      <c r="AY469" s="229" t="s">
        <v>275</v>
      </c>
    </row>
    <row r="470" spans="1:65" s="15" customFormat="1" ht="10">
      <c r="B470" s="230"/>
      <c r="C470" s="231"/>
      <c r="D470" s="209" t="s">
        <v>284</v>
      </c>
      <c r="E470" s="232" t="s">
        <v>1</v>
      </c>
      <c r="F470" s="233" t="s">
        <v>287</v>
      </c>
      <c r="G470" s="231"/>
      <c r="H470" s="234">
        <v>8.4</v>
      </c>
      <c r="I470" s="235"/>
      <c r="J470" s="231"/>
      <c r="K470" s="231"/>
      <c r="L470" s="236"/>
      <c r="M470" s="237"/>
      <c r="N470" s="238"/>
      <c r="O470" s="238"/>
      <c r="P470" s="238"/>
      <c r="Q470" s="238"/>
      <c r="R470" s="238"/>
      <c r="S470" s="238"/>
      <c r="T470" s="239"/>
      <c r="AT470" s="240" t="s">
        <v>284</v>
      </c>
      <c r="AU470" s="240" t="s">
        <v>85</v>
      </c>
      <c r="AV470" s="15" t="s">
        <v>282</v>
      </c>
      <c r="AW470" s="15" t="s">
        <v>32</v>
      </c>
      <c r="AX470" s="15" t="s">
        <v>83</v>
      </c>
      <c r="AY470" s="240" t="s">
        <v>275</v>
      </c>
    </row>
    <row r="471" spans="1:65" s="2" customFormat="1" ht="33" customHeight="1">
      <c r="A471" s="35"/>
      <c r="B471" s="36"/>
      <c r="C471" s="194" t="s">
        <v>1014</v>
      </c>
      <c r="D471" s="194" t="s">
        <v>277</v>
      </c>
      <c r="E471" s="195" t="s">
        <v>5267</v>
      </c>
      <c r="F471" s="196" t="s">
        <v>5268</v>
      </c>
      <c r="G471" s="197" t="s">
        <v>399</v>
      </c>
      <c r="H471" s="198">
        <v>4</v>
      </c>
      <c r="I471" s="199"/>
      <c r="J471" s="200">
        <f>ROUND(I471*H471,2)</f>
        <v>0</v>
      </c>
      <c r="K471" s="196" t="s">
        <v>1</v>
      </c>
      <c r="L471" s="40"/>
      <c r="M471" s="201" t="s">
        <v>1</v>
      </c>
      <c r="N471" s="202" t="s">
        <v>41</v>
      </c>
      <c r="O471" s="72"/>
      <c r="P471" s="203">
        <f>O471*H471</f>
        <v>0</v>
      </c>
      <c r="Q471" s="203">
        <v>2.8900000000000002E-3</v>
      </c>
      <c r="R471" s="203">
        <f>Q471*H471</f>
        <v>1.1560000000000001E-2</v>
      </c>
      <c r="S471" s="203">
        <v>0</v>
      </c>
      <c r="T471" s="204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05" t="s">
        <v>380</v>
      </c>
      <c r="AT471" s="205" t="s">
        <v>277</v>
      </c>
      <c r="AU471" s="205" t="s">
        <v>85</v>
      </c>
      <c r="AY471" s="18" t="s">
        <v>275</v>
      </c>
      <c r="BE471" s="206">
        <f>IF(N471="základní",J471,0)</f>
        <v>0</v>
      </c>
      <c r="BF471" s="206">
        <f>IF(N471="snížená",J471,0)</f>
        <v>0</v>
      </c>
      <c r="BG471" s="206">
        <f>IF(N471="zákl. přenesená",J471,0)</f>
        <v>0</v>
      </c>
      <c r="BH471" s="206">
        <f>IF(N471="sníž. přenesená",J471,0)</f>
        <v>0</v>
      </c>
      <c r="BI471" s="206">
        <f>IF(N471="nulová",J471,0)</f>
        <v>0</v>
      </c>
      <c r="BJ471" s="18" t="s">
        <v>83</v>
      </c>
      <c r="BK471" s="206">
        <f>ROUND(I471*H471,2)</f>
        <v>0</v>
      </c>
      <c r="BL471" s="18" t="s">
        <v>380</v>
      </c>
      <c r="BM471" s="205" t="s">
        <v>5269</v>
      </c>
    </row>
    <row r="472" spans="1:65" s="13" customFormat="1" ht="10">
      <c r="B472" s="207"/>
      <c r="C472" s="208"/>
      <c r="D472" s="209" t="s">
        <v>284</v>
      </c>
      <c r="E472" s="210" t="s">
        <v>1</v>
      </c>
      <c r="F472" s="211" t="s">
        <v>5270</v>
      </c>
      <c r="G472" s="208"/>
      <c r="H472" s="212">
        <v>4</v>
      </c>
      <c r="I472" s="213"/>
      <c r="J472" s="208"/>
      <c r="K472" s="208"/>
      <c r="L472" s="214"/>
      <c r="M472" s="215"/>
      <c r="N472" s="216"/>
      <c r="O472" s="216"/>
      <c r="P472" s="216"/>
      <c r="Q472" s="216"/>
      <c r="R472" s="216"/>
      <c r="S472" s="216"/>
      <c r="T472" s="217"/>
      <c r="AT472" s="218" t="s">
        <v>284</v>
      </c>
      <c r="AU472" s="218" t="s">
        <v>85</v>
      </c>
      <c r="AV472" s="13" t="s">
        <v>85</v>
      </c>
      <c r="AW472" s="13" t="s">
        <v>32</v>
      </c>
      <c r="AX472" s="13" t="s">
        <v>76</v>
      </c>
      <c r="AY472" s="218" t="s">
        <v>275</v>
      </c>
    </row>
    <row r="473" spans="1:65" s="14" customFormat="1" ht="10">
      <c r="B473" s="219"/>
      <c r="C473" s="220"/>
      <c r="D473" s="209" t="s">
        <v>284</v>
      </c>
      <c r="E473" s="221" t="s">
        <v>1</v>
      </c>
      <c r="F473" s="222" t="s">
        <v>286</v>
      </c>
      <c r="G473" s="220"/>
      <c r="H473" s="223">
        <v>4</v>
      </c>
      <c r="I473" s="224"/>
      <c r="J473" s="220"/>
      <c r="K473" s="220"/>
      <c r="L473" s="225"/>
      <c r="M473" s="226"/>
      <c r="N473" s="227"/>
      <c r="O473" s="227"/>
      <c r="P473" s="227"/>
      <c r="Q473" s="227"/>
      <c r="R473" s="227"/>
      <c r="S473" s="227"/>
      <c r="T473" s="228"/>
      <c r="AT473" s="229" t="s">
        <v>284</v>
      </c>
      <c r="AU473" s="229" t="s">
        <v>85</v>
      </c>
      <c r="AV473" s="14" t="s">
        <v>106</v>
      </c>
      <c r="AW473" s="14" t="s">
        <v>32</v>
      </c>
      <c r="AX473" s="14" t="s">
        <v>76</v>
      </c>
      <c r="AY473" s="229" t="s">
        <v>275</v>
      </c>
    </row>
    <row r="474" spans="1:65" s="15" customFormat="1" ht="10">
      <c r="B474" s="230"/>
      <c r="C474" s="231"/>
      <c r="D474" s="209" t="s">
        <v>284</v>
      </c>
      <c r="E474" s="232" t="s">
        <v>1</v>
      </c>
      <c r="F474" s="233" t="s">
        <v>287</v>
      </c>
      <c r="G474" s="231"/>
      <c r="H474" s="234">
        <v>4</v>
      </c>
      <c r="I474" s="235"/>
      <c r="J474" s="231"/>
      <c r="K474" s="231"/>
      <c r="L474" s="236"/>
      <c r="M474" s="237"/>
      <c r="N474" s="238"/>
      <c r="O474" s="238"/>
      <c r="P474" s="238"/>
      <c r="Q474" s="238"/>
      <c r="R474" s="238"/>
      <c r="S474" s="238"/>
      <c r="T474" s="239"/>
      <c r="AT474" s="240" t="s">
        <v>284</v>
      </c>
      <c r="AU474" s="240" t="s">
        <v>85</v>
      </c>
      <c r="AV474" s="15" t="s">
        <v>282</v>
      </c>
      <c r="AW474" s="15" t="s">
        <v>32</v>
      </c>
      <c r="AX474" s="15" t="s">
        <v>83</v>
      </c>
      <c r="AY474" s="240" t="s">
        <v>275</v>
      </c>
    </row>
    <row r="475" spans="1:65" s="2" customFormat="1" ht="24.15" customHeight="1">
      <c r="A475" s="35"/>
      <c r="B475" s="36"/>
      <c r="C475" s="194" t="s">
        <v>1018</v>
      </c>
      <c r="D475" s="194" t="s">
        <v>277</v>
      </c>
      <c r="E475" s="195" t="s">
        <v>2038</v>
      </c>
      <c r="F475" s="196" t="s">
        <v>5271</v>
      </c>
      <c r="G475" s="197" t="s">
        <v>399</v>
      </c>
      <c r="H475" s="198">
        <v>4</v>
      </c>
      <c r="I475" s="199"/>
      <c r="J475" s="200">
        <f>ROUND(I475*H475,2)</f>
        <v>0</v>
      </c>
      <c r="K475" s="196" t="s">
        <v>1</v>
      </c>
      <c r="L475" s="40"/>
      <c r="M475" s="201" t="s">
        <v>1</v>
      </c>
      <c r="N475" s="202" t="s">
        <v>41</v>
      </c>
      <c r="O475" s="72"/>
      <c r="P475" s="203">
        <f>O475*H475</f>
        <v>0</v>
      </c>
      <c r="Q475" s="203">
        <v>1.6299999999999999E-3</v>
      </c>
      <c r="R475" s="203">
        <f>Q475*H475</f>
        <v>6.5199999999999998E-3</v>
      </c>
      <c r="S475" s="203">
        <v>0</v>
      </c>
      <c r="T475" s="204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05" t="s">
        <v>380</v>
      </c>
      <c r="AT475" s="205" t="s">
        <v>277</v>
      </c>
      <c r="AU475" s="205" t="s">
        <v>85</v>
      </c>
      <c r="AY475" s="18" t="s">
        <v>275</v>
      </c>
      <c r="BE475" s="206">
        <f>IF(N475="základní",J475,0)</f>
        <v>0</v>
      </c>
      <c r="BF475" s="206">
        <f>IF(N475="snížená",J475,0)</f>
        <v>0</v>
      </c>
      <c r="BG475" s="206">
        <f>IF(N475="zákl. přenesená",J475,0)</f>
        <v>0</v>
      </c>
      <c r="BH475" s="206">
        <f>IF(N475="sníž. přenesená",J475,0)</f>
        <v>0</v>
      </c>
      <c r="BI475" s="206">
        <f>IF(N475="nulová",J475,0)</f>
        <v>0</v>
      </c>
      <c r="BJ475" s="18" t="s">
        <v>83</v>
      </c>
      <c r="BK475" s="206">
        <f>ROUND(I475*H475,2)</f>
        <v>0</v>
      </c>
      <c r="BL475" s="18" t="s">
        <v>380</v>
      </c>
      <c r="BM475" s="205" t="s">
        <v>5272</v>
      </c>
    </row>
    <row r="476" spans="1:65" s="13" customFormat="1" ht="10">
      <c r="B476" s="207"/>
      <c r="C476" s="208"/>
      <c r="D476" s="209" t="s">
        <v>284</v>
      </c>
      <c r="E476" s="210" t="s">
        <v>1</v>
      </c>
      <c r="F476" s="211" t="s">
        <v>282</v>
      </c>
      <c r="G476" s="208"/>
      <c r="H476" s="212">
        <v>4</v>
      </c>
      <c r="I476" s="213"/>
      <c r="J476" s="208"/>
      <c r="K476" s="208"/>
      <c r="L476" s="214"/>
      <c r="M476" s="215"/>
      <c r="N476" s="216"/>
      <c r="O476" s="216"/>
      <c r="P476" s="216"/>
      <c r="Q476" s="216"/>
      <c r="R476" s="216"/>
      <c r="S476" s="216"/>
      <c r="T476" s="217"/>
      <c r="AT476" s="218" t="s">
        <v>284</v>
      </c>
      <c r="AU476" s="218" t="s">
        <v>85</v>
      </c>
      <c r="AV476" s="13" t="s">
        <v>85</v>
      </c>
      <c r="AW476" s="13" t="s">
        <v>32</v>
      </c>
      <c r="AX476" s="13" t="s">
        <v>76</v>
      </c>
      <c r="AY476" s="218" t="s">
        <v>275</v>
      </c>
    </row>
    <row r="477" spans="1:65" s="14" customFormat="1" ht="10">
      <c r="B477" s="219"/>
      <c r="C477" s="220"/>
      <c r="D477" s="209" t="s">
        <v>284</v>
      </c>
      <c r="E477" s="221" t="s">
        <v>1</v>
      </c>
      <c r="F477" s="222" t="s">
        <v>286</v>
      </c>
      <c r="G477" s="220"/>
      <c r="H477" s="223">
        <v>4</v>
      </c>
      <c r="I477" s="224"/>
      <c r="J477" s="220"/>
      <c r="K477" s="220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284</v>
      </c>
      <c r="AU477" s="229" t="s">
        <v>85</v>
      </c>
      <c r="AV477" s="14" t="s">
        <v>106</v>
      </c>
      <c r="AW477" s="14" t="s">
        <v>32</v>
      </c>
      <c r="AX477" s="14" t="s">
        <v>76</v>
      </c>
      <c r="AY477" s="229" t="s">
        <v>275</v>
      </c>
    </row>
    <row r="478" spans="1:65" s="15" customFormat="1" ht="10">
      <c r="B478" s="230"/>
      <c r="C478" s="231"/>
      <c r="D478" s="209" t="s">
        <v>284</v>
      </c>
      <c r="E478" s="232" t="s">
        <v>1</v>
      </c>
      <c r="F478" s="233" t="s">
        <v>287</v>
      </c>
      <c r="G478" s="231"/>
      <c r="H478" s="234">
        <v>4</v>
      </c>
      <c r="I478" s="235"/>
      <c r="J478" s="231"/>
      <c r="K478" s="231"/>
      <c r="L478" s="236"/>
      <c r="M478" s="237"/>
      <c r="N478" s="238"/>
      <c r="O478" s="238"/>
      <c r="P478" s="238"/>
      <c r="Q478" s="238"/>
      <c r="R478" s="238"/>
      <c r="S478" s="238"/>
      <c r="T478" s="239"/>
      <c r="AT478" s="240" t="s">
        <v>284</v>
      </c>
      <c r="AU478" s="240" t="s">
        <v>85</v>
      </c>
      <c r="AV478" s="15" t="s">
        <v>282</v>
      </c>
      <c r="AW478" s="15" t="s">
        <v>32</v>
      </c>
      <c r="AX478" s="15" t="s">
        <v>83</v>
      </c>
      <c r="AY478" s="240" t="s">
        <v>275</v>
      </c>
    </row>
    <row r="479" spans="1:65" s="2" customFormat="1" ht="24.15" customHeight="1">
      <c r="A479" s="35"/>
      <c r="B479" s="36"/>
      <c r="C479" s="194" t="s">
        <v>1024</v>
      </c>
      <c r="D479" s="194" t="s">
        <v>277</v>
      </c>
      <c r="E479" s="195" t="s">
        <v>5273</v>
      </c>
      <c r="F479" s="196" t="s">
        <v>5274</v>
      </c>
      <c r="G479" s="197" t="s">
        <v>610</v>
      </c>
      <c r="H479" s="198">
        <v>1</v>
      </c>
      <c r="I479" s="199"/>
      <c r="J479" s="200">
        <f>ROUND(I479*H479,2)</f>
        <v>0</v>
      </c>
      <c r="K479" s="196" t="s">
        <v>1</v>
      </c>
      <c r="L479" s="40"/>
      <c r="M479" s="201" t="s">
        <v>1</v>
      </c>
      <c r="N479" s="202" t="s">
        <v>41</v>
      </c>
      <c r="O479" s="72"/>
      <c r="P479" s="203">
        <f>O479*H479</f>
        <v>0</v>
      </c>
      <c r="Q479" s="203">
        <v>2.5000000000000001E-4</v>
      </c>
      <c r="R479" s="203">
        <f>Q479*H479</f>
        <v>2.5000000000000001E-4</v>
      </c>
      <c r="S479" s="203">
        <v>0</v>
      </c>
      <c r="T479" s="204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05" t="s">
        <v>380</v>
      </c>
      <c r="AT479" s="205" t="s">
        <v>277</v>
      </c>
      <c r="AU479" s="205" t="s">
        <v>85</v>
      </c>
      <c r="AY479" s="18" t="s">
        <v>275</v>
      </c>
      <c r="BE479" s="206">
        <f>IF(N479="základní",J479,0)</f>
        <v>0</v>
      </c>
      <c r="BF479" s="206">
        <f>IF(N479="snížená",J479,0)</f>
        <v>0</v>
      </c>
      <c r="BG479" s="206">
        <f>IF(N479="zákl. přenesená",J479,0)</f>
        <v>0</v>
      </c>
      <c r="BH479" s="206">
        <f>IF(N479="sníž. přenesená",J479,0)</f>
        <v>0</v>
      </c>
      <c r="BI479" s="206">
        <f>IF(N479="nulová",J479,0)</f>
        <v>0</v>
      </c>
      <c r="BJ479" s="18" t="s">
        <v>83</v>
      </c>
      <c r="BK479" s="206">
        <f>ROUND(I479*H479,2)</f>
        <v>0</v>
      </c>
      <c r="BL479" s="18" t="s">
        <v>380</v>
      </c>
      <c r="BM479" s="205" t="s">
        <v>5275</v>
      </c>
    </row>
    <row r="480" spans="1:65" s="2" customFormat="1" ht="24.15" customHeight="1">
      <c r="A480" s="35"/>
      <c r="B480" s="36"/>
      <c r="C480" s="194" t="s">
        <v>1046</v>
      </c>
      <c r="D480" s="194" t="s">
        <v>277</v>
      </c>
      <c r="E480" s="195" t="s">
        <v>5276</v>
      </c>
      <c r="F480" s="196" t="s">
        <v>5277</v>
      </c>
      <c r="G480" s="197" t="s">
        <v>399</v>
      </c>
      <c r="H480" s="198">
        <v>1.85</v>
      </c>
      <c r="I480" s="199"/>
      <c r="J480" s="200">
        <f>ROUND(I480*H480,2)</f>
        <v>0</v>
      </c>
      <c r="K480" s="196" t="s">
        <v>1</v>
      </c>
      <c r="L480" s="40"/>
      <c r="M480" s="201" t="s">
        <v>1</v>
      </c>
      <c r="N480" s="202" t="s">
        <v>41</v>
      </c>
      <c r="O480" s="72"/>
      <c r="P480" s="203">
        <f>O480*H480</f>
        <v>0</v>
      </c>
      <c r="Q480" s="203">
        <v>1.91E-3</v>
      </c>
      <c r="R480" s="203">
        <f>Q480*H480</f>
        <v>3.5335000000000002E-3</v>
      </c>
      <c r="S480" s="203">
        <v>0</v>
      </c>
      <c r="T480" s="204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205" t="s">
        <v>380</v>
      </c>
      <c r="AT480" s="205" t="s">
        <v>277</v>
      </c>
      <c r="AU480" s="205" t="s">
        <v>85</v>
      </c>
      <c r="AY480" s="18" t="s">
        <v>275</v>
      </c>
      <c r="BE480" s="206">
        <f>IF(N480="základní",J480,0)</f>
        <v>0</v>
      </c>
      <c r="BF480" s="206">
        <f>IF(N480="snížená",J480,0)</f>
        <v>0</v>
      </c>
      <c r="BG480" s="206">
        <f>IF(N480="zákl. přenesená",J480,0)</f>
        <v>0</v>
      </c>
      <c r="BH480" s="206">
        <f>IF(N480="sníž. přenesená",J480,0)</f>
        <v>0</v>
      </c>
      <c r="BI480" s="206">
        <f>IF(N480="nulová",J480,0)</f>
        <v>0</v>
      </c>
      <c r="BJ480" s="18" t="s">
        <v>83</v>
      </c>
      <c r="BK480" s="206">
        <f>ROUND(I480*H480,2)</f>
        <v>0</v>
      </c>
      <c r="BL480" s="18" t="s">
        <v>380</v>
      </c>
      <c r="BM480" s="205" t="s">
        <v>5278</v>
      </c>
    </row>
    <row r="481" spans="1:65" s="13" customFormat="1" ht="10">
      <c r="B481" s="207"/>
      <c r="C481" s="208"/>
      <c r="D481" s="209" t="s">
        <v>284</v>
      </c>
      <c r="E481" s="210" t="s">
        <v>1</v>
      </c>
      <c r="F481" s="211" t="s">
        <v>5279</v>
      </c>
      <c r="G481" s="208"/>
      <c r="H481" s="212">
        <v>1.85</v>
      </c>
      <c r="I481" s="213"/>
      <c r="J481" s="208"/>
      <c r="K481" s="208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284</v>
      </c>
      <c r="AU481" s="218" t="s">
        <v>85</v>
      </c>
      <c r="AV481" s="13" t="s">
        <v>85</v>
      </c>
      <c r="AW481" s="13" t="s">
        <v>32</v>
      </c>
      <c r="AX481" s="13" t="s">
        <v>76</v>
      </c>
      <c r="AY481" s="218" t="s">
        <v>275</v>
      </c>
    </row>
    <row r="482" spans="1:65" s="14" customFormat="1" ht="10">
      <c r="B482" s="219"/>
      <c r="C482" s="220"/>
      <c r="D482" s="209" t="s">
        <v>284</v>
      </c>
      <c r="E482" s="221" t="s">
        <v>1</v>
      </c>
      <c r="F482" s="222" t="s">
        <v>286</v>
      </c>
      <c r="G482" s="220"/>
      <c r="H482" s="223">
        <v>1.85</v>
      </c>
      <c r="I482" s="224"/>
      <c r="J482" s="220"/>
      <c r="K482" s="220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284</v>
      </c>
      <c r="AU482" s="229" t="s">
        <v>85</v>
      </c>
      <c r="AV482" s="14" t="s">
        <v>106</v>
      </c>
      <c r="AW482" s="14" t="s">
        <v>32</v>
      </c>
      <c r="AX482" s="14" t="s">
        <v>76</v>
      </c>
      <c r="AY482" s="229" t="s">
        <v>275</v>
      </c>
    </row>
    <row r="483" spans="1:65" s="15" customFormat="1" ht="10">
      <c r="B483" s="230"/>
      <c r="C483" s="231"/>
      <c r="D483" s="209" t="s">
        <v>284</v>
      </c>
      <c r="E483" s="232" t="s">
        <v>1</v>
      </c>
      <c r="F483" s="233" t="s">
        <v>287</v>
      </c>
      <c r="G483" s="231"/>
      <c r="H483" s="234">
        <v>1.85</v>
      </c>
      <c r="I483" s="235"/>
      <c r="J483" s="231"/>
      <c r="K483" s="231"/>
      <c r="L483" s="236"/>
      <c r="M483" s="237"/>
      <c r="N483" s="238"/>
      <c r="O483" s="238"/>
      <c r="P483" s="238"/>
      <c r="Q483" s="238"/>
      <c r="R483" s="238"/>
      <c r="S483" s="238"/>
      <c r="T483" s="239"/>
      <c r="AT483" s="240" t="s">
        <v>284</v>
      </c>
      <c r="AU483" s="240" t="s">
        <v>85</v>
      </c>
      <c r="AV483" s="15" t="s">
        <v>282</v>
      </c>
      <c r="AW483" s="15" t="s">
        <v>32</v>
      </c>
      <c r="AX483" s="15" t="s">
        <v>83</v>
      </c>
      <c r="AY483" s="240" t="s">
        <v>275</v>
      </c>
    </row>
    <row r="484" spans="1:65" s="2" customFormat="1" ht="24.15" customHeight="1">
      <c r="A484" s="35"/>
      <c r="B484" s="36"/>
      <c r="C484" s="194" t="s">
        <v>1069</v>
      </c>
      <c r="D484" s="194" t="s">
        <v>277</v>
      </c>
      <c r="E484" s="195" t="s">
        <v>5280</v>
      </c>
      <c r="F484" s="196" t="s">
        <v>5281</v>
      </c>
      <c r="G484" s="197" t="s">
        <v>1694</v>
      </c>
      <c r="H484" s="261"/>
      <c r="I484" s="199"/>
      <c r="J484" s="200">
        <f>ROUND(I484*H484,2)</f>
        <v>0</v>
      </c>
      <c r="K484" s="196" t="s">
        <v>281</v>
      </c>
      <c r="L484" s="40"/>
      <c r="M484" s="201" t="s">
        <v>1</v>
      </c>
      <c r="N484" s="202" t="s">
        <v>41</v>
      </c>
      <c r="O484" s="72"/>
      <c r="P484" s="203">
        <f>O484*H484</f>
        <v>0</v>
      </c>
      <c r="Q484" s="203">
        <v>0</v>
      </c>
      <c r="R484" s="203">
        <f>Q484*H484</f>
        <v>0</v>
      </c>
      <c r="S484" s="203">
        <v>0</v>
      </c>
      <c r="T484" s="204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205" t="s">
        <v>380</v>
      </c>
      <c r="AT484" s="205" t="s">
        <v>277</v>
      </c>
      <c r="AU484" s="205" t="s">
        <v>85</v>
      </c>
      <c r="AY484" s="18" t="s">
        <v>275</v>
      </c>
      <c r="BE484" s="206">
        <f>IF(N484="základní",J484,0)</f>
        <v>0</v>
      </c>
      <c r="BF484" s="206">
        <f>IF(N484="snížená",J484,0)</f>
        <v>0</v>
      </c>
      <c r="BG484" s="206">
        <f>IF(N484="zákl. přenesená",J484,0)</f>
        <v>0</v>
      </c>
      <c r="BH484" s="206">
        <f>IF(N484="sníž. přenesená",J484,0)</f>
        <v>0</v>
      </c>
      <c r="BI484" s="206">
        <f>IF(N484="nulová",J484,0)</f>
        <v>0</v>
      </c>
      <c r="BJ484" s="18" t="s">
        <v>83</v>
      </c>
      <c r="BK484" s="206">
        <f>ROUND(I484*H484,2)</f>
        <v>0</v>
      </c>
      <c r="BL484" s="18" t="s">
        <v>380</v>
      </c>
      <c r="BM484" s="205" t="s">
        <v>5282</v>
      </c>
    </row>
    <row r="485" spans="1:65" s="12" customFormat="1" ht="22.75" customHeight="1">
      <c r="B485" s="178"/>
      <c r="C485" s="179"/>
      <c r="D485" s="180" t="s">
        <v>75</v>
      </c>
      <c r="E485" s="192" t="s">
        <v>2186</v>
      </c>
      <c r="F485" s="192" t="s">
        <v>2187</v>
      </c>
      <c r="G485" s="179"/>
      <c r="H485" s="179"/>
      <c r="I485" s="182"/>
      <c r="J485" s="193">
        <f>BK485</f>
        <v>0</v>
      </c>
      <c r="K485" s="179"/>
      <c r="L485" s="184"/>
      <c r="M485" s="185"/>
      <c r="N485" s="186"/>
      <c r="O485" s="186"/>
      <c r="P485" s="187">
        <f>SUM(P486:P491)</f>
        <v>0</v>
      </c>
      <c r="Q485" s="186"/>
      <c r="R485" s="187">
        <f>SUM(R486:R491)</f>
        <v>0</v>
      </c>
      <c r="S485" s="186"/>
      <c r="T485" s="188">
        <f>SUM(T486:T491)</f>
        <v>0</v>
      </c>
      <c r="AR485" s="189" t="s">
        <v>85</v>
      </c>
      <c r="AT485" s="190" t="s">
        <v>75</v>
      </c>
      <c r="AU485" s="190" t="s">
        <v>83</v>
      </c>
      <c r="AY485" s="189" t="s">
        <v>275</v>
      </c>
      <c r="BK485" s="191">
        <f>SUM(BK486:BK491)</f>
        <v>0</v>
      </c>
    </row>
    <row r="486" spans="1:65" s="2" customFormat="1" ht="24.15" customHeight="1">
      <c r="A486" s="35"/>
      <c r="B486" s="36"/>
      <c r="C486" s="194" t="s">
        <v>1073</v>
      </c>
      <c r="D486" s="194" t="s">
        <v>277</v>
      </c>
      <c r="E486" s="195" t="s">
        <v>2432</v>
      </c>
      <c r="F486" s="196" t="s">
        <v>2433</v>
      </c>
      <c r="G486" s="197" t="s">
        <v>610</v>
      </c>
      <c r="H486" s="198">
        <v>1</v>
      </c>
      <c r="I486" s="199"/>
      <c r="J486" s="200">
        <f>ROUND(I486*H486,2)</f>
        <v>0</v>
      </c>
      <c r="K486" s="196" t="s">
        <v>281</v>
      </c>
      <c r="L486" s="40"/>
      <c r="M486" s="201" t="s">
        <v>1</v>
      </c>
      <c r="N486" s="202" t="s">
        <v>41</v>
      </c>
      <c r="O486" s="72"/>
      <c r="P486" s="203">
        <f>O486*H486</f>
        <v>0</v>
      </c>
      <c r="Q486" s="203">
        <v>0</v>
      </c>
      <c r="R486" s="203">
        <f>Q486*H486</f>
        <v>0</v>
      </c>
      <c r="S486" s="203">
        <v>0</v>
      </c>
      <c r="T486" s="204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205" t="s">
        <v>380</v>
      </c>
      <c r="AT486" s="205" t="s">
        <v>277</v>
      </c>
      <c r="AU486" s="205" t="s">
        <v>85</v>
      </c>
      <c r="AY486" s="18" t="s">
        <v>275</v>
      </c>
      <c r="BE486" s="206">
        <f>IF(N486="základní",J486,0)</f>
        <v>0</v>
      </c>
      <c r="BF486" s="206">
        <f>IF(N486="snížená",J486,0)</f>
        <v>0</v>
      </c>
      <c r="BG486" s="206">
        <f>IF(N486="zákl. přenesená",J486,0)</f>
        <v>0</v>
      </c>
      <c r="BH486" s="206">
        <f>IF(N486="sníž. přenesená",J486,0)</f>
        <v>0</v>
      </c>
      <c r="BI486" s="206">
        <f>IF(N486="nulová",J486,0)</f>
        <v>0</v>
      </c>
      <c r="BJ486" s="18" t="s">
        <v>83</v>
      </c>
      <c r="BK486" s="206">
        <f>ROUND(I486*H486,2)</f>
        <v>0</v>
      </c>
      <c r="BL486" s="18" t="s">
        <v>380</v>
      </c>
      <c r="BM486" s="205" t="s">
        <v>5283</v>
      </c>
    </row>
    <row r="487" spans="1:65" s="13" customFormat="1" ht="10">
      <c r="B487" s="207"/>
      <c r="C487" s="208"/>
      <c r="D487" s="209" t="s">
        <v>284</v>
      </c>
      <c r="E487" s="210" t="s">
        <v>1</v>
      </c>
      <c r="F487" s="211" t="s">
        <v>1476</v>
      </c>
      <c r="G487" s="208"/>
      <c r="H487" s="212">
        <v>1</v>
      </c>
      <c r="I487" s="213"/>
      <c r="J487" s="208"/>
      <c r="K487" s="208"/>
      <c r="L487" s="214"/>
      <c r="M487" s="215"/>
      <c r="N487" s="216"/>
      <c r="O487" s="216"/>
      <c r="P487" s="216"/>
      <c r="Q487" s="216"/>
      <c r="R487" s="216"/>
      <c r="S487" s="216"/>
      <c r="T487" s="217"/>
      <c r="AT487" s="218" t="s">
        <v>284</v>
      </c>
      <c r="AU487" s="218" t="s">
        <v>85</v>
      </c>
      <c r="AV487" s="13" t="s">
        <v>85</v>
      </c>
      <c r="AW487" s="13" t="s">
        <v>32</v>
      </c>
      <c r="AX487" s="13" t="s">
        <v>76</v>
      </c>
      <c r="AY487" s="218" t="s">
        <v>275</v>
      </c>
    </row>
    <row r="488" spans="1:65" s="14" customFormat="1" ht="10">
      <c r="B488" s="219"/>
      <c r="C488" s="220"/>
      <c r="D488" s="209" t="s">
        <v>284</v>
      </c>
      <c r="E488" s="221" t="s">
        <v>1</v>
      </c>
      <c r="F488" s="222" t="s">
        <v>286</v>
      </c>
      <c r="G488" s="220"/>
      <c r="H488" s="223">
        <v>1</v>
      </c>
      <c r="I488" s="224"/>
      <c r="J488" s="220"/>
      <c r="K488" s="220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284</v>
      </c>
      <c r="AU488" s="229" t="s">
        <v>85</v>
      </c>
      <c r="AV488" s="14" t="s">
        <v>106</v>
      </c>
      <c r="AW488" s="14" t="s">
        <v>32</v>
      </c>
      <c r="AX488" s="14" t="s">
        <v>76</v>
      </c>
      <c r="AY488" s="229" t="s">
        <v>275</v>
      </c>
    </row>
    <row r="489" spans="1:65" s="15" customFormat="1" ht="10">
      <c r="B489" s="230"/>
      <c r="C489" s="231"/>
      <c r="D489" s="209" t="s">
        <v>284</v>
      </c>
      <c r="E489" s="232" t="s">
        <v>1</v>
      </c>
      <c r="F489" s="233" t="s">
        <v>287</v>
      </c>
      <c r="G489" s="231"/>
      <c r="H489" s="234">
        <v>1</v>
      </c>
      <c r="I489" s="235"/>
      <c r="J489" s="231"/>
      <c r="K489" s="231"/>
      <c r="L489" s="236"/>
      <c r="M489" s="237"/>
      <c r="N489" s="238"/>
      <c r="O489" s="238"/>
      <c r="P489" s="238"/>
      <c r="Q489" s="238"/>
      <c r="R489" s="238"/>
      <c r="S489" s="238"/>
      <c r="T489" s="239"/>
      <c r="AT489" s="240" t="s">
        <v>284</v>
      </c>
      <c r="AU489" s="240" t="s">
        <v>85</v>
      </c>
      <c r="AV489" s="15" t="s">
        <v>282</v>
      </c>
      <c r="AW489" s="15" t="s">
        <v>32</v>
      </c>
      <c r="AX489" s="15" t="s">
        <v>83</v>
      </c>
      <c r="AY489" s="240" t="s">
        <v>275</v>
      </c>
    </row>
    <row r="490" spans="1:65" s="2" customFormat="1" ht="21.75" customHeight="1">
      <c r="A490" s="35"/>
      <c r="B490" s="36"/>
      <c r="C490" s="251" t="s">
        <v>1093</v>
      </c>
      <c r="D490" s="251" t="s">
        <v>386</v>
      </c>
      <c r="E490" s="252" t="s">
        <v>2096</v>
      </c>
      <c r="F490" s="253" t="s">
        <v>5284</v>
      </c>
      <c r="G490" s="254" t="s">
        <v>1</v>
      </c>
      <c r="H490" s="255">
        <v>1</v>
      </c>
      <c r="I490" s="256"/>
      <c r="J490" s="257">
        <f>ROUND(I490*H490,2)</f>
        <v>0</v>
      </c>
      <c r="K490" s="253" t="s">
        <v>1</v>
      </c>
      <c r="L490" s="258"/>
      <c r="M490" s="259" t="s">
        <v>1</v>
      </c>
      <c r="N490" s="260" t="s">
        <v>41</v>
      </c>
      <c r="O490" s="72"/>
      <c r="P490" s="203">
        <f>O490*H490</f>
        <v>0</v>
      </c>
      <c r="Q490" s="203">
        <v>0</v>
      </c>
      <c r="R490" s="203">
        <f>Q490*H490</f>
        <v>0</v>
      </c>
      <c r="S490" s="203">
        <v>0</v>
      </c>
      <c r="T490" s="204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05" t="s">
        <v>517</v>
      </c>
      <c r="AT490" s="205" t="s">
        <v>386</v>
      </c>
      <c r="AU490" s="205" t="s">
        <v>85</v>
      </c>
      <c r="AY490" s="18" t="s">
        <v>275</v>
      </c>
      <c r="BE490" s="206">
        <f>IF(N490="základní",J490,0)</f>
        <v>0</v>
      </c>
      <c r="BF490" s="206">
        <f>IF(N490="snížená",J490,0)</f>
        <v>0</v>
      </c>
      <c r="BG490" s="206">
        <f>IF(N490="zákl. přenesená",J490,0)</f>
        <v>0</v>
      </c>
      <c r="BH490" s="206">
        <f>IF(N490="sníž. přenesená",J490,0)</f>
        <v>0</v>
      </c>
      <c r="BI490" s="206">
        <f>IF(N490="nulová",J490,0)</f>
        <v>0</v>
      </c>
      <c r="BJ490" s="18" t="s">
        <v>83</v>
      </c>
      <c r="BK490" s="206">
        <f>ROUND(I490*H490,2)</f>
        <v>0</v>
      </c>
      <c r="BL490" s="18" t="s">
        <v>380</v>
      </c>
      <c r="BM490" s="205" t="s">
        <v>5285</v>
      </c>
    </row>
    <row r="491" spans="1:65" s="2" customFormat="1" ht="24.15" customHeight="1">
      <c r="A491" s="35"/>
      <c r="B491" s="36"/>
      <c r="C491" s="194" t="s">
        <v>1097</v>
      </c>
      <c r="D491" s="194" t="s">
        <v>277</v>
      </c>
      <c r="E491" s="195" t="s">
        <v>5286</v>
      </c>
      <c r="F491" s="196" t="s">
        <v>5287</v>
      </c>
      <c r="G491" s="197" t="s">
        <v>1694</v>
      </c>
      <c r="H491" s="261"/>
      <c r="I491" s="199"/>
      <c r="J491" s="200">
        <f>ROUND(I491*H491,2)</f>
        <v>0</v>
      </c>
      <c r="K491" s="196" t="s">
        <v>281</v>
      </c>
      <c r="L491" s="40"/>
      <c r="M491" s="201" t="s">
        <v>1</v>
      </c>
      <c r="N491" s="202" t="s">
        <v>41</v>
      </c>
      <c r="O491" s="72"/>
      <c r="P491" s="203">
        <f>O491*H491</f>
        <v>0</v>
      </c>
      <c r="Q491" s="203">
        <v>0</v>
      </c>
      <c r="R491" s="203">
        <f>Q491*H491</f>
        <v>0</v>
      </c>
      <c r="S491" s="203">
        <v>0</v>
      </c>
      <c r="T491" s="204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05" t="s">
        <v>380</v>
      </c>
      <c r="AT491" s="205" t="s">
        <v>277</v>
      </c>
      <c r="AU491" s="205" t="s">
        <v>85</v>
      </c>
      <c r="AY491" s="18" t="s">
        <v>275</v>
      </c>
      <c r="BE491" s="206">
        <f>IF(N491="základní",J491,0)</f>
        <v>0</v>
      </c>
      <c r="BF491" s="206">
        <f>IF(N491="snížená",J491,0)</f>
        <v>0</v>
      </c>
      <c r="BG491" s="206">
        <f>IF(N491="zákl. přenesená",J491,0)</f>
        <v>0</v>
      </c>
      <c r="BH491" s="206">
        <f>IF(N491="sníž. přenesená",J491,0)</f>
        <v>0</v>
      </c>
      <c r="BI491" s="206">
        <f>IF(N491="nulová",J491,0)</f>
        <v>0</v>
      </c>
      <c r="BJ491" s="18" t="s">
        <v>83</v>
      </c>
      <c r="BK491" s="206">
        <f>ROUND(I491*H491,2)</f>
        <v>0</v>
      </c>
      <c r="BL491" s="18" t="s">
        <v>380</v>
      </c>
      <c r="BM491" s="205" t="s">
        <v>5288</v>
      </c>
    </row>
    <row r="492" spans="1:65" s="12" customFormat="1" ht="22.75" customHeight="1">
      <c r="B492" s="178"/>
      <c r="C492" s="179"/>
      <c r="D492" s="180" t="s">
        <v>75</v>
      </c>
      <c r="E492" s="192" t="s">
        <v>2841</v>
      </c>
      <c r="F492" s="192" t="s">
        <v>2842</v>
      </c>
      <c r="G492" s="179"/>
      <c r="H492" s="179"/>
      <c r="I492" s="182"/>
      <c r="J492" s="193">
        <f>BK492</f>
        <v>0</v>
      </c>
      <c r="K492" s="179"/>
      <c r="L492" s="184"/>
      <c r="M492" s="185"/>
      <c r="N492" s="186"/>
      <c r="O492" s="186"/>
      <c r="P492" s="187">
        <f>SUM(P493:P501)</f>
        <v>0</v>
      </c>
      <c r="Q492" s="186"/>
      <c r="R492" s="187">
        <f>SUM(R493:R501)</f>
        <v>9.1272499999999999E-3</v>
      </c>
      <c r="S492" s="186"/>
      <c r="T492" s="188">
        <f>SUM(T493:T501)</f>
        <v>0</v>
      </c>
      <c r="AR492" s="189" t="s">
        <v>85</v>
      </c>
      <c r="AT492" s="190" t="s">
        <v>75</v>
      </c>
      <c r="AU492" s="190" t="s">
        <v>83</v>
      </c>
      <c r="AY492" s="189" t="s">
        <v>275</v>
      </c>
      <c r="BK492" s="191">
        <f>SUM(BK493:BK501)</f>
        <v>0</v>
      </c>
    </row>
    <row r="493" spans="1:65" s="2" customFormat="1" ht="21.75" customHeight="1">
      <c r="A493" s="35"/>
      <c r="B493" s="36"/>
      <c r="C493" s="194" t="s">
        <v>1117</v>
      </c>
      <c r="D493" s="194" t="s">
        <v>277</v>
      </c>
      <c r="E493" s="195" t="s">
        <v>2879</v>
      </c>
      <c r="F493" s="196" t="s">
        <v>2880</v>
      </c>
      <c r="G493" s="197" t="s">
        <v>280</v>
      </c>
      <c r="H493" s="198">
        <v>15.25</v>
      </c>
      <c r="I493" s="199"/>
      <c r="J493" s="200">
        <f>ROUND(I493*H493,2)</f>
        <v>0</v>
      </c>
      <c r="K493" s="196" t="s">
        <v>281</v>
      </c>
      <c r="L493" s="40"/>
      <c r="M493" s="201" t="s">
        <v>1</v>
      </c>
      <c r="N493" s="202" t="s">
        <v>41</v>
      </c>
      <c r="O493" s="72"/>
      <c r="P493" s="203">
        <f>O493*H493</f>
        <v>0</v>
      </c>
      <c r="Q493" s="203">
        <v>0</v>
      </c>
      <c r="R493" s="203">
        <f>Q493*H493</f>
        <v>0</v>
      </c>
      <c r="S493" s="203">
        <v>0</v>
      </c>
      <c r="T493" s="204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05" t="s">
        <v>380</v>
      </c>
      <c r="AT493" s="205" t="s">
        <v>277</v>
      </c>
      <c r="AU493" s="205" t="s">
        <v>85</v>
      </c>
      <c r="AY493" s="18" t="s">
        <v>275</v>
      </c>
      <c r="BE493" s="206">
        <f>IF(N493="základní",J493,0)</f>
        <v>0</v>
      </c>
      <c r="BF493" s="206">
        <f>IF(N493="snížená",J493,0)</f>
        <v>0</v>
      </c>
      <c r="BG493" s="206">
        <f>IF(N493="zákl. přenesená",J493,0)</f>
        <v>0</v>
      </c>
      <c r="BH493" s="206">
        <f>IF(N493="sníž. přenesená",J493,0)</f>
        <v>0</v>
      </c>
      <c r="BI493" s="206">
        <f>IF(N493="nulová",J493,0)</f>
        <v>0</v>
      </c>
      <c r="BJ493" s="18" t="s">
        <v>83</v>
      </c>
      <c r="BK493" s="206">
        <f>ROUND(I493*H493,2)</f>
        <v>0</v>
      </c>
      <c r="BL493" s="18" t="s">
        <v>380</v>
      </c>
      <c r="BM493" s="205" t="s">
        <v>5289</v>
      </c>
    </row>
    <row r="494" spans="1:65" s="2" customFormat="1" ht="24.15" customHeight="1">
      <c r="A494" s="35"/>
      <c r="B494" s="36"/>
      <c r="C494" s="194" t="s">
        <v>1132</v>
      </c>
      <c r="D494" s="194" t="s">
        <v>277</v>
      </c>
      <c r="E494" s="195" t="s">
        <v>2884</v>
      </c>
      <c r="F494" s="196" t="s">
        <v>2885</v>
      </c>
      <c r="G494" s="197" t="s">
        <v>280</v>
      </c>
      <c r="H494" s="198">
        <v>16.594999999999999</v>
      </c>
      <c r="I494" s="199"/>
      <c r="J494" s="200">
        <f>ROUND(I494*H494,2)</f>
        <v>0</v>
      </c>
      <c r="K494" s="196" t="s">
        <v>281</v>
      </c>
      <c r="L494" s="40"/>
      <c r="M494" s="201" t="s">
        <v>1</v>
      </c>
      <c r="N494" s="202" t="s">
        <v>41</v>
      </c>
      <c r="O494" s="72"/>
      <c r="P494" s="203">
        <f>O494*H494</f>
        <v>0</v>
      </c>
      <c r="Q494" s="203">
        <v>1.7000000000000001E-4</v>
      </c>
      <c r="R494" s="203">
        <f>Q494*H494</f>
        <v>2.8211500000000001E-3</v>
      </c>
      <c r="S494" s="203">
        <v>0</v>
      </c>
      <c r="T494" s="204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05" t="s">
        <v>380</v>
      </c>
      <c r="AT494" s="205" t="s">
        <v>277</v>
      </c>
      <c r="AU494" s="205" t="s">
        <v>85</v>
      </c>
      <c r="AY494" s="18" t="s">
        <v>275</v>
      </c>
      <c r="BE494" s="206">
        <f>IF(N494="základní",J494,0)</f>
        <v>0</v>
      </c>
      <c r="BF494" s="206">
        <f>IF(N494="snížená",J494,0)</f>
        <v>0</v>
      </c>
      <c r="BG494" s="206">
        <f>IF(N494="zákl. přenesená",J494,0)</f>
        <v>0</v>
      </c>
      <c r="BH494" s="206">
        <f>IF(N494="sníž. přenesená",J494,0)</f>
        <v>0</v>
      </c>
      <c r="BI494" s="206">
        <f>IF(N494="nulová",J494,0)</f>
        <v>0</v>
      </c>
      <c r="BJ494" s="18" t="s">
        <v>83</v>
      </c>
      <c r="BK494" s="206">
        <f>ROUND(I494*H494,2)</f>
        <v>0</v>
      </c>
      <c r="BL494" s="18" t="s">
        <v>380</v>
      </c>
      <c r="BM494" s="205" t="s">
        <v>5290</v>
      </c>
    </row>
    <row r="495" spans="1:65" s="13" customFormat="1" ht="10">
      <c r="B495" s="207"/>
      <c r="C495" s="208"/>
      <c r="D495" s="209" t="s">
        <v>284</v>
      </c>
      <c r="E495" s="210" t="s">
        <v>1</v>
      </c>
      <c r="F495" s="211" t="s">
        <v>5291</v>
      </c>
      <c r="G495" s="208"/>
      <c r="H495" s="212">
        <v>16.594999999999999</v>
      </c>
      <c r="I495" s="213"/>
      <c r="J495" s="208"/>
      <c r="K495" s="208"/>
      <c r="L495" s="214"/>
      <c r="M495" s="215"/>
      <c r="N495" s="216"/>
      <c r="O495" s="216"/>
      <c r="P495" s="216"/>
      <c r="Q495" s="216"/>
      <c r="R495" s="216"/>
      <c r="S495" s="216"/>
      <c r="T495" s="217"/>
      <c r="AT495" s="218" t="s">
        <v>284</v>
      </c>
      <c r="AU495" s="218" t="s">
        <v>85</v>
      </c>
      <c r="AV495" s="13" t="s">
        <v>85</v>
      </c>
      <c r="AW495" s="13" t="s">
        <v>32</v>
      </c>
      <c r="AX495" s="13" t="s">
        <v>76</v>
      </c>
      <c r="AY495" s="218" t="s">
        <v>275</v>
      </c>
    </row>
    <row r="496" spans="1:65" s="14" customFormat="1" ht="10">
      <c r="B496" s="219"/>
      <c r="C496" s="220"/>
      <c r="D496" s="209" t="s">
        <v>284</v>
      </c>
      <c r="E496" s="221" t="s">
        <v>1</v>
      </c>
      <c r="F496" s="222" t="s">
        <v>286</v>
      </c>
      <c r="G496" s="220"/>
      <c r="H496" s="223">
        <v>16.594999999999999</v>
      </c>
      <c r="I496" s="224"/>
      <c r="J496" s="220"/>
      <c r="K496" s="220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284</v>
      </c>
      <c r="AU496" s="229" t="s">
        <v>85</v>
      </c>
      <c r="AV496" s="14" t="s">
        <v>106</v>
      </c>
      <c r="AW496" s="14" t="s">
        <v>32</v>
      </c>
      <c r="AX496" s="14" t="s">
        <v>76</v>
      </c>
      <c r="AY496" s="229" t="s">
        <v>275</v>
      </c>
    </row>
    <row r="497" spans="1:65" s="15" customFormat="1" ht="10">
      <c r="B497" s="230"/>
      <c r="C497" s="231"/>
      <c r="D497" s="209" t="s">
        <v>284</v>
      </c>
      <c r="E497" s="232" t="s">
        <v>1</v>
      </c>
      <c r="F497" s="233" t="s">
        <v>287</v>
      </c>
      <c r="G497" s="231"/>
      <c r="H497" s="234">
        <v>16.594999999999999</v>
      </c>
      <c r="I497" s="235"/>
      <c r="J497" s="231"/>
      <c r="K497" s="231"/>
      <c r="L497" s="236"/>
      <c r="M497" s="237"/>
      <c r="N497" s="238"/>
      <c r="O497" s="238"/>
      <c r="P497" s="238"/>
      <c r="Q497" s="238"/>
      <c r="R497" s="238"/>
      <c r="S497" s="238"/>
      <c r="T497" s="239"/>
      <c r="AT497" s="240" t="s">
        <v>284</v>
      </c>
      <c r="AU497" s="240" t="s">
        <v>85</v>
      </c>
      <c r="AV497" s="15" t="s">
        <v>282</v>
      </c>
      <c r="AW497" s="15" t="s">
        <v>32</v>
      </c>
      <c r="AX497" s="15" t="s">
        <v>83</v>
      </c>
      <c r="AY497" s="240" t="s">
        <v>275</v>
      </c>
    </row>
    <row r="498" spans="1:65" s="2" customFormat="1" ht="21.75" customHeight="1">
      <c r="A498" s="35"/>
      <c r="B498" s="36"/>
      <c r="C498" s="194" t="s">
        <v>1162</v>
      </c>
      <c r="D498" s="194" t="s">
        <v>277</v>
      </c>
      <c r="E498" s="195" t="s">
        <v>5292</v>
      </c>
      <c r="F498" s="196" t="s">
        <v>5293</v>
      </c>
      <c r="G498" s="197" t="s">
        <v>280</v>
      </c>
      <c r="H498" s="198">
        <v>16.594999999999999</v>
      </c>
      <c r="I498" s="199"/>
      <c r="J498" s="200">
        <f>ROUND(I498*H498,2)</f>
        <v>0</v>
      </c>
      <c r="K498" s="196" t="s">
        <v>281</v>
      </c>
      <c r="L498" s="40"/>
      <c r="M498" s="201" t="s">
        <v>1</v>
      </c>
      <c r="N498" s="202" t="s">
        <v>41</v>
      </c>
      <c r="O498" s="72"/>
      <c r="P498" s="203">
        <f>O498*H498</f>
        <v>0</v>
      </c>
      <c r="Q498" s="203">
        <v>3.8000000000000002E-4</v>
      </c>
      <c r="R498" s="203">
        <f>Q498*H498</f>
        <v>6.3061000000000002E-3</v>
      </c>
      <c r="S498" s="203">
        <v>0</v>
      </c>
      <c r="T498" s="204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205" t="s">
        <v>380</v>
      </c>
      <c r="AT498" s="205" t="s">
        <v>277</v>
      </c>
      <c r="AU498" s="205" t="s">
        <v>85</v>
      </c>
      <c r="AY498" s="18" t="s">
        <v>275</v>
      </c>
      <c r="BE498" s="206">
        <f>IF(N498="základní",J498,0)</f>
        <v>0</v>
      </c>
      <c r="BF498" s="206">
        <f>IF(N498="snížená",J498,0)</f>
        <v>0</v>
      </c>
      <c r="BG498" s="206">
        <f>IF(N498="zákl. přenesená",J498,0)</f>
        <v>0</v>
      </c>
      <c r="BH498" s="206">
        <f>IF(N498="sníž. přenesená",J498,0)</f>
        <v>0</v>
      </c>
      <c r="BI498" s="206">
        <f>IF(N498="nulová",J498,0)</f>
        <v>0</v>
      </c>
      <c r="BJ498" s="18" t="s">
        <v>83</v>
      </c>
      <c r="BK498" s="206">
        <f>ROUND(I498*H498,2)</f>
        <v>0</v>
      </c>
      <c r="BL498" s="18" t="s">
        <v>380</v>
      </c>
      <c r="BM498" s="205" t="s">
        <v>5294</v>
      </c>
    </row>
    <row r="499" spans="1:65" s="13" customFormat="1" ht="10">
      <c r="B499" s="207"/>
      <c r="C499" s="208"/>
      <c r="D499" s="209" t="s">
        <v>284</v>
      </c>
      <c r="E499" s="210" t="s">
        <v>1</v>
      </c>
      <c r="F499" s="211" t="s">
        <v>5291</v>
      </c>
      <c r="G499" s="208"/>
      <c r="H499" s="212">
        <v>16.594999999999999</v>
      </c>
      <c r="I499" s="213"/>
      <c r="J499" s="208"/>
      <c r="K499" s="208"/>
      <c r="L499" s="214"/>
      <c r="M499" s="215"/>
      <c r="N499" s="216"/>
      <c r="O499" s="216"/>
      <c r="P499" s="216"/>
      <c r="Q499" s="216"/>
      <c r="R499" s="216"/>
      <c r="S499" s="216"/>
      <c r="T499" s="217"/>
      <c r="AT499" s="218" t="s">
        <v>284</v>
      </c>
      <c r="AU499" s="218" t="s">
        <v>85</v>
      </c>
      <c r="AV499" s="13" t="s">
        <v>85</v>
      </c>
      <c r="AW499" s="13" t="s">
        <v>32</v>
      </c>
      <c r="AX499" s="13" t="s">
        <v>76</v>
      </c>
      <c r="AY499" s="218" t="s">
        <v>275</v>
      </c>
    </row>
    <row r="500" spans="1:65" s="14" customFormat="1" ht="10">
      <c r="B500" s="219"/>
      <c r="C500" s="220"/>
      <c r="D500" s="209" t="s">
        <v>284</v>
      </c>
      <c r="E500" s="221" t="s">
        <v>1</v>
      </c>
      <c r="F500" s="222" t="s">
        <v>286</v>
      </c>
      <c r="G500" s="220"/>
      <c r="H500" s="223">
        <v>16.594999999999999</v>
      </c>
      <c r="I500" s="224"/>
      <c r="J500" s="220"/>
      <c r="K500" s="220"/>
      <c r="L500" s="225"/>
      <c r="M500" s="226"/>
      <c r="N500" s="227"/>
      <c r="O500" s="227"/>
      <c r="P500" s="227"/>
      <c r="Q500" s="227"/>
      <c r="R500" s="227"/>
      <c r="S500" s="227"/>
      <c r="T500" s="228"/>
      <c r="AT500" s="229" t="s">
        <v>284</v>
      </c>
      <c r="AU500" s="229" t="s">
        <v>85</v>
      </c>
      <c r="AV500" s="14" t="s">
        <v>106</v>
      </c>
      <c r="AW500" s="14" t="s">
        <v>32</v>
      </c>
      <c r="AX500" s="14" t="s">
        <v>76</v>
      </c>
      <c r="AY500" s="229" t="s">
        <v>275</v>
      </c>
    </row>
    <row r="501" spans="1:65" s="15" customFormat="1" ht="10">
      <c r="B501" s="230"/>
      <c r="C501" s="231"/>
      <c r="D501" s="209" t="s">
        <v>284</v>
      </c>
      <c r="E501" s="232" t="s">
        <v>1</v>
      </c>
      <c r="F501" s="233" t="s">
        <v>287</v>
      </c>
      <c r="G501" s="231"/>
      <c r="H501" s="234">
        <v>16.594999999999999</v>
      </c>
      <c r="I501" s="235"/>
      <c r="J501" s="231"/>
      <c r="K501" s="231"/>
      <c r="L501" s="236"/>
      <c r="M501" s="269"/>
      <c r="N501" s="270"/>
      <c r="O501" s="270"/>
      <c r="P501" s="270"/>
      <c r="Q501" s="270"/>
      <c r="R501" s="270"/>
      <c r="S501" s="270"/>
      <c r="T501" s="271"/>
      <c r="AT501" s="240" t="s">
        <v>284</v>
      </c>
      <c r="AU501" s="240" t="s">
        <v>85</v>
      </c>
      <c r="AV501" s="15" t="s">
        <v>282</v>
      </c>
      <c r="AW501" s="15" t="s">
        <v>32</v>
      </c>
      <c r="AX501" s="15" t="s">
        <v>83</v>
      </c>
      <c r="AY501" s="240" t="s">
        <v>275</v>
      </c>
    </row>
    <row r="502" spans="1:65" s="2" customFormat="1" ht="7" customHeight="1">
      <c r="A502" s="35"/>
      <c r="B502" s="55"/>
      <c r="C502" s="56"/>
      <c r="D502" s="56"/>
      <c r="E502" s="56"/>
      <c r="F502" s="56"/>
      <c r="G502" s="56"/>
      <c r="H502" s="56"/>
      <c r="I502" s="56"/>
      <c r="J502" s="56"/>
      <c r="K502" s="56"/>
      <c r="L502" s="40"/>
      <c r="M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</row>
  </sheetData>
  <sheetProtection algorithmName="SHA-512" hashValue="JZXr72Et2tpTmimP1/i+uYU0YjWHAL3M2EQYQ1jo00NhlbNCClKpIP+n/7ixwbWNySXK1pOc50TBU2tUnCUzpw==" saltValue="y0LODkJwIPXEpAGs/Gazr36iew6Hk8o2ATIqf0uupqkG+rR8+pcRJnLJW0/Xbw1Rf6R9e/kpN78Lf+Ebiz/7lw==" spinCount="100000" sheet="1" objects="1" scenarios="1" formatColumns="0" formatRows="0" autoFilter="0"/>
  <autoFilter ref="C131:K501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8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148</v>
      </c>
      <c r="AZ2" s="116" t="s">
        <v>5295</v>
      </c>
      <c r="BA2" s="116" t="s">
        <v>1</v>
      </c>
      <c r="BB2" s="116" t="s">
        <v>1</v>
      </c>
      <c r="BC2" s="116" t="s">
        <v>5296</v>
      </c>
      <c r="BD2" s="116" t="s">
        <v>85</v>
      </c>
    </row>
    <row r="3" spans="1:56" s="1" customFormat="1" ht="7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180</v>
      </c>
      <c r="BA3" s="116" t="s">
        <v>1</v>
      </c>
      <c r="BB3" s="116" t="s">
        <v>1</v>
      </c>
      <c r="BC3" s="116" t="s">
        <v>5297</v>
      </c>
      <c r="BD3" s="116" t="s">
        <v>85</v>
      </c>
    </row>
    <row r="4" spans="1:56" s="1" customFormat="1" ht="25" customHeight="1">
      <c r="B4" s="21"/>
      <c r="D4" s="119" t="s">
        <v>177</v>
      </c>
      <c r="L4" s="21"/>
      <c r="M4" s="120" t="s">
        <v>10</v>
      </c>
      <c r="AT4" s="18" t="s">
        <v>4</v>
      </c>
      <c r="AZ4" s="116" t="s">
        <v>196</v>
      </c>
      <c r="BA4" s="116" t="s">
        <v>1</v>
      </c>
      <c r="BB4" s="116" t="s">
        <v>1</v>
      </c>
      <c r="BC4" s="116" t="s">
        <v>5298</v>
      </c>
      <c r="BD4" s="116" t="s">
        <v>85</v>
      </c>
    </row>
    <row r="5" spans="1:56" s="1" customFormat="1" ht="7" customHeight="1">
      <c r="B5" s="21"/>
      <c r="L5" s="21"/>
      <c r="AZ5" s="116" t="s">
        <v>200</v>
      </c>
      <c r="BA5" s="116" t="s">
        <v>1</v>
      </c>
      <c r="BB5" s="116" t="s">
        <v>1</v>
      </c>
      <c r="BC5" s="116" t="s">
        <v>5299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212</v>
      </c>
      <c r="BA6" s="116" t="s">
        <v>1</v>
      </c>
      <c r="BB6" s="116" t="s">
        <v>1</v>
      </c>
      <c r="BC6" s="116" t="s">
        <v>5300</v>
      </c>
      <c r="BD6" s="116" t="s">
        <v>85</v>
      </c>
    </row>
    <row r="7" spans="1:56" s="1" customFormat="1" ht="26.25" customHeight="1">
      <c r="B7" s="21"/>
      <c r="E7" s="332" t="str">
        <f>'Rekapitulace stavby'!K6</f>
        <v>Lůžkový hospic Mezi stromy na pozemku č. parc 785/1 v k.ú. Havlíčkův Brod</v>
      </c>
      <c r="F7" s="333"/>
      <c r="G7" s="333"/>
      <c r="H7" s="333"/>
      <c r="L7" s="21"/>
    </row>
    <row r="8" spans="1:56" s="2" customFormat="1" ht="12" customHeight="1">
      <c r="A8" s="35"/>
      <c r="B8" s="40"/>
      <c r="C8" s="35"/>
      <c r="D8" s="121" t="s">
        <v>186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34" t="s">
        <v>5301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0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25. 4. 2022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7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7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1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38" t="s">
        <v>1</v>
      </c>
      <c r="F27" s="338"/>
      <c r="G27" s="338"/>
      <c r="H27" s="338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27"/>
      <c r="E29" s="127"/>
      <c r="F29" s="127"/>
      <c r="G29" s="127"/>
      <c r="H29" s="127"/>
      <c r="I29" s="127"/>
      <c r="J29" s="127"/>
      <c r="K29" s="12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28" t="s">
        <v>36</v>
      </c>
      <c r="E30" s="35"/>
      <c r="F30" s="35"/>
      <c r="G30" s="35"/>
      <c r="H30" s="35"/>
      <c r="I30" s="35"/>
      <c r="J30" s="129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30" t="s">
        <v>38</v>
      </c>
      <c r="G32" s="35"/>
      <c r="H32" s="35"/>
      <c r="I32" s="130" t="s">
        <v>37</v>
      </c>
      <c r="J32" s="13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31" t="s">
        <v>40</v>
      </c>
      <c r="E33" s="121" t="s">
        <v>41</v>
      </c>
      <c r="F33" s="132">
        <f>ROUND((SUM(BE126:BE327)),  2)</f>
        <v>0</v>
      </c>
      <c r="G33" s="35"/>
      <c r="H33" s="35"/>
      <c r="I33" s="133">
        <v>0.21</v>
      </c>
      <c r="J33" s="132">
        <f>ROUND(((SUM(BE126:BE327))*I33),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1" t="s">
        <v>42</v>
      </c>
      <c r="F34" s="132">
        <f>ROUND((SUM(BF126:BF327)),  2)</f>
        <v>0</v>
      </c>
      <c r="G34" s="35"/>
      <c r="H34" s="35"/>
      <c r="I34" s="133">
        <v>0.15</v>
      </c>
      <c r="J34" s="132">
        <f>ROUND(((SUM(BF126:BF327))*I34),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21" t="s">
        <v>43</v>
      </c>
      <c r="F35" s="132">
        <f>ROUND((SUM(BG126:BG327)),  2)</f>
        <v>0</v>
      </c>
      <c r="G35" s="35"/>
      <c r="H35" s="35"/>
      <c r="I35" s="133">
        <v>0.21</v>
      </c>
      <c r="J35" s="132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21" t="s">
        <v>44</v>
      </c>
      <c r="F36" s="132">
        <f>ROUND((SUM(BH126:BH327)),  2)</f>
        <v>0</v>
      </c>
      <c r="G36" s="35"/>
      <c r="H36" s="35"/>
      <c r="I36" s="133">
        <v>0.15</v>
      </c>
      <c r="J36" s="132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1" t="s">
        <v>45</v>
      </c>
      <c r="F37" s="132">
        <f>ROUND((SUM(BI126:BI327)),  2)</f>
        <v>0</v>
      </c>
      <c r="G37" s="35"/>
      <c r="H37" s="35"/>
      <c r="I37" s="133">
        <v>0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34"/>
      <c r="D39" s="135" t="s">
        <v>46</v>
      </c>
      <c r="E39" s="136"/>
      <c r="F39" s="136"/>
      <c r="G39" s="137" t="s">
        <v>47</v>
      </c>
      <c r="H39" s="138" t="s">
        <v>48</v>
      </c>
      <c r="I39" s="136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7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39" t="str">
        <f>E7</f>
        <v>Lůžkový hospic Mezi stromy na pozemku č. parc 785/1 v k.ú. Havlíčkův Brod</v>
      </c>
      <c r="F85" s="340"/>
      <c r="G85" s="340"/>
      <c r="H85" s="34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186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4" t="str">
        <f>E9</f>
        <v>SO.03 - Oplocení a přístřešek na popelnice</v>
      </c>
      <c r="F87" s="341"/>
      <c r="G87" s="341"/>
      <c r="H87" s="34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25. 4. 2022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>Spolek pro lůžkový hospic Mezi Stromy</v>
      </c>
      <c r="G91" s="37"/>
      <c r="H91" s="37"/>
      <c r="I91" s="30" t="s">
        <v>30</v>
      </c>
      <c r="J91" s="33" t="str">
        <f>E21</f>
        <v>PROJEKT II, v.o.s.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Martin Škrabal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229</v>
      </c>
      <c r="D94" s="153"/>
      <c r="E94" s="153"/>
      <c r="F94" s="153"/>
      <c r="G94" s="153"/>
      <c r="H94" s="153"/>
      <c r="I94" s="153"/>
      <c r="J94" s="154" t="s">
        <v>230</v>
      </c>
      <c r="K94" s="153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>
      <c r="A96" s="35"/>
      <c r="B96" s="36"/>
      <c r="C96" s="155" t="s">
        <v>231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232</v>
      </c>
    </row>
    <row r="97" spans="1:31" s="9" customFormat="1" ht="25" customHeight="1">
      <c r="B97" s="156"/>
      <c r="C97" s="157"/>
      <c r="D97" s="158" t="s">
        <v>233</v>
      </c>
      <c r="E97" s="159"/>
      <c r="F97" s="159"/>
      <c r="G97" s="159"/>
      <c r="H97" s="159"/>
      <c r="I97" s="159"/>
      <c r="J97" s="160">
        <f>J127</f>
        <v>0</v>
      </c>
      <c r="K97" s="157"/>
      <c r="L97" s="161"/>
    </row>
    <row r="98" spans="1:31" s="10" customFormat="1" ht="19.899999999999999" customHeight="1">
      <c r="B98" s="162"/>
      <c r="C98" s="105"/>
      <c r="D98" s="163" t="s">
        <v>234</v>
      </c>
      <c r="E98" s="164"/>
      <c r="F98" s="164"/>
      <c r="G98" s="164"/>
      <c r="H98" s="164"/>
      <c r="I98" s="164"/>
      <c r="J98" s="165">
        <f>J128</f>
        <v>0</v>
      </c>
      <c r="K98" s="105"/>
      <c r="L98" s="166"/>
    </row>
    <row r="99" spans="1:31" s="10" customFormat="1" ht="19.899999999999999" customHeight="1">
      <c r="B99" s="162"/>
      <c r="C99" s="105"/>
      <c r="D99" s="163" t="s">
        <v>235</v>
      </c>
      <c r="E99" s="164"/>
      <c r="F99" s="164"/>
      <c r="G99" s="164"/>
      <c r="H99" s="164"/>
      <c r="I99" s="164"/>
      <c r="J99" s="165">
        <f>J183</f>
        <v>0</v>
      </c>
      <c r="K99" s="105"/>
      <c r="L99" s="166"/>
    </row>
    <row r="100" spans="1:31" s="10" customFormat="1" ht="19.899999999999999" customHeight="1">
      <c r="B100" s="162"/>
      <c r="C100" s="105"/>
      <c r="D100" s="163" t="s">
        <v>236</v>
      </c>
      <c r="E100" s="164"/>
      <c r="F100" s="164"/>
      <c r="G100" s="164"/>
      <c r="H100" s="164"/>
      <c r="I100" s="164"/>
      <c r="J100" s="165">
        <f>J192</f>
        <v>0</v>
      </c>
      <c r="K100" s="105"/>
      <c r="L100" s="166"/>
    </row>
    <row r="101" spans="1:31" s="10" customFormat="1" ht="19.899999999999999" customHeight="1">
      <c r="B101" s="162"/>
      <c r="C101" s="105"/>
      <c r="D101" s="163" t="s">
        <v>241</v>
      </c>
      <c r="E101" s="164"/>
      <c r="F101" s="164"/>
      <c r="G101" s="164"/>
      <c r="H101" s="164"/>
      <c r="I101" s="164"/>
      <c r="J101" s="165">
        <f>J235</f>
        <v>0</v>
      </c>
      <c r="K101" s="105"/>
      <c r="L101" s="166"/>
    </row>
    <row r="102" spans="1:31" s="10" customFormat="1" ht="19.899999999999999" customHeight="1">
      <c r="B102" s="162"/>
      <c r="C102" s="105"/>
      <c r="D102" s="163" t="s">
        <v>242</v>
      </c>
      <c r="E102" s="164"/>
      <c r="F102" s="164"/>
      <c r="G102" s="164"/>
      <c r="H102" s="164"/>
      <c r="I102" s="164"/>
      <c r="J102" s="165">
        <f>J241</f>
        <v>0</v>
      </c>
      <c r="K102" s="105"/>
      <c r="L102" s="166"/>
    </row>
    <row r="103" spans="1:31" s="9" customFormat="1" ht="25" customHeight="1">
      <c r="B103" s="156"/>
      <c r="C103" s="157"/>
      <c r="D103" s="158" t="s">
        <v>243</v>
      </c>
      <c r="E103" s="159"/>
      <c r="F103" s="159"/>
      <c r="G103" s="159"/>
      <c r="H103" s="159"/>
      <c r="I103" s="159"/>
      <c r="J103" s="160">
        <f>J243</f>
        <v>0</v>
      </c>
      <c r="K103" s="157"/>
      <c r="L103" s="161"/>
    </row>
    <row r="104" spans="1:31" s="10" customFormat="1" ht="19.899999999999999" customHeight="1">
      <c r="B104" s="162"/>
      <c r="C104" s="105"/>
      <c r="D104" s="163" t="s">
        <v>245</v>
      </c>
      <c r="E104" s="164"/>
      <c r="F104" s="164"/>
      <c r="G104" s="164"/>
      <c r="H104" s="164"/>
      <c r="I104" s="164"/>
      <c r="J104" s="165">
        <f>J244</f>
        <v>0</v>
      </c>
      <c r="K104" s="105"/>
      <c r="L104" s="166"/>
    </row>
    <row r="105" spans="1:31" s="10" customFormat="1" ht="19.899999999999999" customHeight="1">
      <c r="B105" s="162"/>
      <c r="C105" s="105"/>
      <c r="D105" s="163" t="s">
        <v>246</v>
      </c>
      <c r="E105" s="164"/>
      <c r="F105" s="164"/>
      <c r="G105" s="164"/>
      <c r="H105" s="164"/>
      <c r="I105" s="164"/>
      <c r="J105" s="165">
        <f>J312</f>
        <v>0</v>
      </c>
      <c r="K105" s="105"/>
      <c r="L105" s="166"/>
    </row>
    <row r="106" spans="1:31" s="10" customFormat="1" ht="19.899999999999999" customHeight="1">
      <c r="B106" s="162"/>
      <c r="C106" s="105"/>
      <c r="D106" s="163" t="s">
        <v>5302</v>
      </c>
      <c r="E106" s="164"/>
      <c r="F106" s="164"/>
      <c r="G106" s="164"/>
      <c r="H106" s="164"/>
      <c r="I106" s="164"/>
      <c r="J106" s="165">
        <f>J319</f>
        <v>0</v>
      </c>
      <c r="K106" s="105"/>
      <c r="L106" s="166"/>
    </row>
    <row r="107" spans="1:31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7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7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5" customHeight="1">
      <c r="A113" s="35"/>
      <c r="B113" s="36"/>
      <c r="C113" s="24" t="s">
        <v>260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7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26.25" customHeight="1">
      <c r="A116" s="35"/>
      <c r="B116" s="36"/>
      <c r="C116" s="37"/>
      <c r="D116" s="37"/>
      <c r="E116" s="339" t="str">
        <f>E7</f>
        <v>Lůžkový hospic Mezi stromy na pozemku č. parc 785/1 v k.ú. Havlíčkův Brod</v>
      </c>
      <c r="F116" s="340"/>
      <c r="G116" s="340"/>
      <c r="H116" s="340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186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94" t="str">
        <f>E9</f>
        <v>SO.03 - Oplocení a přístřešek na popelnice</v>
      </c>
      <c r="F118" s="341"/>
      <c r="G118" s="341"/>
      <c r="H118" s="34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7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F12</f>
        <v xml:space="preserve"> </v>
      </c>
      <c r="G120" s="37"/>
      <c r="H120" s="37"/>
      <c r="I120" s="30" t="s">
        <v>22</v>
      </c>
      <c r="J120" s="67" t="str">
        <f>IF(J12="","",J12)</f>
        <v>25. 4. 2022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7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15" customHeight="1">
      <c r="A122" s="35"/>
      <c r="B122" s="36"/>
      <c r="C122" s="30" t="s">
        <v>24</v>
      </c>
      <c r="D122" s="37"/>
      <c r="E122" s="37"/>
      <c r="F122" s="28" t="str">
        <f>E15</f>
        <v>Spolek pro lůžkový hospic Mezi Stromy</v>
      </c>
      <c r="G122" s="37"/>
      <c r="H122" s="37"/>
      <c r="I122" s="30" t="s">
        <v>30</v>
      </c>
      <c r="J122" s="33" t="str">
        <f>E21</f>
        <v>PROJEKT II, v.o.s.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28</v>
      </c>
      <c r="D123" s="37"/>
      <c r="E123" s="37"/>
      <c r="F123" s="28" t="str">
        <f>IF(E18="","",E18)</f>
        <v>Vyplň údaj</v>
      </c>
      <c r="G123" s="37"/>
      <c r="H123" s="37"/>
      <c r="I123" s="30" t="s">
        <v>33</v>
      </c>
      <c r="J123" s="33" t="str">
        <f>E24</f>
        <v>Martin Škrabal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2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7"/>
      <c r="B125" s="168"/>
      <c r="C125" s="169" t="s">
        <v>261</v>
      </c>
      <c r="D125" s="170" t="s">
        <v>61</v>
      </c>
      <c r="E125" s="170" t="s">
        <v>57</v>
      </c>
      <c r="F125" s="170" t="s">
        <v>58</v>
      </c>
      <c r="G125" s="170" t="s">
        <v>262</v>
      </c>
      <c r="H125" s="170" t="s">
        <v>263</v>
      </c>
      <c r="I125" s="170" t="s">
        <v>264</v>
      </c>
      <c r="J125" s="170" t="s">
        <v>230</v>
      </c>
      <c r="K125" s="171" t="s">
        <v>265</v>
      </c>
      <c r="L125" s="172"/>
      <c r="M125" s="76" t="s">
        <v>1</v>
      </c>
      <c r="N125" s="77" t="s">
        <v>40</v>
      </c>
      <c r="O125" s="77" t="s">
        <v>266</v>
      </c>
      <c r="P125" s="77" t="s">
        <v>267</v>
      </c>
      <c r="Q125" s="77" t="s">
        <v>268</v>
      </c>
      <c r="R125" s="77" t="s">
        <v>269</v>
      </c>
      <c r="S125" s="77" t="s">
        <v>270</v>
      </c>
      <c r="T125" s="78" t="s">
        <v>271</v>
      </c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</row>
    <row r="126" spans="1:63" s="2" customFormat="1" ht="22.75" customHeight="1">
      <c r="A126" s="35"/>
      <c r="B126" s="36"/>
      <c r="C126" s="83" t="s">
        <v>272</v>
      </c>
      <c r="D126" s="37"/>
      <c r="E126" s="37"/>
      <c r="F126" s="37"/>
      <c r="G126" s="37"/>
      <c r="H126" s="37"/>
      <c r="I126" s="37"/>
      <c r="J126" s="173">
        <f>BK126</f>
        <v>0</v>
      </c>
      <c r="K126" s="37"/>
      <c r="L126" s="40"/>
      <c r="M126" s="79"/>
      <c r="N126" s="174"/>
      <c r="O126" s="80"/>
      <c r="P126" s="175">
        <f>P127+P243</f>
        <v>0</v>
      </c>
      <c r="Q126" s="80"/>
      <c r="R126" s="175">
        <f>R127+R243</f>
        <v>58.507371139999997</v>
      </c>
      <c r="S126" s="80"/>
      <c r="T126" s="176">
        <f>T127+T243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232</v>
      </c>
      <c r="BK126" s="177">
        <f>BK127+BK243</f>
        <v>0</v>
      </c>
    </row>
    <row r="127" spans="1:63" s="12" customFormat="1" ht="25.9" customHeight="1">
      <c r="B127" s="178"/>
      <c r="C127" s="179"/>
      <c r="D127" s="180" t="s">
        <v>75</v>
      </c>
      <c r="E127" s="181" t="s">
        <v>273</v>
      </c>
      <c r="F127" s="181" t="s">
        <v>274</v>
      </c>
      <c r="G127" s="179"/>
      <c r="H127" s="179"/>
      <c r="I127" s="182"/>
      <c r="J127" s="183">
        <f>BK127</f>
        <v>0</v>
      </c>
      <c r="K127" s="179"/>
      <c r="L127" s="184"/>
      <c r="M127" s="185"/>
      <c r="N127" s="186"/>
      <c r="O127" s="186"/>
      <c r="P127" s="187">
        <f>P128+P183+P192+P235+P241</f>
        <v>0</v>
      </c>
      <c r="Q127" s="186"/>
      <c r="R127" s="187">
        <f>R128+R183+R192+R235+R241</f>
        <v>57.775910779999997</v>
      </c>
      <c r="S127" s="186"/>
      <c r="T127" s="188">
        <f>T128+T183+T192+T235+T241</f>
        <v>0</v>
      </c>
      <c r="AR127" s="189" t="s">
        <v>83</v>
      </c>
      <c r="AT127" s="190" t="s">
        <v>75</v>
      </c>
      <c r="AU127" s="190" t="s">
        <v>76</v>
      </c>
      <c r="AY127" s="189" t="s">
        <v>275</v>
      </c>
      <c r="BK127" s="191">
        <f>BK128+BK183+BK192+BK235+BK241</f>
        <v>0</v>
      </c>
    </row>
    <row r="128" spans="1:63" s="12" customFormat="1" ht="22.75" customHeight="1">
      <c r="B128" s="178"/>
      <c r="C128" s="179"/>
      <c r="D128" s="180" t="s">
        <v>75</v>
      </c>
      <c r="E128" s="192" t="s">
        <v>83</v>
      </c>
      <c r="F128" s="192" t="s">
        <v>276</v>
      </c>
      <c r="G128" s="179"/>
      <c r="H128" s="179"/>
      <c r="I128" s="182"/>
      <c r="J128" s="193">
        <f>BK128</f>
        <v>0</v>
      </c>
      <c r="K128" s="179"/>
      <c r="L128" s="184"/>
      <c r="M128" s="185"/>
      <c r="N128" s="186"/>
      <c r="O128" s="186"/>
      <c r="P128" s="187">
        <f>SUM(P129:P182)</f>
        <v>0</v>
      </c>
      <c r="Q128" s="186"/>
      <c r="R128" s="187">
        <f>SUM(R129:R182)</f>
        <v>0</v>
      </c>
      <c r="S128" s="186"/>
      <c r="T128" s="188">
        <f>SUM(T129:T182)</f>
        <v>0</v>
      </c>
      <c r="AR128" s="189" t="s">
        <v>83</v>
      </c>
      <c r="AT128" s="190" t="s">
        <v>75</v>
      </c>
      <c r="AU128" s="190" t="s">
        <v>83</v>
      </c>
      <c r="AY128" s="189" t="s">
        <v>275</v>
      </c>
      <c r="BK128" s="191">
        <f>SUM(BK129:BK182)</f>
        <v>0</v>
      </c>
    </row>
    <row r="129" spans="1:65" s="2" customFormat="1" ht="24.15" customHeight="1">
      <c r="A129" s="35"/>
      <c r="B129" s="36"/>
      <c r="C129" s="194" t="s">
        <v>83</v>
      </c>
      <c r="D129" s="194" t="s">
        <v>277</v>
      </c>
      <c r="E129" s="195" t="s">
        <v>278</v>
      </c>
      <c r="F129" s="196" t="s">
        <v>279</v>
      </c>
      <c r="G129" s="197" t="s">
        <v>280</v>
      </c>
      <c r="H129" s="198">
        <v>82.72</v>
      </c>
      <c r="I129" s="199"/>
      <c r="J129" s="200">
        <f>ROUND(I129*H129,2)</f>
        <v>0</v>
      </c>
      <c r="K129" s="196" t="s">
        <v>281</v>
      </c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282</v>
      </c>
      <c r="AT129" s="205" t="s">
        <v>277</v>
      </c>
      <c r="AU129" s="205" t="s">
        <v>85</v>
      </c>
      <c r="AY129" s="18" t="s">
        <v>275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282</v>
      </c>
      <c r="BM129" s="205" t="s">
        <v>5303</v>
      </c>
    </row>
    <row r="130" spans="1:65" s="13" customFormat="1" ht="10">
      <c r="B130" s="207"/>
      <c r="C130" s="208"/>
      <c r="D130" s="209" t="s">
        <v>284</v>
      </c>
      <c r="E130" s="210" t="s">
        <v>1</v>
      </c>
      <c r="F130" s="211" t="s">
        <v>5304</v>
      </c>
      <c r="G130" s="208"/>
      <c r="H130" s="212">
        <v>17.8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284</v>
      </c>
      <c r="AU130" s="218" t="s">
        <v>85</v>
      </c>
      <c r="AV130" s="13" t="s">
        <v>85</v>
      </c>
      <c r="AW130" s="13" t="s">
        <v>32</v>
      </c>
      <c r="AX130" s="13" t="s">
        <v>76</v>
      </c>
      <c r="AY130" s="218" t="s">
        <v>275</v>
      </c>
    </row>
    <row r="131" spans="1:65" s="13" customFormat="1" ht="10">
      <c r="B131" s="207"/>
      <c r="C131" s="208"/>
      <c r="D131" s="209" t="s">
        <v>284</v>
      </c>
      <c r="E131" s="210" t="s">
        <v>1</v>
      </c>
      <c r="F131" s="211" t="s">
        <v>5305</v>
      </c>
      <c r="G131" s="208"/>
      <c r="H131" s="212">
        <v>39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284</v>
      </c>
      <c r="AU131" s="218" t="s">
        <v>85</v>
      </c>
      <c r="AV131" s="13" t="s">
        <v>85</v>
      </c>
      <c r="AW131" s="13" t="s">
        <v>32</v>
      </c>
      <c r="AX131" s="13" t="s">
        <v>76</v>
      </c>
      <c r="AY131" s="218" t="s">
        <v>275</v>
      </c>
    </row>
    <row r="132" spans="1:65" s="13" customFormat="1" ht="10">
      <c r="B132" s="207"/>
      <c r="C132" s="208"/>
      <c r="D132" s="209" t="s">
        <v>284</v>
      </c>
      <c r="E132" s="210" t="s">
        <v>1</v>
      </c>
      <c r="F132" s="211" t="s">
        <v>5306</v>
      </c>
      <c r="G132" s="208"/>
      <c r="H132" s="212">
        <v>25.92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284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275</v>
      </c>
    </row>
    <row r="133" spans="1:65" s="14" customFormat="1" ht="10">
      <c r="B133" s="219"/>
      <c r="C133" s="220"/>
      <c r="D133" s="209" t="s">
        <v>284</v>
      </c>
      <c r="E133" s="221" t="s">
        <v>1</v>
      </c>
      <c r="F133" s="222" t="s">
        <v>286</v>
      </c>
      <c r="G133" s="220"/>
      <c r="H133" s="223">
        <v>82.72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284</v>
      </c>
      <c r="AU133" s="229" t="s">
        <v>85</v>
      </c>
      <c r="AV133" s="14" t="s">
        <v>106</v>
      </c>
      <c r="AW133" s="14" t="s">
        <v>32</v>
      </c>
      <c r="AX133" s="14" t="s">
        <v>76</v>
      </c>
      <c r="AY133" s="229" t="s">
        <v>275</v>
      </c>
    </row>
    <row r="134" spans="1:65" s="15" customFormat="1" ht="10">
      <c r="B134" s="230"/>
      <c r="C134" s="231"/>
      <c r="D134" s="209" t="s">
        <v>284</v>
      </c>
      <c r="E134" s="232" t="s">
        <v>196</v>
      </c>
      <c r="F134" s="233" t="s">
        <v>287</v>
      </c>
      <c r="G134" s="231"/>
      <c r="H134" s="234">
        <v>82.72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284</v>
      </c>
      <c r="AU134" s="240" t="s">
        <v>85</v>
      </c>
      <c r="AV134" s="15" t="s">
        <v>282</v>
      </c>
      <c r="AW134" s="15" t="s">
        <v>32</v>
      </c>
      <c r="AX134" s="15" t="s">
        <v>83</v>
      </c>
      <c r="AY134" s="240" t="s">
        <v>275</v>
      </c>
    </row>
    <row r="135" spans="1:65" s="2" customFormat="1" ht="24.15" customHeight="1">
      <c r="A135" s="35"/>
      <c r="B135" s="36"/>
      <c r="C135" s="194" t="s">
        <v>85</v>
      </c>
      <c r="D135" s="194" t="s">
        <v>277</v>
      </c>
      <c r="E135" s="195" t="s">
        <v>5307</v>
      </c>
      <c r="F135" s="196" t="s">
        <v>5308</v>
      </c>
      <c r="G135" s="197" t="s">
        <v>399</v>
      </c>
      <c r="H135" s="198">
        <v>28.8</v>
      </c>
      <c r="I135" s="199"/>
      <c r="J135" s="200">
        <f>ROUND(I135*H135,2)</f>
        <v>0</v>
      </c>
      <c r="K135" s="196" t="s">
        <v>281</v>
      </c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282</v>
      </c>
      <c r="AT135" s="205" t="s">
        <v>277</v>
      </c>
      <c r="AU135" s="205" t="s">
        <v>85</v>
      </c>
      <c r="AY135" s="18" t="s">
        <v>275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282</v>
      </c>
      <c r="BM135" s="205" t="s">
        <v>5309</v>
      </c>
    </row>
    <row r="136" spans="1:65" s="13" customFormat="1" ht="10">
      <c r="B136" s="207"/>
      <c r="C136" s="208"/>
      <c r="D136" s="209" t="s">
        <v>284</v>
      </c>
      <c r="E136" s="210" t="s">
        <v>1</v>
      </c>
      <c r="F136" s="211" t="s">
        <v>5310</v>
      </c>
      <c r="G136" s="208"/>
      <c r="H136" s="212">
        <v>28.8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284</v>
      </c>
      <c r="AU136" s="218" t="s">
        <v>85</v>
      </c>
      <c r="AV136" s="13" t="s">
        <v>85</v>
      </c>
      <c r="AW136" s="13" t="s">
        <v>32</v>
      </c>
      <c r="AX136" s="13" t="s">
        <v>76</v>
      </c>
      <c r="AY136" s="218" t="s">
        <v>275</v>
      </c>
    </row>
    <row r="137" spans="1:65" s="15" customFormat="1" ht="10">
      <c r="B137" s="230"/>
      <c r="C137" s="231"/>
      <c r="D137" s="209" t="s">
        <v>284</v>
      </c>
      <c r="E137" s="232" t="s">
        <v>5295</v>
      </c>
      <c r="F137" s="233" t="s">
        <v>287</v>
      </c>
      <c r="G137" s="231"/>
      <c r="H137" s="234">
        <v>28.8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284</v>
      </c>
      <c r="AU137" s="240" t="s">
        <v>85</v>
      </c>
      <c r="AV137" s="15" t="s">
        <v>282</v>
      </c>
      <c r="AW137" s="15" t="s">
        <v>32</v>
      </c>
      <c r="AX137" s="15" t="s">
        <v>83</v>
      </c>
      <c r="AY137" s="240" t="s">
        <v>275</v>
      </c>
    </row>
    <row r="138" spans="1:65" s="2" customFormat="1" ht="24.15" customHeight="1">
      <c r="A138" s="35"/>
      <c r="B138" s="36"/>
      <c r="C138" s="194" t="s">
        <v>106</v>
      </c>
      <c r="D138" s="194" t="s">
        <v>277</v>
      </c>
      <c r="E138" s="195" t="s">
        <v>3627</v>
      </c>
      <c r="F138" s="196" t="s">
        <v>3628</v>
      </c>
      <c r="G138" s="197" t="s">
        <v>290</v>
      </c>
      <c r="H138" s="198">
        <v>1.6639999999999999</v>
      </c>
      <c r="I138" s="199"/>
      <c r="J138" s="200">
        <f>ROUND(I138*H138,2)</f>
        <v>0</v>
      </c>
      <c r="K138" s="196" t="s">
        <v>281</v>
      </c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282</v>
      </c>
      <c r="AT138" s="205" t="s">
        <v>277</v>
      </c>
      <c r="AU138" s="205" t="s">
        <v>85</v>
      </c>
      <c r="AY138" s="18" t="s">
        <v>275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282</v>
      </c>
      <c r="BM138" s="205" t="s">
        <v>5311</v>
      </c>
    </row>
    <row r="139" spans="1:65" s="13" customFormat="1" ht="10">
      <c r="B139" s="207"/>
      <c r="C139" s="208"/>
      <c r="D139" s="209" t="s">
        <v>284</v>
      </c>
      <c r="E139" s="210" t="s">
        <v>1</v>
      </c>
      <c r="F139" s="211" t="s">
        <v>5312</v>
      </c>
      <c r="G139" s="208"/>
      <c r="H139" s="212">
        <v>1.6639999999999999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284</v>
      </c>
      <c r="AU139" s="218" t="s">
        <v>85</v>
      </c>
      <c r="AV139" s="13" t="s">
        <v>85</v>
      </c>
      <c r="AW139" s="13" t="s">
        <v>32</v>
      </c>
      <c r="AX139" s="13" t="s">
        <v>76</v>
      </c>
      <c r="AY139" s="218" t="s">
        <v>275</v>
      </c>
    </row>
    <row r="140" spans="1:65" s="14" customFormat="1" ht="10">
      <c r="B140" s="219"/>
      <c r="C140" s="220"/>
      <c r="D140" s="209" t="s">
        <v>284</v>
      </c>
      <c r="E140" s="221" t="s">
        <v>1</v>
      </c>
      <c r="F140" s="222" t="s">
        <v>286</v>
      </c>
      <c r="G140" s="220"/>
      <c r="H140" s="223">
        <v>1.6639999999999999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284</v>
      </c>
      <c r="AU140" s="229" t="s">
        <v>85</v>
      </c>
      <c r="AV140" s="14" t="s">
        <v>106</v>
      </c>
      <c r="AW140" s="14" t="s">
        <v>32</v>
      </c>
      <c r="AX140" s="14" t="s">
        <v>76</v>
      </c>
      <c r="AY140" s="229" t="s">
        <v>275</v>
      </c>
    </row>
    <row r="141" spans="1:65" s="15" customFormat="1" ht="10">
      <c r="B141" s="230"/>
      <c r="C141" s="231"/>
      <c r="D141" s="209" t="s">
        <v>284</v>
      </c>
      <c r="E141" s="232" t="s">
        <v>180</v>
      </c>
      <c r="F141" s="233" t="s">
        <v>287</v>
      </c>
      <c r="G141" s="231"/>
      <c r="H141" s="234">
        <v>1.6639999999999999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284</v>
      </c>
      <c r="AU141" s="240" t="s">
        <v>85</v>
      </c>
      <c r="AV141" s="15" t="s">
        <v>282</v>
      </c>
      <c r="AW141" s="15" t="s">
        <v>32</v>
      </c>
      <c r="AX141" s="15" t="s">
        <v>83</v>
      </c>
      <c r="AY141" s="240" t="s">
        <v>275</v>
      </c>
    </row>
    <row r="142" spans="1:65" s="2" customFormat="1" ht="33" customHeight="1">
      <c r="A142" s="35"/>
      <c r="B142" s="36"/>
      <c r="C142" s="194" t="s">
        <v>282</v>
      </c>
      <c r="D142" s="194" t="s">
        <v>277</v>
      </c>
      <c r="E142" s="195" t="s">
        <v>4659</v>
      </c>
      <c r="F142" s="196" t="s">
        <v>4660</v>
      </c>
      <c r="G142" s="197" t="s">
        <v>290</v>
      </c>
      <c r="H142" s="198">
        <v>14.448</v>
      </c>
      <c r="I142" s="199"/>
      <c r="J142" s="200">
        <f>ROUND(I142*H142,2)</f>
        <v>0</v>
      </c>
      <c r="K142" s="196" t="s">
        <v>281</v>
      </c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282</v>
      </c>
      <c r="AT142" s="205" t="s">
        <v>277</v>
      </c>
      <c r="AU142" s="205" t="s">
        <v>85</v>
      </c>
      <c r="AY142" s="18" t="s">
        <v>275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282</v>
      </c>
      <c r="BM142" s="205" t="s">
        <v>5313</v>
      </c>
    </row>
    <row r="143" spans="1:65" s="13" customFormat="1" ht="10">
      <c r="B143" s="207"/>
      <c r="C143" s="208"/>
      <c r="D143" s="209" t="s">
        <v>284</v>
      </c>
      <c r="E143" s="210" t="s">
        <v>1</v>
      </c>
      <c r="F143" s="211" t="s">
        <v>5314</v>
      </c>
      <c r="G143" s="208"/>
      <c r="H143" s="212">
        <v>1.968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284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275</v>
      </c>
    </row>
    <row r="144" spans="1:65" s="13" customFormat="1" ht="10">
      <c r="B144" s="207"/>
      <c r="C144" s="208"/>
      <c r="D144" s="209" t="s">
        <v>284</v>
      </c>
      <c r="E144" s="210" t="s">
        <v>1</v>
      </c>
      <c r="F144" s="211" t="s">
        <v>5315</v>
      </c>
      <c r="G144" s="208"/>
      <c r="H144" s="212">
        <v>12.48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284</v>
      </c>
      <c r="AU144" s="218" t="s">
        <v>85</v>
      </c>
      <c r="AV144" s="13" t="s">
        <v>85</v>
      </c>
      <c r="AW144" s="13" t="s">
        <v>32</v>
      </c>
      <c r="AX144" s="13" t="s">
        <v>76</v>
      </c>
      <c r="AY144" s="218" t="s">
        <v>275</v>
      </c>
    </row>
    <row r="145" spans="1:65" s="15" customFormat="1" ht="10">
      <c r="B145" s="230"/>
      <c r="C145" s="231"/>
      <c r="D145" s="209" t="s">
        <v>284</v>
      </c>
      <c r="E145" s="232" t="s">
        <v>212</v>
      </c>
      <c r="F145" s="233" t="s">
        <v>287</v>
      </c>
      <c r="G145" s="231"/>
      <c r="H145" s="234">
        <v>14.448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284</v>
      </c>
      <c r="AU145" s="240" t="s">
        <v>85</v>
      </c>
      <c r="AV145" s="15" t="s">
        <v>282</v>
      </c>
      <c r="AW145" s="15" t="s">
        <v>32</v>
      </c>
      <c r="AX145" s="15" t="s">
        <v>83</v>
      </c>
      <c r="AY145" s="240" t="s">
        <v>275</v>
      </c>
    </row>
    <row r="146" spans="1:65" s="2" customFormat="1" ht="24.15" customHeight="1">
      <c r="A146" s="35"/>
      <c r="B146" s="36"/>
      <c r="C146" s="194" t="s">
        <v>317</v>
      </c>
      <c r="D146" s="194" t="s">
        <v>277</v>
      </c>
      <c r="E146" s="195" t="s">
        <v>5316</v>
      </c>
      <c r="F146" s="196" t="s">
        <v>5317</v>
      </c>
      <c r="G146" s="197" t="s">
        <v>290</v>
      </c>
      <c r="H146" s="198">
        <v>0.156</v>
      </c>
      <c r="I146" s="199"/>
      <c r="J146" s="200">
        <f>ROUND(I146*H146,2)</f>
        <v>0</v>
      </c>
      <c r="K146" s="196" t="s">
        <v>281</v>
      </c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282</v>
      </c>
      <c r="AT146" s="205" t="s">
        <v>277</v>
      </c>
      <c r="AU146" s="205" t="s">
        <v>85</v>
      </c>
      <c r="AY146" s="18" t="s">
        <v>275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282</v>
      </c>
      <c r="BM146" s="205" t="s">
        <v>5318</v>
      </c>
    </row>
    <row r="147" spans="1:65" s="13" customFormat="1" ht="10">
      <c r="B147" s="207"/>
      <c r="C147" s="208"/>
      <c r="D147" s="209" t="s">
        <v>284</v>
      </c>
      <c r="E147" s="210" t="s">
        <v>1</v>
      </c>
      <c r="F147" s="211" t="s">
        <v>5319</v>
      </c>
      <c r="G147" s="208"/>
      <c r="H147" s="212">
        <v>0.06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284</v>
      </c>
      <c r="AU147" s="218" t="s">
        <v>85</v>
      </c>
      <c r="AV147" s="13" t="s">
        <v>85</v>
      </c>
      <c r="AW147" s="13" t="s">
        <v>32</v>
      </c>
      <c r="AX147" s="13" t="s">
        <v>76</v>
      </c>
      <c r="AY147" s="218" t="s">
        <v>275</v>
      </c>
    </row>
    <row r="148" spans="1:65" s="13" customFormat="1" ht="10">
      <c r="B148" s="207"/>
      <c r="C148" s="208"/>
      <c r="D148" s="209" t="s">
        <v>284</v>
      </c>
      <c r="E148" s="210" t="s">
        <v>1</v>
      </c>
      <c r="F148" s="211" t="s">
        <v>5320</v>
      </c>
      <c r="G148" s="208"/>
      <c r="H148" s="212">
        <v>9.6000000000000002E-2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284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275</v>
      </c>
    </row>
    <row r="149" spans="1:65" s="14" customFormat="1" ht="10">
      <c r="B149" s="219"/>
      <c r="C149" s="220"/>
      <c r="D149" s="209" t="s">
        <v>284</v>
      </c>
      <c r="E149" s="221" t="s">
        <v>1</v>
      </c>
      <c r="F149" s="222" t="s">
        <v>286</v>
      </c>
      <c r="G149" s="220"/>
      <c r="H149" s="223">
        <v>0.156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284</v>
      </c>
      <c r="AU149" s="229" t="s">
        <v>85</v>
      </c>
      <c r="AV149" s="14" t="s">
        <v>106</v>
      </c>
      <c r="AW149" s="14" t="s">
        <v>32</v>
      </c>
      <c r="AX149" s="14" t="s">
        <v>76</v>
      </c>
      <c r="AY149" s="229" t="s">
        <v>275</v>
      </c>
    </row>
    <row r="150" spans="1:65" s="15" customFormat="1" ht="10">
      <c r="B150" s="230"/>
      <c r="C150" s="231"/>
      <c r="D150" s="209" t="s">
        <v>284</v>
      </c>
      <c r="E150" s="232" t="s">
        <v>5321</v>
      </c>
      <c r="F150" s="233" t="s">
        <v>287</v>
      </c>
      <c r="G150" s="231"/>
      <c r="H150" s="234">
        <v>0.156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284</v>
      </c>
      <c r="AU150" s="240" t="s">
        <v>85</v>
      </c>
      <c r="AV150" s="15" t="s">
        <v>282</v>
      </c>
      <c r="AW150" s="15" t="s">
        <v>32</v>
      </c>
      <c r="AX150" s="15" t="s">
        <v>83</v>
      </c>
      <c r="AY150" s="240" t="s">
        <v>275</v>
      </c>
    </row>
    <row r="151" spans="1:65" s="2" customFormat="1" ht="37.75" customHeight="1">
      <c r="A151" s="35"/>
      <c r="B151" s="36"/>
      <c r="C151" s="194" t="s">
        <v>322</v>
      </c>
      <c r="D151" s="194" t="s">
        <v>277</v>
      </c>
      <c r="E151" s="195" t="s">
        <v>323</v>
      </c>
      <c r="F151" s="196" t="s">
        <v>324</v>
      </c>
      <c r="G151" s="197" t="s">
        <v>290</v>
      </c>
      <c r="H151" s="198">
        <v>17.015999999999998</v>
      </c>
      <c r="I151" s="199"/>
      <c r="J151" s="200">
        <f>ROUND(I151*H151,2)</f>
        <v>0</v>
      </c>
      <c r="K151" s="196" t="s">
        <v>281</v>
      </c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282</v>
      </c>
      <c r="AT151" s="205" t="s">
        <v>277</v>
      </c>
      <c r="AU151" s="205" t="s">
        <v>85</v>
      </c>
      <c r="AY151" s="18" t="s">
        <v>275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282</v>
      </c>
      <c r="BM151" s="205" t="s">
        <v>5322</v>
      </c>
    </row>
    <row r="152" spans="1:65" s="13" customFormat="1" ht="10">
      <c r="B152" s="207"/>
      <c r="C152" s="208"/>
      <c r="D152" s="209" t="s">
        <v>284</v>
      </c>
      <c r="E152" s="210" t="s">
        <v>1</v>
      </c>
      <c r="F152" s="211" t="s">
        <v>180</v>
      </c>
      <c r="G152" s="208"/>
      <c r="H152" s="212">
        <v>1.6639999999999999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284</v>
      </c>
      <c r="AU152" s="218" t="s">
        <v>85</v>
      </c>
      <c r="AV152" s="13" t="s">
        <v>85</v>
      </c>
      <c r="AW152" s="13" t="s">
        <v>32</v>
      </c>
      <c r="AX152" s="13" t="s">
        <v>76</v>
      </c>
      <c r="AY152" s="218" t="s">
        <v>275</v>
      </c>
    </row>
    <row r="153" spans="1:65" s="13" customFormat="1" ht="10">
      <c r="B153" s="207"/>
      <c r="C153" s="208"/>
      <c r="D153" s="209" t="s">
        <v>284</v>
      </c>
      <c r="E153" s="210" t="s">
        <v>1</v>
      </c>
      <c r="F153" s="211" t="s">
        <v>212</v>
      </c>
      <c r="G153" s="208"/>
      <c r="H153" s="212">
        <v>14.448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284</v>
      </c>
      <c r="AU153" s="218" t="s">
        <v>85</v>
      </c>
      <c r="AV153" s="13" t="s">
        <v>85</v>
      </c>
      <c r="AW153" s="13" t="s">
        <v>32</v>
      </c>
      <c r="AX153" s="13" t="s">
        <v>76</v>
      </c>
      <c r="AY153" s="218" t="s">
        <v>275</v>
      </c>
    </row>
    <row r="154" spans="1:65" s="13" customFormat="1" ht="10">
      <c r="B154" s="207"/>
      <c r="C154" s="208"/>
      <c r="D154" s="209" t="s">
        <v>284</v>
      </c>
      <c r="E154" s="210" t="s">
        <v>1</v>
      </c>
      <c r="F154" s="211" t="s">
        <v>5323</v>
      </c>
      <c r="G154" s="208"/>
      <c r="H154" s="212">
        <v>0.90400000000000003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284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275</v>
      </c>
    </row>
    <row r="155" spans="1:65" s="14" customFormat="1" ht="10">
      <c r="B155" s="219"/>
      <c r="C155" s="220"/>
      <c r="D155" s="209" t="s">
        <v>284</v>
      </c>
      <c r="E155" s="221" t="s">
        <v>200</v>
      </c>
      <c r="F155" s="222" t="s">
        <v>286</v>
      </c>
      <c r="G155" s="220"/>
      <c r="H155" s="223">
        <v>17.015999999999998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284</v>
      </c>
      <c r="AU155" s="229" t="s">
        <v>85</v>
      </c>
      <c r="AV155" s="14" t="s">
        <v>106</v>
      </c>
      <c r="AW155" s="14" t="s">
        <v>32</v>
      </c>
      <c r="AX155" s="14" t="s">
        <v>76</v>
      </c>
      <c r="AY155" s="229" t="s">
        <v>275</v>
      </c>
    </row>
    <row r="156" spans="1:65" s="15" customFormat="1" ht="10">
      <c r="B156" s="230"/>
      <c r="C156" s="231"/>
      <c r="D156" s="209" t="s">
        <v>284</v>
      </c>
      <c r="E156" s="232" t="s">
        <v>1</v>
      </c>
      <c r="F156" s="233" t="s">
        <v>287</v>
      </c>
      <c r="G156" s="231"/>
      <c r="H156" s="234">
        <v>17.015999999999998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284</v>
      </c>
      <c r="AU156" s="240" t="s">
        <v>85</v>
      </c>
      <c r="AV156" s="15" t="s">
        <v>282</v>
      </c>
      <c r="AW156" s="15" t="s">
        <v>32</v>
      </c>
      <c r="AX156" s="15" t="s">
        <v>83</v>
      </c>
      <c r="AY156" s="240" t="s">
        <v>275</v>
      </c>
    </row>
    <row r="157" spans="1:65" s="2" customFormat="1" ht="24.15" customHeight="1">
      <c r="A157" s="35"/>
      <c r="B157" s="36"/>
      <c r="C157" s="194" t="s">
        <v>328</v>
      </c>
      <c r="D157" s="194" t="s">
        <v>277</v>
      </c>
      <c r="E157" s="195" t="s">
        <v>329</v>
      </c>
      <c r="F157" s="196" t="s">
        <v>330</v>
      </c>
      <c r="G157" s="197" t="s">
        <v>290</v>
      </c>
      <c r="H157" s="198">
        <v>25.288</v>
      </c>
      <c r="I157" s="199"/>
      <c r="J157" s="200">
        <f>ROUND(I157*H157,2)</f>
        <v>0</v>
      </c>
      <c r="K157" s="196" t="s">
        <v>281</v>
      </c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282</v>
      </c>
      <c r="AT157" s="205" t="s">
        <v>277</v>
      </c>
      <c r="AU157" s="205" t="s">
        <v>85</v>
      </c>
      <c r="AY157" s="18" t="s">
        <v>275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282</v>
      </c>
      <c r="BM157" s="205" t="s">
        <v>5324</v>
      </c>
    </row>
    <row r="158" spans="1:65" s="13" customFormat="1" ht="10">
      <c r="B158" s="207"/>
      <c r="C158" s="208"/>
      <c r="D158" s="209" t="s">
        <v>284</v>
      </c>
      <c r="E158" s="210" t="s">
        <v>1</v>
      </c>
      <c r="F158" s="211" t="s">
        <v>5325</v>
      </c>
      <c r="G158" s="208"/>
      <c r="H158" s="212">
        <v>16.111999999999998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284</v>
      </c>
      <c r="AU158" s="218" t="s">
        <v>85</v>
      </c>
      <c r="AV158" s="13" t="s">
        <v>85</v>
      </c>
      <c r="AW158" s="13" t="s">
        <v>32</v>
      </c>
      <c r="AX158" s="13" t="s">
        <v>76</v>
      </c>
      <c r="AY158" s="218" t="s">
        <v>275</v>
      </c>
    </row>
    <row r="159" spans="1:65" s="13" customFormat="1" ht="10">
      <c r="B159" s="207"/>
      <c r="C159" s="208"/>
      <c r="D159" s="209" t="s">
        <v>284</v>
      </c>
      <c r="E159" s="210" t="s">
        <v>1</v>
      </c>
      <c r="F159" s="211" t="s">
        <v>321</v>
      </c>
      <c r="G159" s="208"/>
      <c r="H159" s="212">
        <v>8.2720000000000002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284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275</v>
      </c>
    </row>
    <row r="160" spans="1:65" s="13" customFormat="1" ht="10">
      <c r="B160" s="207"/>
      <c r="C160" s="208"/>
      <c r="D160" s="209" t="s">
        <v>284</v>
      </c>
      <c r="E160" s="210" t="s">
        <v>1</v>
      </c>
      <c r="F160" s="211" t="s">
        <v>5323</v>
      </c>
      <c r="G160" s="208"/>
      <c r="H160" s="212">
        <v>0.90400000000000003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284</v>
      </c>
      <c r="AU160" s="218" t="s">
        <v>85</v>
      </c>
      <c r="AV160" s="13" t="s">
        <v>85</v>
      </c>
      <c r="AW160" s="13" t="s">
        <v>32</v>
      </c>
      <c r="AX160" s="13" t="s">
        <v>76</v>
      </c>
      <c r="AY160" s="218" t="s">
        <v>275</v>
      </c>
    </row>
    <row r="161" spans="1:65" s="14" customFormat="1" ht="10">
      <c r="B161" s="219"/>
      <c r="C161" s="220"/>
      <c r="D161" s="209" t="s">
        <v>284</v>
      </c>
      <c r="E161" s="221" t="s">
        <v>1</v>
      </c>
      <c r="F161" s="222" t="s">
        <v>286</v>
      </c>
      <c r="G161" s="220"/>
      <c r="H161" s="223">
        <v>25.288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284</v>
      </c>
      <c r="AU161" s="229" t="s">
        <v>85</v>
      </c>
      <c r="AV161" s="14" t="s">
        <v>106</v>
      </c>
      <c r="AW161" s="14" t="s">
        <v>32</v>
      </c>
      <c r="AX161" s="14" t="s">
        <v>76</v>
      </c>
      <c r="AY161" s="229" t="s">
        <v>275</v>
      </c>
    </row>
    <row r="162" spans="1:65" s="15" customFormat="1" ht="10">
      <c r="B162" s="230"/>
      <c r="C162" s="231"/>
      <c r="D162" s="209" t="s">
        <v>284</v>
      </c>
      <c r="E162" s="232" t="s">
        <v>1</v>
      </c>
      <c r="F162" s="233" t="s">
        <v>287</v>
      </c>
      <c r="G162" s="231"/>
      <c r="H162" s="234">
        <v>25.288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284</v>
      </c>
      <c r="AU162" s="240" t="s">
        <v>85</v>
      </c>
      <c r="AV162" s="15" t="s">
        <v>282</v>
      </c>
      <c r="AW162" s="15" t="s">
        <v>32</v>
      </c>
      <c r="AX162" s="15" t="s">
        <v>83</v>
      </c>
      <c r="AY162" s="240" t="s">
        <v>275</v>
      </c>
    </row>
    <row r="163" spans="1:65" s="2" customFormat="1" ht="33" customHeight="1">
      <c r="A163" s="35"/>
      <c r="B163" s="36"/>
      <c r="C163" s="194" t="s">
        <v>334</v>
      </c>
      <c r="D163" s="194" t="s">
        <v>277</v>
      </c>
      <c r="E163" s="195" t="s">
        <v>340</v>
      </c>
      <c r="F163" s="196" t="s">
        <v>341</v>
      </c>
      <c r="G163" s="197" t="s">
        <v>342</v>
      </c>
      <c r="H163" s="198">
        <v>31.48</v>
      </c>
      <c r="I163" s="199"/>
      <c r="J163" s="200">
        <f>ROUND(I163*H163,2)</f>
        <v>0</v>
      </c>
      <c r="K163" s="196" t="s">
        <v>281</v>
      </c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282</v>
      </c>
      <c r="AT163" s="205" t="s">
        <v>277</v>
      </c>
      <c r="AU163" s="205" t="s">
        <v>85</v>
      </c>
      <c r="AY163" s="18" t="s">
        <v>275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282</v>
      </c>
      <c r="BM163" s="205" t="s">
        <v>5326</v>
      </c>
    </row>
    <row r="164" spans="1:65" s="13" customFormat="1" ht="10">
      <c r="B164" s="207"/>
      <c r="C164" s="208"/>
      <c r="D164" s="209" t="s">
        <v>284</v>
      </c>
      <c r="E164" s="210" t="s">
        <v>1</v>
      </c>
      <c r="F164" s="211" t="s">
        <v>344</v>
      </c>
      <c r="G164" s="208"/>
      <c r="H164" s="212">
        <v>31.48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284</v>
      </c>
      <c r="AU164" s="218" t="s">
        <v>85</v>
      </c>
      <c r="AV164" s="13" t="s">
        <v>85</v>
      </c>
      <c r="AW164" s="13" t="s">
        <v>32</v>
      </c>
      <c r="AX164" s="13" t="s">
        <v>76</v>
      </c>
      <c r="AY164" s="218" t="s">
        <v>275</v>
      </c>
    </row>
    <row r="165" spans="1:65" s="14" customFormat="1" ht="10">
      <c r="B165" s="219"/>
      <c r="C165" s="220"/>
      <c r="D165" s="209" t="s">
        <v>284</v>
      </c>
      <c r="E165" s="221" t="s">
        <v>1</v>
      </c>
      <c r="F165" s="222" t="s">
        <v>286</v>
      </c>
      <c r="G165" s="220"/>
      <c r="H165" s="223">
        <v>31.48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284</v>
      </c>
      <c r="AU165" s="229" t="s">
        <v>85</v>
      </c>
      <c r="AV165" s="14" t="s">
        <v>106</v>
      </c>
      <c r="AW165" s="14" t="s">
        <v>32</v>
      </c>
      <c r="AX165" s="14" t="s">
        <v>76</v>
      </c>
      <c r="AY165" s="229" t="s">
        <v>275</v>
      </c>
    </row>
    <row r="166" spans="1:65" s="15" customFormat="1" ht="10">
      <c r="B166" s="230"/>
      <c r="C166" s="231"/>
      <c r="D166" s="209" t="s">
        <v>284</v>
      </c>
      <c r="E166" s="232" t="s">
        <v>1</v>
      </c>
      <c r="F166" s="233" t="s">
        <v>287</v>
      </c>
      <c r="G166" s="231"/>
      <c r="H166" s="234">
        <v>31.48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284</v>
      </c>
      <c r="AU166" s="240" t="s">
        <v>85</v>
      </c>
      <c r="AV166" s="15" t="s">
        <v>282</v>
      </c>
      <c r="AW166" s="15" t="s">
        <v>32</v>
      </c>
      <c r="AX166" s="15" t="s">
        <v>83</v>
      </c>
      <c r="AY166" s="240" t="s">
        <v>275</v>
      </c>
    </row>
    <row r="167" spans="1:65" s="2" customFormat="1" ht="16.5" customHeight="1">
      <c r="A167" s="35"/>
      <c r="B167" s="36"/>
      <c r="C167" s="194" t="s">
        <v>339</v>
      </c>
      <c r="D167" s="194" t="s">
        <v>277</v>
      </c>
      <c r="E167" s="195" t="s">
        <v>346</v>
      </c>
      <c r="F167" s="196" t="s">
        <v>347</v>
      </c>
      <c r="G167" s="197" t="s">
        <v>290</v>
      </c>
      <c r="H167" s="198">
        <v>17.015999999999998</v>
      </c>
      <c r="I167" s="199"/>
      <c r="J167" s="200">
        <f>ROUND(I167*H167,2)</f>
        <v>0</v>
      </c>
      <c r="K167" s="196" t="s">
        <v>281</v>
      </c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282</v>
      </c>
      <c r="AT167" s="205" t="s">
        <v>277</v>
      </c>
      <c r="AU167" s="205" t="s">
        <v>85</v>
      </c>
      <c r="AY167" s="18" t="s">
        <v>275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282</v>
      </c>
      <c r="BM167" s="205" t="s">
        <v>5327</v>
      </c>
    </row>
    <row r="168" spans="1:65" s="13" customFormat="1" ht="10">
      <c r="B168" s="207"/>
      <c r="C168" s="208"/>
      <c r="D168" s="209" t="s">
        <v>284</v>
      </c>
      <c r="E168" s="210" t="s">
        <v>1</v>
      </c>
      <c r="F168" s="211" t="s">
        <v>200</v>
      </c>
      <c r="G168" s="208"/>
      <c r="H168" s="212">
        <v>17.015999999999998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284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275</v>
      </c>
    </row>
    <row r="169" spans="1:65" s="14" customFormat="1" ht="10">
      <c r="B169" s="219"/>
      <c r="C169" s="220"/>
      <c r="D169" s="209" t="s">
        <v>284</v>
      </c>
      <c r="E169" s="221" t="s">
        <v>1</v>
      </c>
      <c r="F169" s="222" t="s">
        <v>286</v>
      </c>
      <c r="G169" s="220"/>
      <c r="H169" s="223">
        <v>17.015999999999998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284</v>
      </c>
      <c r="AU169" s="229" t="s">
        <v>85</v>
      </c>
      <c r="AV169" s="14" t="s">
        <v>106</v>
      </c>
      <c r="AW169" s="14" t="s">
        <v>32</v>
      </c>
      <c r="AX169" s="14" t="s">
        <v>76</v>
      </c>
      <c r="AY169" s="229" t="s">
        <v>275</v>
      </c>
    </row>
    <row r="170" spans="1:65" s="15" customFormat="1" ht="10">
      <c r="B170" s="230"/>
      <c r="C170" s="231"/>
      <c r="D170" s="209" t="s">
        <v>284</v>
      </c>
      <c r="E170" s="232" t="s">
        <v>1</v>
      </c>
      <c r="F170" s="233" t="s">
        <v>287</v>
      </c>
      <c r="G170" s="231"/>
      <c r="H170" s="234">
        <v>17.015999999999998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284</v>
      </c>
      <c r="AU170" s="240" t="s">
        <v>85</v>
      </c>
      <c r="AV170" s="15" t="s">
        <v>282</v>
      </c>
      <c r="AW170" s="15" t="s">
        <v>32</v>
      </c>
      <c r="AX170" s="15" t="s">
        <v>83</v>
      </c>
      <c r="AY170" s="240" t="s">
        <v>275</v>
      </c>
    </row>
    <row r="171" spans="1:65" s="2" customFormat="1" ht="33" customHeight="1">
      <c r="A171" s="35"/>
      <c r="B171" s="36"/>
      <c r="C171" s="194" t="s">
        <v>345</v>
      </c>
      <c r="D171" s="194" t="s">
        <v>277</v>
      </c>
      <c r="E171" s="195" t="s">
        <v>363</v>
      </c>
      <c r="F171" s="196" t="s">
        <v>364</v>
      </c>
      <c r="G171" s="197" t="s">
        <v>280</v>
      </c>
      <c r="H171" s="198">
        <v>82.72</v>
      </c>
      <c r="I171" s="199"/>
      <c r="J171" s="200">
        <f>ROUND(I171*H171,2)</f>
        <v>0</v>
      </c>
      <c r="K171" s="196" t="s">
        <v>281</v>
      </c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282</v>
      </c>
      <c r="AT171" s="205" t="s">
        <v>277</v>
      </c>
      <c r="AU171" s="205" t="s">
        <v>85</v>
      </c>
      <c r="AY171" s="18" t="s">
        <v>275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282</v>
      </c>
      <c r="BM171" s="205" t="s">
        <v>5328</v>
      </c>
    </row>
    <row r="172" spans="1:65" s="13" customFormat="1" ht="10">
      <c r="B172" s="207"/>
      <c r="C172" s="208"/>
      <c r="D172" s="209" t="s">
        <v>284</v>
      </c>
      <c r="E172" s="210" t="s">
        <v>1</v>
      </c>
      <c r="F172" s="211" t="s">
        <v>196</v>
      </c>
      <c r="G172" s="208"/>
      <c r="H172" s="212">
        <v>82.72</v>
      </c>
      <c r="I172" s="213"/>
      <c r="J172" s="208"/>
      <c r="K172" s="208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284</v>
      </c>
      <c r="AU172" s="218" t="s">
        <v>85</v>
      </c>
      <c r="AV172" s="13" t="s">
        <v>85</v>
      </c>
      <c r="AW172" s="13" t="s">
        <v>32</v>
      </c>
      <c r="AX172" s="13" t="s">
        <v>76</v>
      </c>
      <c r="AY172" s="218" t="s">
        <v>275</v>
      </c>
    </row>
    <row r="173" spans="1:65" s="14" customFormat="1" ht="10">
      <c r="B173" s="219"/>
      <c r="C173" s="220"/>
      <c r="D173" s="209" t="s">
        <v>284</v>
      </c>
      <c r="E173" s="221" t="s">
        <v>1</v>
      </c>
      <c r="F173" s="222" t="s">
        <v>286</v>
      </c>
      <c r="G173" s="220"/>
      <c r="H173" s="223">
        <v>82.72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284</v>
      </c>
      <c r="AU173" s="229" t="s">
        <v>85</v>
      </c>
      <c r="AV173" s="14" t="s">
        <v>106</v>
      </c>
      <c r="AW173" s="14" t="s">
        <v>32</v>
      </c>
      <c r="AX173" s="14" t="s">
        <v>76</v>
      </c>
      <c r="AY173" s="229" t="s">
        <v>275</v>
      </c>
    </row>
    <row r="174" spans="1:65" s="15" customFormat="1" ht="10">
      <c r="B174" s="230"/>
      <c r="C174" s="231"/>
      <c r="D174" s="209" t="s">
        <v>284</v>
      </c>
      <c r="E174" s="232" t="s">
        <v>1</v>
      </c>
      <c r="F174" s="233" t="s">
        <v>287</v>
      </c>
      <c r="G174" s="231"/>
      <c r="H174" s="234">
        <v>82.72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284</v>
      </c>
      <c r="AU174" s="240" t="s">
        <v>85</v>
      </c>
      <c r="AV174" s="15" t="s">
        <v>282</v>
      </c>
      <c r="AW174" s="15" t="s">
        <v>32</v>
      </c>
      <c r="AX174" s="15" t="s">
        <v>83</v>
      </c>
      <c r="AY174" s="240" t="s">
        <v>275</v>
      </c>
    </row>
    <row r="175" spans="1:65" s="2" customFormat="1" ht="24.15" customHeight="1">
      <c r="A175" s="35"/>
      <c r="B175" s="36"/>
      <c r="C175" s="194" t="s">
        <v>349</v>
      </c>
      <c r="D175" s="194" t="s">
        <v>277</v>
      </c>
      <c r="E175" s="195" t="s">
        <v>367</v>
      </c>
      <c r="F175" s="196" t="s">
        <v>368</v>
      </c>
      <c r="G175" s="197" t="s">
        <v>280</v>
      </c>
      <c r="H175" s="198">
        <v>82.72</v>
      </c>
      <c r="I175" s="199"/>
      <c r="J175" s="200">
        <f>ROUND(I175*H175,2)</f>
        <v>0</v>
      </c>
      <c r="K175" s="196" t="s">
        <v>281</v>
      </c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282</v>
      </c>
      <c r="AT175" s="205" t="s">
        <v>277</v>
      </c>
      <c r="AU175" s="205" t="s">
        <v>85</v>
      </c>
      <c r="AY175" s="18" t="s">
        <v>275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282</v>
      </c>
      <c r="BM175" s="205" t="s">
        <v>5329</v>
      </c>
    </row>
    <row r="176" spans="1:65" s="13" customFormat="1" ht="10">
      <c r="B176" s="207"/>
      <c r="C176" s="208"/>
      <c r="D176" s="209" t="s">
        <v>284</v>
      </c>
      <c r="E176" s="210" t="s">
        <v>1</v>
      </c>
      <c r="F176" s="211" t="s">
        <v>196</v>
      </c>
      <c r="G176" s="208"/>
      <c r="H176" s="212">
        <v>82.72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284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275</v>
      </c>
    </row>
    <row r="177" spans="1:65" s="14" customFormat="1" ht="10">
      <c r="B177" s="219"/>
      <c r="C177" s="220"/>
      <c r="D177" s="209" t="s">
        <v>284</v>
      </c>
      <c r="E177" s="221" t="s">
        <v>1</v>
      </c>
      <c r="F177" s="222" t="s">
        <v>286</v>
      </c>
      <c r="G177" s="220"/>
      <c r="H177" s="223">
        <v>82.72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284</v>
      </c>
      <c r="AU177" s="229" t="s">
        <v>85</v>
      </c>
      <c r="AV177" s="14" t="s">
        <v>106</v>
      </c>
      <c r="AW177" s="14" t="s">
        <v>32</v>
      </c>
      <c r="AX177" s="14" t="s">
        <v>76</v>
      </c>
      <c r="AY177" s="229" t="s">
        <v>275</v>
      </c>
    </row>
    <row r="178" spans="1:65" s="15" customFormat="1" ht="10">
      <c r="B178" s="230"/>
      <c r="C178" s="231"/>
      <c r="D178" s="209" t="s">
        <v>284</v>
      </c>
      <c r="E178" s="232" t="s">
        <v>1</v>
      </c>
      <c r="F178" s="233" t="s">
        <v>287</v>
      </c>
      <c r="G178" s="231"/>
      <c r="H178" s="234">
        <v>82.72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284</v>
      </c>
      <c r="AU178" s="240" t="s">
        <v>85</v>
      </c>
      <c r="AV178" s="15" t="s">
        <v>282</v>
      </c>
      <c r="AW178" s="15" t="s">
        <v>32</v>
      </c>
      <c r="AX178" s="15" t="s">
        <v>83</v>
      </c>
      <c r="AY178" s="240" t="s">
        <v>275</v>
      </c>
    </row>
    <row r="179" spans="1:65" s="2" customFormat="1" ht="24.15" customHeight="1">
      <c r="A179" s="35"/>
      <c r="B179" s="36"/>
      <c r="C179" s="194" t="s">
        <v>362</v>
      </c>
      <c r="D179" s="194" t="s">
        <v>277</v>
      </c>
      <c r="E179" s="195" t="s">
        <v>371</v>
      </c>
      <c r="F179" s="196" t="s">
        <v>372</v>
      </c>
      <c r="G179" s="197" t="s">
        <v>280</v>
      </c>
      <c r="H179" s="198">
        <v>8.32</v>
      </c>
      <c r="I179" s="199"/>
      <c r="J179" s="200">
        <f>ROUND(I179*H179,2)</f>
        <v>0</v>
      </c>
      <c r="K179" s="196" t="s">
        <v>281</v>
      </c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282</v>
      </c>
      <c r="AT179" s="205" t="s">
        <v>277</v>
      </c>
      <c r="AU179" s="205" t="s">
        <v>85</v>
      </c>
      <c r="AY179" s="18" t="s">
        <v>275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282</v>
      </c>
      <c r="BM179" s="205" t="s">
        <v>5330</v>
      </c>
    </row>
    <row r="180" spans="1:65" s="13" customFormat="1" ht="10">
      <c r="B180" s="207"/>
      <c r="C180" s="208"/>
      <c r="D180" s="209" t="s">
        <v>284</v>
      </c>
      <c r="E180" s="210" t="s">
        <v>1</v>
      </c>
      <c r="F180" s="211" t="s">
        <v>5331</v>
      </c>
      <c r="G180" s="208"/>
      <c r="H180" s="212">
        <v>8.32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284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275</v>
      </c>
    </row>
    <row r="181" spans="1:65" s="14" customFormat="1" ht="10">
      <c r="B181" s="219"/>
      <c r="C181" s="220"/>
      <c r="D181" s="209" t="s">
        <v>284</v>
      </c>
      <c r="E181" s="221" t="s">
        <v>1</v>
      </c>
      <c r="F181" s="222" t="s">
        <v>286</v>
      </c>
      <c r="G181" s="220"/>
      <c r="H181" s="223">
        <v>8.32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284</v>
      </c>
      <c r="AU181" s="229" t="s">
        <v>85</v>
      </c>
      <c r="AV181" s="14" t="s">
        <v>106</v>
      </c>
      <c r="AW181" s="14" t="s">
        <v>32</v>
      </c>
      <c r="AX181" s="14" t="s">
        <v>76</v>
      </c>
      <c r="AY181" s="229" t="s">
        <v>275</v>
      </c>
    </row>
    <row r="182" spans="1:65" s="15" customFormat="1" ht="10">
      <c r="B182" s="230"/>
      <c r="C182" s="231"/>
      <c r="D182" s="209" t="s">
        <v>284</v>
      </c>
      <c r="E182" s="232" t="s">
        <v>1</v>
      </c>
      <c r="F182" s="233" t="s">
        <v>287</v>
      </c>
      <c r="G182" s="231"/>
      <c r="H182" s="234">
        <v>8.32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284</v>
      </c>
      <c r="AU182" s="240" t="s">
        <v>85</v>
      </c>
      <c r="AV182" s="15" t="s">
        <v>282</v>
      </c>
      <c r="AW182" s="15" t="s">
        <v>32</v>
      </c>
      <c r="AX182" s="15" t="s">
        <v>83</v>
      </c>
      <c r="AY182" s="240" t="s">
        <v>275</v>
      </c>
    </row>
    <row r="183" spans="1:65" s="12" customFormat="1" ht="22.75" customHeight="1">
      <c r="B183" s="178"/>
      <c r="C183" s="179"/>
      <c r="D183" s="180" t="s">
        <v>75</v>
      </c>
      <c r="E183" s="192" t="s">
        <v>85</v>
      </c>
      <c r="F183" s="192" t="s">
        <v>375</v>
      </c>
      <c r="G183" s="179"/>
      <c r="H183" s="179"/>
      <c r="I183" s="182"/>
      <c r="J183" s="193">
        <f>BK183</f>
        <v>0</v>
      </c>
      <c r="K183" s="179"/>
      <c r="L183" s="184"/>
      <c r="M183" s="185"/>
      <c r="N183" s="186"/>
      <c r="O183" s="186"/>
      <c r="P183" s="187">
        <f>SUM(P184:P191)</f>
        <v>0</v>
      </c>
      <c r="Q183" s="186"/>
      <c r="R183" s="187">
        <f>SUM(R184:R191)</f>
        <v>33.466034879999995</v>
      </c>
      <c r="S183" s="186"/>
      <c r="T183" s="188">
        <f>SUM(T184:T191)</f>
        <v>0</v>
      </c>
      <c r="AR183" s="189" t="s">
        <v>83</v>
      </c>
      <c r="AT183" s="190" t="s">
        <v>75</v>
      </c>
      <c r="AU183" s="190" t="s">
        <v>83</v>
      </c>
      <c r="AY183" s="189" t="s">
        <v>275</v>
      </c>
      <c r="BK183" s="191">
        <f>SUM(BK184:BK191)</f>
        <v>0</v>
      </c>
    </row>
    <row r="184" spans="1:65" s="2" customFormat="1" ht="16.5" customHeight="1">
      <c r="A184" s="35"/>
      <c r="B184" s="36"/>
      <c r="C184" s="194" t="s">
        <v>366</v>
      </c>
      <c r="D184" s="194" t="s">
        <v>277</v>
      </c>
      <c r="E184" s="195" t="s">
        <v>5075</v>
      </c>
      <c r="F184" s="196" t="s">
        <v>5076</v>
      </c>
      <c r="G184" s="197" t="s">
        <v>290</v>
      </c>
      <c r="H184" s="198">
        <v>14.448</v>
      </c>
      <c r="I184" s="199"/>
      <c r="J184" s="200">
        <f>ROUND(I184*H184,2)</f>
        <v>0</v>
      </c>
      <c r="K184" s="196" t="s">
        <v>281</v>
      </c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2.3010199999999998</v>
      </c>
      <c r="R184" s="203">
        <f>Q184*H184</f>
        <v>33.245136959999996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282</v>
      </c>
      <c r="AT184" s="205" t="s">
        <v>277</v>
      </c>
      <c r="AU184" s="205" t="s">
        <v>85</v>
      </c>
      <c r="AY184" s="18" t="s">
        <v>275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282</v>
      </c>
      <c r="BM184" s="205" t="s">
        <v>5332</v>
      </c>
    </row>
    <row r="185" spans="1:65" s="13" customFormat="1" ht="10">
      <c r="B185" s="207"/>
      <c r="C185" s="208"/>
      <c r="D185" s="209" t="s">
        <v>284</v>
      </c>
      <c r="E185" s="210" t="s">
        <v>1</v>
      </c>
      <c r="F185" s="211" t="s">
        <v>5314</v>
      </c>
      <c r="G185" s="208"/>
      <c r="H185" s="212">
        <v>1.968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284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275</v>
      </c>
    </row>
    <row r="186" spans="1:65" s="13" customFormat="1" ht="10">
      <c r="B186" s="207"/>
      <c r="C186" s="208"/>
      <c r="D186" s="209" t="s">
        <v>284</v>
      </c>
      <c r="E186" s="210" t="s">
        <v>1</v>
      </c>
      <c r="F186" s="211" t="s">
        <v>5315</v>
      </c>
      <c r="G186" s="208"/>
      <c r="H186" s="212">
        <v>12.48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284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275</v>
      </c>
    </row>
    <row r="187" spans="1:65" s="15" customFormat="1" ht="10">
      <c r="B187" s="230"/>
      <c r="C187" s="231"/>
      <c r="D187" s="209" t="s">
        <v>284</v>
      </c>
      <c r="E187" s="232" t="s">
        <v>1</v>
      </c>
      <c r="F187" s="233" t="s">
        <v>287</v>
      </c>
      <c r="G187" s="231"/>
      <c r="H187" s="234">
        <v>14.448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284</v>
      </c>
      <c r="AU187" s="240" t="s">
        <v>85</v>
      </c>
      <c r="AV187" s="15" t="s">
        <v>282</v>
      </c>
      <c r="AW187" s="15" t="s">
        <v>32</v>
      </c>
      <c r="AX187" s="15" t="s">
        <v>83</v>
      </c>
      <c r="AY187" s="240" t="s">
        <v>275</v>
      </c>
    </row>
    <row r="188" spans="1:65" s="2" customFormat="1" ht="16.5" customHeight="1">
      <c r="A188" s="35"/>
      <c r="B188" s="36"/>
      <c r="C188" s="194" t="s">
        <v>370</v>
      </c>
      <c r="D188" s="194" t="s">
        <v>277</v>
      </c>
      <c r="E188" s="195" t="s">
        <v>5333</v>
      </c>
      <c r="F188" s="196" t="s">
        <v>5334</v>
      </c>
      <c r="G188" s="197" t="s">
        <v>290</v>
      </c>
      <c r="H188" s="198">
        <v>9.6000000000000002E-2</v>
      </c>
      <c r="I188" s="199"/>
      <c r="J188" s="200">
        <f>ROUND(I188*H188,2)</f>
        <v>0</v>
      </c>
      <c r="K188" s="196" t="s">
        <v>281</v>
      </c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2.3010199999999998</v>
      </c>
      <c r="R188" s="203">
        <f>Q188*H188</f>
        <v>0.22089792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282</v>
      </c>
      <c r="AT188" s="205" t="s">
        <v>277</v>
      </c>
      <c r="AU188" s="205" t="s">
        <v>85</v>
      </c>
      <c r="AY188" s="18" t="s">
        <v>275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282</v>
      </c>
      <c r="BM188" s="205" t="s">
        <v>5335</v>
      </c>
    </row>
    <row r="189" spans="1:65" s="13" customFormat="1" ht="10">
      <c r="B189" s="207"/>
      <c r="C189" s="208"/>
      <c r="D189" s="209" t="s">
        <v>284</v>
      </c>
      <c r="E189" s="210" t="s">
        <v>1</v>
      </c>
      <c r="F189" s="211" t="s">
        <v>5320</v>
      </c>
      <c r="G189" s="208"/>
      <c r="H189" s="212">
        <v>9.6000000000000002E-2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284</v>
      </c>
      <c r="AU189" s="218" t="s">
        <v>85</v>
      </c>
      <c r="AV189" s="13" t="s">
        <v>85</v>
      </c>
      <c r="AW189" s="13" t="s">
        <v>32</v>
      </c>
      <c r="AX189" s="13" t="s">
        <v>76</v>
      </c>
      <c r="AY189" s="218" t="s">
        <v>275</v>
      </c>
    </row>
    <row r="190" spans="1:65" s="14" customFormat="1" ht="10">
      <c r="B190" s="219"/>
      <c r="C190" s="220"/>
      <c r="D190" s="209" t="s">
        <v>284</v>
      </c>
      <c r="E190" s="221" t="s">
        <v>1</v>
      </c>
      <c r="F190" s="222" t="s">
        <v>286</v>
      </c>
      <c r="G190" s="220"/>
      <c r="H190" s="223">
        <v>9.6000000000000002E-2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284</v>
      </c>
      <c r="AU190" s="229" t="s">
        <v>85</v>
      </c>
      <c r="AV190" s="14" t="s">
        <v>106</v>
      </c>
      <c r="AW190" s="14" t="s">
        <v>32</v>
      </c>
      <c r="AX190" s="14" t="s">
        <v>76</v>
      </c>
      <c r="AY190" s="229" t="s">
        <v>275</v>
      </c>
    </row>
    <row r="191" spans="1:65" s="15" customFormat="1" ht="10">
      <c r="B191" s="230"/>
      <c r="C191" s="231"/>
      <c r="D191" s="209" t="s">
        <v>284</v>
      </c>
      <c r="E191" s="232" t="s">
        <v>1</v>
      </c>
      <c r="F191" s="233" t="s">
        <v>287</v>
      </c>
      <c r="G191" s="231"/>
      <c r="H191" s="234">
        <v>9.6000000000000002E-2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284</v>
      </c>
      <c r="AU191" s="240" t="s">
        <v>85</v>
      </c>
      <c r="AV191" s="15" t="s">
        <v>282</v>
      </c>
      <c r="AW191" s="15" t="s">
        <v>32</v>
      </c>
      <c r="AX191" s="15" t="s">
        <v>83</v>
      </c>
      <c r="AY191" s="240" t="s">
        <v>275</v>
      </c>
    </row>
    <row r="192" spans="1:65" s="12" customFormat="1" ht="22.75" customHeight="1">
      <c r="B192" s="178"/>
      <c r="C192" s="179"/>
      <c r="D192" s="180" t="s">
        <v>75</v>
      </c>
      <c r="E192" s="192" t="s">
        <v>106</v>
      </c>
      <c r="F192" s="192" t="s">
        <v>487</v>
      </c>
      <c r="G192" s="179"/>
      <c r="H192" s="179"/>
      <c r="I192" s="182"/>
      <c r="J192" s="193">
        <f>BK192</f>
        <v>0</v>
      </c>
      <c r="K192" s="179"/>
      <c r="L192" s="184"/>
      <c r="M192" s="185"/>
      <c r="N192" s="186"/>
      <c r="O192" s="186"/>
      <c r="P192" s="187">
        <f>SUM(P193:P234)</f>
        <v>0</v>
      </c>
      <c r="Q192" s="186"/>
      <c r="R192" s="187">
        <f>SUM(R193:R234)</f>
        <v>24.309875900000002</v>
      </c>
      <c r="S192" s="186"/>
      <c r="T192" s="188">
        <f>SUM(T193:T234)</f>
        <v>0</v>
      </c>
      <c r="AR192" s="189" t="s">
        <v>83</v>
      </c>
      <c r="AT192" s="190" t="s">
        <v>75</v>
      </c>
      <c r="AU192" s="190" t="s">
        <v>83</v>
      </c>
      <c r="AY192" s="189" t="s">
        <v>275</v>
      </c>
      <c r="BK192" s="191">
        <f>SUM(BK193:BK234)</f>
        <v>0</v>
      </c>
    </row>
    <row r="193" spans="1:65" s="2" customFormat="1" ht="24.15" customHeight="1">
      <c r="A193" s="35"/>
      <c r="B193" s="36"/>
      <c r="C193" s="194" t="s">
        <v>8</v>
      </c>
      <c r="D193" s="194" t="s">
        <v>277</v>
      </c>
      <c r="E193" s="195" t="s">
        <v>5336</v>
      </c>
      <c r="F193" s="196" t="s">
        <v>5337</v>
      </c>
      <c r="G193" s="197" t="s">
        <v>610</v>
      </c>
      <c r="H193" s="198">
        <v>12</v>
      </c>
      <c r="I193" s="199"/>
      <c r="J193" s="200">
        <f>ROUND(I193*H193,2)</f>
        <v>0</v>
      </c>
      <c r="K193" s="196" t="s">
        <v>281</v>
      </c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4.6800000000000001E-3</v>
      </c>
      <c r="R193" s="203">
        <f>Q193*H193</f>
        <v>5.6160000000000002E-2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282</v>
      </c>
      <c r="AT193" s="205" t="s">
        <v>277</v>
      </c>
      <c r="AU193" s="205" t="s">
        <v>85</v>
      </c>
      <c r="AY193" s="18" t="s">
        <v>275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282</v>
      </c>
      <c r="BM193" s="205" t="s">
        <v>5338</v>
      </c>
    </row>
    <row r="194" spans="1:65" s="13" customFormat="1" ht="10">
      <c r="B194" s="207"/>
      <c r="C194" s="208"/>
      <c r="D194" s="209" t="s">
        <v>284</v>
      </c>
      <c r="E194" s="210" t="s">
        <v>1</v>
      </c>
      <c r="F194" s="211" t="s">
        <v>5212</v>
      </c>
      <c r="G194" s="208"/>
      <c r="H194" s="212">
        <v>12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284</v>
      </c>
      <c r="AU194" s="218" t="s">
        <v>85</v>
      </c>
      <c r="AV194" s="13" t="s">
        <v>85</v>
      </c>
      <c r="AW194" s="13" t="s">
        <v>32</v>
      </c>
      <c r="AX194" s="13" t="s">
        <v>76</v>
      </c>
      <c r="AY194" s="218" t="s">
        <v>275</v>
      </c>
    </row>
    <row r="195" spans="1:65" s="14" customFormat="1" ht="10">
      <c r="B195" s="219"/>
      <c r="C195" s="220"/>
      <c r="D195" s="209" t="s">
        <v>284</v>
      </c>
      <c r="E195" s="221" t="s">
        <v>1</v>
      </c>
      <c r="F195" s="222" t="s">
        <v>286</v>
      </c>
      <c r="G195" s="220"/>
      <c r="H195" s="223">
        <v>12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284</v>
      </c>
      <c r="AU195" s="229" t="s">
        <v>85</v>
      </c>
      <c r="AV195" s="14" t="s">
        <v>106</v>
      </c>
      <c r="AW195" s="14" t="s">
        <v>32</v>
      </c>
      <c r="AX195" s="14" t="s">
        <v>76</v>
      </c>
      <c r="AY195" s="229" t="s">
        <v>275</v>
      </c>
    </row>
    <row r="196" spans="1:65" s="15" customFormat="1" ht="10">
      <c r="B196" s="230"/>
      <c r="C196" s="231"/>
      <c r="D196" s="209" t="s">
        <v>284</v>
      </c>
      <c r="E196" s="232" t="s">
        <v>1</v>
      </c>
      <c r="F196" s="233" t="s">
        <v>287</v>
      </c>
      <c r="G196" s="231"/>
      <c r="H196" s="234">
        <v>12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284</v>
      </c>
      <c r="AU196" s="240" t="s">
        <v>85</v>
      </c>
      <c r="AV196" s="15" t="s">
        <v>282</v>
      </c>
      <c r="AW196" s="15" t="s">
        <v>32</v>
      </c>
      <c r="AX196" s="15" t="s">
        <v>83</v>
      </c>
      <c r="AY196" s="240" t="s">
        <v>275</v>
      </c>
    </row>
    <row r="197" spans="1:65" s="2" customFormat="1" ht="33" customHeight="1">
      <c r="A197" s="35"/>
      <c r="B197" s="36"/>
      <c r="C197" s="251" t="s">
        <v>380</v>
      </c>
      <c r="D197" s="251" t="s">
        <v>386</v>
      </c>
      <c r="E197" s="252" t="s">
        <v>5339</v>
      </c>
      <c r="F197" s="253" t="s">
        <v>5340</v>
      </c>
      <c r="G197" s="254" t="s">
        <v>610</v>
      </c>
      <c r="H197" s="255">
        <v>12</v>
      </c>
      <c r="I197" s="256"/>
      <c r="J197" s="257">
        <f>ROUND(I197*H197,2)</f>
        <v>0</v>
      </c>
      <c r="K197" s="253" t="s">
        <v>281</v>
      </c>
      <c r="L197" s="258"/>
      <c r="M197" s="259" t="s">
        <v>1</v>
      </c>
      <c r="N197" s="260" t="s">
        <v>41</v>
      </c>
      <c r="O197" s="72"/>
      <c r="P197" s="203">
        <f>O197*H197</f>
        <v>0</v>
      </c>
      <c r="Q197" s="203">
        <v>3.7000000000000002E-3</v>
      </c>
      <c r="R197" s="203">
        <f>Q197*H197</f>
        <v>4.4400000000000002E-2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334</v>
      </c>
      <c r="AT197" s="205" t="s">
        <v>386</v>
      </c>
      <c r="AU197" s="205" t="s">
        <v>85</v>
      </c>
      <c r="AY197" s="18" t="s">
        <v>275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282</v>
      </c>
      <c r="BM197" s="205" t="s">
        <v>5341</v>
      </c>
    </row>
    <row r="198" spans="1:65" s="2" customFormat="1" ht="24.15" customHeight="1">
      <c r="A198" s="35"/>
      <c r="B198" s="36"/>
      <c r="C198" s="194" t="s">
        <v>385</v>
      </c>
      <c r="D198" s="194" t="s">
        <v>277</v>
      </c>
      <c r="E198" s="195" t="s">
        <v>5342</v>
      </c>
      <c r="F198" s="196" t="s">
        <v>5343</v>
      </c>
      <c r="G198" s="197" t="s">
        <v>610</v>
      </c>
      <c r="H198" s="198">
        <v>36</v>
      </c>
      <c r="I198" s="199"/>
      <c r="J198" s="200">
        <f>ROUND(I198*H198,2)</f>
        <v>0</v>
      </c>
      <c r="K198" s="196" t="s">
        <v>281</v>
      </c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0.17488999999999999</v>
      </c>
      <c r="R198" s="203">
        <f>Q198*H198</f>
        <v>6.2960399999999996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282</v>
      </c>
      <c r="AT198" s="205" t="s">
        <v>277</v>
      </c>
      <c r="AU198" s="205" t="s">
        <v>85</v>
      </c>
      <c r="AY198" s="18" t="s">
        <v>275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282</v>
      </c>
      <c r="BM198" s="205" t="s">
        <v>5344</v>
      </c>
    </row>
    <row r="199" spans="1:65" s="13" customFormat="1" ht="10">
      <c r="B199" s="207"/>
      <c r="C199" s="208"/>
      <c r="D199" s="209" t="s">
        <v>284</v>
      </c>
      <c r="E199" s="210" t="s">
        <v>1</v>
      </c>
      <c r="F199" s="211" t="s">
        <v>488</v>
      </c>
      <c r="G199" s="208"/>
      <c r="H199" s="212">
        <v>30</v>
      </c>
      <c r="I199" s="213"/>
      <c r="J199" s="208"/>
      <c r="K199" s="208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284</v>
      </c>
      <c r="AU199" s="218" t="s">
        <v>85</v>
      </c>
      <c r="AV199" s="13" t="s">
        <v>85</v>
      </c>
      <c r="AW199" s="13" t="s">
        <v>32</v>
      </c>
      <c r="AX199" s="13" t="s">
        <v>76</v>
      </c>
      <c r="AY199" s="218" t="s">
        <v>275</v>
      </c>
    </row>
    <row r="200" spans="1:65" s="13" customFormat="1" ht="10">
      <c r="B200" s="207"/>
      <c r="C200" s="208"/>
      <c r="D200" s="209" t="s">
        <v>284</v>
      </c>
      <c r="E200" s="210" t="s">
        <v>1</v>
      </c>
      <c r="F200" s="211" t="s">
        <v>322</v>
      </c>
      <c r="G200" s="208"/>
      <c r="H200" s="212">
        <v>6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284</v>
      </c>
      <c r="AU200" s="218" t="s">
        <v>85</v>
      </c>
      <c r="AV200" s="13" t="s">
        <v>85</v>
      </c>
      <c r="AW200" s="13" t="s">
        <v>32</v>
      </c>
      <c r="AX200" s="13" t="s">
        <v>76</v>
      </c>
      <c r="AY200" s="218" t="s">
        <v>275</v>
      </c>
    </row>
    <row r="201" spans="1:65" s="15" customFormat="1" ht="10">
      <c r="B201" s="230"/>
      <c r="C201" s="231"/>
      <c r="D201" s="209" t="s">
        <v>284</v>
      </c>
      <c r="E201" s="232" t="s">
        <v>1</v>
      </c>
      <c r="F201" s="233" t="s">
        <v>287</v>
      </c>
      <c r="G201" s="231"/>
      <c r="H201" s="234">
        <v>36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284</v>
      </c>
      <c r="AU201" s="240" t="s">
        <v>85</v>
      </c>
      <c r="AV201" s="15" t="s">
        <v>282</v>
      </c>
      <c r="AW201" s="15" t="s">
        <v>32</v>
      </c>
      <c r="AX201" s="15" t="s">
        <v>83</v>
      </c>
      <c r="AY201" s="240" t="s">
        <v>275</v>
      </c>
    </row>
    <row r="202" spans="1:65" s="2" customFormat="1" ht="24.15" customHeight="1">
      <c r="A202" s="35"/>
      <c r="B202" s="36"/>
      <c r="C202" s="251" t="s">
        <v>391</v>
      </c>
      <c r="D202" s="251" t="s">
        <v>386</v>
      </c>
      <c r="E202" s="252" t="s">
        <v>5345</v>
      </c>
      <c r="F202" s="253" t="s">
        <v>5346</v>
      </c>
      <c r="G202" s="254" t="s">
        <v>610</v>
      </c>
      <c r="H202" s="255">
        <v>30</v>
      </c>
      <c r="I202" s="256"/>
      <c r="J202" s="257">
        <f>ROUND(I202*H202,2)</f>
        <v>0</v>
      </c>
      <c r="K202" s="253" t="s">
        <v>281</v>
      </c>
      <c r="L202" s="258"/>
      <c r="M202" s="259" t="s">
        <v>1</v>
      </c>
      <c r="N202" s="260" t="s">
        <v>41</v>
      </c>
      <c r="O202" s="72"/>
      <c r="P202" s="203">
        <f>O202*H202</f>
        <v>0</v>
      </c>
      <c r="Q202" s="203">
        <v>3.3999999999999998E-3</v>
      </c>
      <c r="R202" s="203">
        <f>Q202*H202</f>
        <v>0.10199999999999999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334</v>
      </c>
      <c r="AT202" s="205" t="s">
        <v>386</v>
      </c>
      <c r="AU202" s="205" t="s">
        <v>85</v>
      </c>
      <c r="AY202" s="18" t="s">
        <v>275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282</v>
      </c>
      <c r="BM202" s="205" t="s">
        <v>5347</v>
      </c>
    </row>
    <row r="203" spans="1:65" s="2" customFormat="1" ht="24.15" customHeight="1">
      <c r="A203" s="35"/>
      <c r="B203" s="36"/>
      <c r="C203" s="251" t="s">
        <v>396</v>
      </c>
      <c r="D203" s="251" t="s">
        <v>386</v>
      </c>
      <c r="E203" s="252" t="s">
        <v>5348</v>
      </c>
      <c r="F203" s="253" t="s">
        <v>5349</v>
      </c>
      <c r="G203" s="254" t="s">
        <v>610</v>
      </c>
      <c r="H203" s="255">
        <v>6</v>
      </c>
      <c r="I203" s="256"/>
      <c r="J203" s="257">
        <f>ROUND(I203*H203,2)</f>
        <v>0</v>
      </c>
      <c r="K203" s="253" t="s">
        <v>281</v>
      </c>
      <c r="L203" s="258"/>
      <c r="M203" s="259" t="s">
        <v>1</v>
      </c>
      <c r="N203" s="260" t="s">
        <v>41</v>
      </c>
      <c r="O203" s="72"/>
      <c r="P203" s="203">
        <f>O203*H203</f>
        <v>0</v>
      </c>
      <c r="Q203" s="203">
        <v>2.7000000000000001E-3</v>
      </c>
      <c r="R203" s="203">
        <f>Q203*H203</f>
        <v>1.6199999999999999E-2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334</v>
      </c>
      <c r="AT203" s="205" t="s">
        <v>386</v>
      </c>
      <c r="AU203" s="205" t="s">
        <v>85</v>
      </c>
      <c r="AY203" s="18" t="s">
        <v>275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282</v>
      </c>
      <c r="BM203" s="205" t="s">
        <v>5350</v>
      </c>
    </row>
    <row r="204" spans="1:65" s="2" customFormat="1" ht="24.15" customHeight="1">
      <c r="A204" s="35"/>
      <c r="B204" s="36"/>
      <c r="C204" s="194" t="s">
        <v>402</v>
      </c>
      <c r="D204" s="194" t="s">
        <v>277</v>
      </c>
      <c r="E204" s="195" t="s">
        <v>5351</v>
      </c>
      <c r="F204" s="196" t="s">
        <v>5352</v>
      </c>
      <c r="G204" s="197" t="s">
        <v>610</v>
      </c>
      <c r="H204" s="198">
        <v>30</v>
      </c>
      <c r="I204" s="199"/>
      <c r="J204" s="200">
        <f>ROUND(I204*H204,2)</f>
        <v>0</v>
      </c>
      <c r="K204" s="196" t="s">
        <v>281</v>
      </c>
      <c r="L204" s="40"/>
      <c r="M204" s="201" t="s">
        <v>1</v>
      </c>
      <c r="N204" s="202" t="s">
        <v>41</v>
      </c>
      <c r="O204" s="72"/>
      <c r="P204" s="203">
        <f>O204*H204</f>
        <v>0</v>
      </c>
      <c r="Q204" s="203">
        <v>7.0200000000000002E-3</v>
      </c>
      <c r="R204" s="203">
        <f>Q204*H204</f>
        <v>0.21060000000000001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282</v>
      </c>
      <c r="AT204" s="205" t="s">
        <v>277</v>
      </c>
      <c r="AU204" s="205" t="s">
        <v>85</v>
      </c>
      <c r="AY204" s="18" t="s">
        <v>275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282</v>
      </c>
      <c r="BM204" s="205" t="s">
        <v>5353</v>
      </c>
    </row>
    <row r="205" spans="1:65" s="13" customFormat="1" ht="10">
      <c r="B205" s="207"/>
      <c r="C205" s="208"/>
      <c r="D205" s="209" t="s">
        <v>284</v>
      </c>
      <c r="E205" s="210" t="s">
        <v>1</v>
      </c>
      <c r="F205" s="211" t="s">
        <v>488</v>
      </c>
      <c r="G205" s="208"/>
      <c r="H205" s="212">
        <v>30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284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275</v>
      </c>
    </row>
    <row r="206" spans="1:65" s="14" customFormat="1" ht="10">
      <c r="B206" s="219"/>
      <c r="C206" s="220"/>
      <c r="D206" s="209" t="s">
        <v>284</v>
      </c>
      <c r="E206" s="221" t="s">
        <v>1</v>
      </c>
      <c r="F206" s="222" t="s">
        <v>286</v>
      </c>
      <c r="G206" s="220"/>
      <c r="H206" s="223">
        <v>30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284</v>
      </c>
      <c r="AU206" s="229" t="s">
        <v>85</v>
      </c>
      <c r="AV206" s="14" t="s">
        <v>106</v>
      </c>
      <c r="AW206" s="14" t="s">
        <v>32</v>
      </c>
      <c r="AX206" s="14" t="s">
        <v>76</v>
      </c>
      <c r="AY206" s="229" t="s">
        <v>275</v>
      </c>
    </row>
    <row r="207" spans="1:65" s="15" customFormat="1" ht="10">
      <c r="B207" s="230"/>
      <c r="C207" s="231"/>
      <c r="D207" s="209" t="s">
        <v>284</v>
      </c>
      <c r="E207" s="232" t="s">
        <v>1</v>
      </c>
      <c r="F207" s="233" t="s">
        <v>287</v>
      </c>
      <c r="G207" s="231"/>
      <c r="H207" s="234">
        <v>30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284</v>
      </c>
      <c r="AU207" s="240" t="s">
        <v>85</v>
      </c>
      <c r="AV207" s="15" t="s">
        <v>282</v>
      </c>
      <c r="AW207" s="15" t="s">
        <v>32</v>
      </c>
      <c r="AX207" s="15" t="s">
        <v>83</v>
      </c>
      <c r="AY207" s="240" t="s">
        <v>275</v>
      </c>
    </row>
    <row r="208" spans="1:65" s="2" customFormat="1" ht="37.75" customHeight="1">
      <c r="A208" s="35"/>
      <c r="B208" s="36"/>
      <c r="C208" s="251" t="s">
        <v>7</v>
      </c>
      <c r="D208" s="251" t="s">
        <v>386</v>
      </c>
      <c r="E208" s="252" t="s">
        <v>5354</v>
      </c>
      <c r="F208" s="253" t="s">
        <v>5355</v>
      </c>
      <c r="G208" s="254" t="s">
        <v>610</v>
      </c>
      <c r="H208" s="255">
        <v>30</v>
      </c>
      <c r="I208" s="256"/>
      <c r="J208" s="257">
        <f>ROUND(I208*H208,2)</f>
        <v>0</v>
      </c>
      <c r="K208" s="253" t="s">
        <v>1</v>
      </c>
      <c r="L208" s="258"/>
      <c r="M208" s="259" t="s">
        <v>1</v>
      </c>
      <c r="N208" s="260" t="s">
        <v>41</v>
      </c>
      <c r="O208" s="72"/>
      <c r="P208" s="203">
        <f>O208*H208</f>
        <v>0</v>
      </c>
      <c r="Q208" s="203">
        <v>4.5999999999999999E-2</v>
      </c>
      <c r="R208" s="203">
        <f>Q208*H208</f>
        <v>1.38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334</v>
      </c>
      <c r="AT208" s="205" t="s">
        <v>386</v>
      </c>
      <c r="AU208" s="205" t="s">
        <v>85</v>
      </c>
      <c r="AY208" s="18" t="s">
        <v>275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282</v>
      </c>
      <c r="BM208" s="205" t="s">
        <v>5356</v>
      </c>
    </row>
    <row r="209" spans="1:65" s="2" customFormat="1" ht="33" customHeight="1">
      <c r="A209" s="35"/>
      <c r="B209" s="36"/>
      <c r="C209" s="251" t="s">
        <v>420</v>
      </c>
      <c r="D209" s="251" t="s">
        <v>386</v>
      </c>
      <c r="E209" s="252" t="s">
        <v>5357</v>
      </c>
      <c r="F209" s="253" t="s">
        <v>5358</v>
      </c>
      <c r="G209" s="254" t="s">
        <v>610</v>
      </c>
      <c r="H209" s="255">
        <v>31</v>
      </c>
      <c r="I209" s="256"/>
      <c r="J209" s="257">
        <f>ROUND(I209*H209,2)</f>
        <v>0</v>
      </c>
      <c r="K209" s="253" t="s">
        <v>281</v>
      </c>
      <c r="L209" s="258"/>
      <c r="M209" s="259" t="s">
        <v>1</v>
      </c>
      <c r="N209" s="260" t="s">
        <v>41</v>
      </c>
      <c r="O209" s="72"/>
      <c r="P209" s="203">
        <f>O209*H209</f>
        <v>0</v>
      </c>
      <c r="Q209" s="203">
        <v>1.1999999999999999E-3</v>
      </c>
      <c r="R209" s="203">
        <f>Q209*H209</f>
        <v>3.7199999999999997E-2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334</v>
      </c>
      <c r="AT209" s="205" t="s">
        <v>386</v>
      </c>
      <c r="AU209" s="205" t="s">
        <v>85</v>
      </c>
      <c r="AY209" s="18" t="s">
        <v>275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282</v>
      </c>
      <c r="BM209" s="205" t="s">
        <v>5359</v>
      </c>
    </row>
    <row r="210" spans="1:65" s="2" customFormat="1" ht="16.5" customHeight="1">
      <c r="A210" s="35"/>
      <c r="B210" s="36"/>
      <c r="C210" s="194" t="s">
        <v>428</v>
      </c>
      <c r="D210" s="194" t="s">
        <v>277</v>
      </c>
      <c r="E210" s="195" t="s">
        <v>5360</v>
      </c>
      <c r="F210" s="196" t="s">
        <v>5361</v>
      </c>
      <c r="G210" s="197" t="s">
        <v>399</v>
      </c>
      <c r="H210" s="198">
        <v>12</v>
      </c>
      <c r="I210" s="199"/>
      <c r="J210" s="200">
        <f>ROUND(I210*H210,2)</f>
        <v>0</v>
      </c>
      <c r="K210" s="196" t="s">
        <v>281</v>
      </c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282</v>
      </c>
      <c r="AT210" s="205" t="s">
        <v>277</v>
      </c>
      <c r="AU210" s="205" t="s">
        <v>85</v>
      </c>
      <c r="AY210" s="18" t="s">
        <v>275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282</v>
      </c>
      <c r="BM210" s="205" t="s">
        <v>5362</v>
      </c>
    </row>
    <row r="211" spans="1:65" s="13" customFormat="1" ht="10">
      <c r="B211" s="207"/>
      <c r="C211" s="208"/>
      <c r="D211" s="209" t="s">
        <v>284</v>
      </c>
      <c r="E211" s="210" t="s">
        <v>1</v>
      </c>
      <c r="F211" s="211" t="s">
        <v>5212</v>
      </c>
      <c r="G211" s="208"/>
      <c r="H211" s="212">
        <v>12</v>
      </c>
      <c r="I211" s="213"/>
      <c r="J211" s="208"/>
      <c r="K211" s="208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284</v>
      </c>
      <c r="AU211" s="218" t="s">
        <v>85</v>
      </c>
      <c r="AV211" s="13" t="s">
        <v>85</v>
      </c>
      <c r="AW211" s="13" t="s">
        <v>32</v>
      </c>
      <c r="AX211" s="13" t="s">
        <v>76</v>
      </c>
      <c r="AY211" s="218" t="s">
        <v>275</v>
      </c>
    </row>
    <row r="212" spans="1:65" s="14" customFormat="1" ht="10">
      <c r="B212" s="219"/>
      <c r="C212" s="220"/>
      <c r="D212" s="209" t="s">
        <v>284</v>
      </c>
      <c r="E212" s="221" t="s">
        <v>1</v>
      </c>
      <c r="F212" s="222" t="s">
        <v>286</v>
      </c>
      <c r="G212" s="220"/>
      <c r="H212" s="223">
        <v>12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284</v>
      </c>
      <c r="AU212" s="229" t="s">
        <v>85</v>
      </c>
      <c r="AV212" s="14" t="s">
        <v>106</v>
      </c>
      <c r="AW212" s="14" t="s">
        <v>32</v>
      </c>
      <c r="AX212" s="14" t="s">
        <v>76</v>
      </c>
      <c r="AY212" s="229" t="s">
        <v>275</v>
      </c>
    </row>
    <row r="213" spans="1:65" s="15" customFormat="1" ht="10">
      <c r="B213" s="230"/>
      <c r="C213" s="231"/>
      <c r="D213" s="209" t="s">
        <v>284</v>
      </c>
      <c r="E213" s="232" t="s">
        <v>1</v>
      </c>
      <c r="F213" s="233" t="s">
        <v>287</v>
      </c>
      <c r="G213" s="231"/>
      <c r="H213" s="234">
        <v>12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284</v>
      </c>
      <c r="AU213" s="240" t="s">
        <v>85</v>
      </c>
      <c r="AV213" s="15" t="s">
        <v>282</v>
      </c>
      <c r="AW213" s="15" t="s">
        <v>32</v>
      </c>
      <c r="AX213" s="15" t="s">
        <v>83</v>
      </c>
      <c r="AY213" s="240" t="s">
        <v>275</v>
      </c>
    </row>
    <row r="214" spans="1:65" s="2" customFormat="1" ht="16.5" customHeight="1">
      <c r="A214" s="35"/>
      <c r="B214" s="36"/>
      <c r="C214" s="251" t="s">
        <v>436</v>
      </c>
      <c r="D214" s="251" t="s">
        <v>386</v>
      </c>
      <c r="E214" s="252" t="s">
        <v>5363</v>
      </c>
      <c r="F214" s="253" t="s">
        <v>5364</v>
      </c>
      <c r="G214" s="254" t="s">
        <v>399</v>
      </c>
      <c r="H214" s="255">
        <v>12</v>
      </c>
      <c r="I214" s="256"/>
      <c r="J214" s="257">
        <f>ROUND(I214*H214,2)</f>
        <v>0</v>
      </c>
      <c r="K214" s="253" t="s">
        <v>1</v>
      </c>
      <c r="L214" s="258"/>
      <c r="M214" s="259" t="s">
        <v>1</v>
      </c>
      <c r="N214" s="260" t="s">
        <v>41</v>
      </c>
      <c r="O214" s="72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334</v>
      </c>
      <c r="AT214" s="205" t="s">
        <v>386</v>
      </c>
      <c r="AU214" s="205" t="s">
        <v>85</v>
      </c>
      <c r="AY214" s="18" t="s">
        <v>275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83</v>
      </c>
      <c r="BK214" s="206">
        <f>ROUND(I214*H214,2)</f>
        <v>0</v>
      </c>
      <c r="BL214" s="18" t="s">
        <v>282</v>
      </c>
      <c r="BM214" s="205" t="s">
        <v>5365</v>
      </c>
    </row>
    <row r="215" spans="1:65" s="2" customFormat="1" ht="16.5" customHeight="1">
      <c r="A215" s="35"/>
      <c r="B215" s="36"/>
      <c r="C215" s="251" t="s">
        <v>440</v>
      </c>
      <c r="D215" s="251" t="s">
        <v>386</v>
      </c>
      <c r="E215" s="252" t="s">
        <v>5366</v>
      </c>
      <c r="F215" s="253" t="s">
        <v>5367</v>
      </c>
      <c r="G215" s="254" t="s">
        <v>2066</v>
      </c>
      <c r="H215" s="255">
        <v>3</v>
      </c>
      <c r="I215" s="256"/>
      <c r="J215" s="257">
        <f>ROUND(I215*H215,2)</f>
        <v>0</v>
      </c>
      <c r="K215" s="253" t="s">
        <v>1</v>
      </c>
      <c r="L215" s="258"/>
      <c r="M215" s="259" t="s">
        <v>1</v>
      </c>
      <c r="N215" s="260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334</v>
      </c>
      <c r="AT215" s="205" t="s">
        <v>386</v>
      </c>
      <c r="AU215" s="205" t="s">
        <v>85</v>
      </c>
      <c r="AY215" s="18" t="s">
        <v>275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282</v>
      </c>
      <c r="BM215" s="205" t="s">
        <v>5368</v>
      </c>
    </row>
    <row r="216" spans="1:65" s="2" customFormat="1" ht="24.15" customHeight="1">
      <c r="A216" s="35"/>
      <c r="B216" s="36"/>
      <c r="C216" s="194" t="s">
        <v>464</v>
      </c>
      <c r="D216" s="194" t="s">
        <v>277</v>
      </c>
      <c r="E216" s="195" t="s">
        <v>5369</v>
      </c>
      <c r="F216" s="196" t="s">
        <v>5370</v>
      </c>
      <c r="G216" s="197" t="s">
        <v>280</v>
      </c>
      <c r="H216" s="198">
        <v>63.99</v>
      </c>
      <c r="I216" s="199"/>
      <c r="J216" s="200">
        <f>ROUND(I216*H216,2)</f>
        <v>0</v>
      </c>
      <c r="K216" s="196" t="s">
        <v>281</v>
      </c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0.22241</v>
      </c>
      <c r="R216" s="203">
        <f>Q216*H216</f>
        <v>14.2320159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282</v>
      </c>
      <c r="AT216" s="205" t="s">
        <v>277</v>
      </c>
      <c r="AU216" s="205" t="s">
        <v>85</v>
      </c>
      <c r="AY216" s="18" t="s">
        <v>275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282</v>
      </c>
      <c r="BM216" s="205" t="s">
        <v>5371</v>
      </c>
    </row>
    <row r="217" spans="1:65" s="13" customFormat="1" ht="10">
      <c r="B217" s="207"/>
      <c r="C217" s="208"/>
      <c r="D217" s="209" t="s">
        <v>284</v>
      </c>
      <c r="E217" s="210" t="s">
        <v>1</v>
      </c>
      <c r="F217" s="211" t="s">
        <v>5372</v>
      </c>
      <c r="G217" s="208"/>
      <c r="H217" s="212">
        <v>14.49</v>
      </c>
      <c r="I217" s="213"/>
      <c r="J217" s="208"/>
      <c r="K217" s="208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284</v>
      </c>
      <c r="AU217" s="218" t="s">
        <v>85</v>
      </c>
      <c r="AV217" s="13" t="s">
        <v>85</v>
      </c>
      <c r="AW217" s="13" t="s">
        <v>32</v>
      </c>
      <c r="AX217" s="13" t="s">
        <v>76</v>
      </c>
      <c r="AY217" s="218" t="s">
        <v>275</v>
      </c>
    </row>
    <row r="218" spans="1:65" s="13" customFormat="1" ht="10">
      <c r="B218" s="207"/>
      <c r="C218" s="208"/>
      <c r="D218" s="209" t="s">
        <v>284</v>
      </c>
      <c r="E218" s="210" t="s">
        <v>1</v>
      </c>
      <c r="F218" s="211" t="s">
        <v>5373</v>
      </c>
      <c r="G218" s="208"/>
      <c r="H218" s="212">
        <v>49.5</v>
      </c>
      <c r="I218" s="213"/>
      <c r="J218" s="208"/>
      <c r="K218" s="208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284</v>
      </c>
      <c r="AU218" s="218" t="s">
        <v>85</v>
      </c>
      <c r="AV218" s="13" t="s">
        <v>85</v>
      </c>
      <c r="AW218" s="13" t="s">
        <v>32</v>
      </c>
      <c r="AX218" s="13" t="s">
        <v>76</v>
      </c>
      <c r="AY218" s="218" t="s">
        <v>275</v>
      </c>
    </row>
    <row r="219" spans="1:65" s="14" customFormat="1" ht="10">
      <c r="B219" s="219"/>
      <c r="C219" s="220"/>
      <c r="D219" s="209" t="s">
        <v>284</v>
      </c>
      <c r="E219" s="221" t="s">
        <v>1</v>
      </c>
      <c r="F219" s="222" t="s">
        <v>286</v>
      </c>
      <c r="G219" s="220"/>
      <c r="H219" s="223">
        <v>63.99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284</v>
      </c>
      <c r="AU219" s="229" t="s">
        <v>85</v>
      </c>
      <c r="AV219" s="14" t="s">
        <v>106</v>
      </c>
      <c r="AW219" s="14" t="s">
        <v>32</v>
      </c>
      <c r="AX219" s="14" t="s">
        <v>76</v>
      </c>
      <c r="AY219" s="229" t="s">
        <v>275</v>
      </c>
    </row>
    <row r="220" spans="1:65" s="15" customFormat="1" ht="10">
      <c r="B220" s="230"/>
      <c r="C220" s="231"/>
      <c r="D220" s="209" t="s">
        <v>284</v>
      </c>
      <c r="E220" s="232" t="s">
        <v>1</v>
      </c>
      <c r="F220" s="233" t="s">
        <v>287</v>
      </c>
      <c r="G220" s="231"/>
      <c r="H220" s="234">
        <v>63.99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AT220" s="240" t="s">
        <v>284</v>
      </c>
      <c r="AU220" s="240" t="s">
        <v>85</v>
      </c>
      <c r="AV220" s="15" t="s">
        <v>282</v>
      </c>
      <c r="AW220" s="15" t="s">
        <v>32</v>
      </c>
      <c r="AX220" s="15" t="s">
        <v>83</v>
      </c>
      <c r="AY220" s="240" t="s">
        <v>275</v>
      </c>
    </row>
    <row r="221" spans="1:65" s="2" customFormat="1" ht="24.15" customHeight="1">
      <c r="A221" s="35"/>
      <c r="B221" s="36"/>
      <c r="C221" s="194" t="s">
        <v>469</v>
      </c>
      <c r="D221" s="194" t="s">
        <v>277</v>
      </c>
      <c r="E221" s="195" t="s">
        <v>5374</v>
      </c>
      <c r="F221" s="196" t="s">
        <v>5375</v>
      </c>
      <c r="G221" s="197" t="s">
        <v>399</v>
      </c>
      <c r="H221" s="198">
        <v>39</v>
      </c>
      <c r="I221" s="199"/>
      <c r="J221" s="200">
        <f>ROUND(I221*H221,2)</f>
        <v>0</v>
      </c>
      <c r="K221" s="196" t="s">
        <v>281</v>
      </c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4.6339999999999999E-2</v>
      </c>
      <c r="R221" s="203">
        <f>Q221*H221</f>
        <v>1.8072599999999999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282</v>
      </c>
      <c r="AT221" s="205" t="s">
        <v>277</v>
      </c>
      <c r="AU221" s="205" t="s">
        <v>85</v>
      </c>
      <c r="AY221" s="18" t="s">
        <v>275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282</v>
      </c>
      <c r="BM221" s="205" t="s">
        <v>5376</v>
      </c>
    </row>
    <row r="222" spans="1:65" s="13" customFormat="1" ht="10">
      <c r="B222" s="207"/>
      <c r="C222" s="208"/>
      <c r="D222" s="209" t="s">
        <v>284</v>
      </c>
      <c r="E222" s="210" t="s">
        <v>1</v>
      </c>
      <c r="F222" s="211" t="s">
        <v>603</v>
      </c>
      <c r="G222" s="208"/>
      <c r="H222" s="212">
        <v>39</v>
      </c>
      <c r="I222" s="213"/>
      <c r="J222" s="208"/>
      <c r="K222" s="208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284</v>
      </c>
      <c r="AU222" s="218" t="s">
        <v>85</v>
      </c>
      <c r="AV222" s="13" t="s">
        <v>85</v>
      </c>
      <c r="AW222" s="13" t="s">
        <v>32</v>
      </c>
      <c r="AX222" s="13" t="s">
        <v>76</v>
      </c>
      <c r="AY222" s="218" t="s">
        <v>275</v>
      </c>
    </row>
    <row r="223" spans="1:65" s="14" customFormat="1" ht="10">
      <c r="B223" s="219"/>
      <c r="C223" s="220"/>
      <c r="D223" s="209" t="s">
        <v>284</v>
      </c>
      <c r="E223" s="221" t="s">
        <v>1</v>
      </c>
      <c r="F223" s="222" t="s">
        <v>286</v>
      </c>
      <c r="G223" s="220"/>
      <c r="H223" s="223">
        <v>39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284</v>
      </c>
      <c r="AU223" s="229" t="s">
        <v>85</v>
      </c>
      <c r="AV223" s="14" t="s">
        <v>106</v>
      </c>
      <c r="AW223" s="14" t="s">
        <v>32</v>
      </c>
      <c r="AX223" s="14" t="s">
        <v>76</v>
      </c>
      <c r="AY223" s="229" t="s">
        <v>275</v>
      </c>
    </row>
    <row r="224" spans="1:65" s="15" customFormat="1" ht="10">
      <c r="B224" s="230"/>
      <c r="C224" s="231"/>
      <c r="D224" s="209" t="s">
        <v>284</v>
      </c>
      <c r="E224" s="232" t="s">
        <v>1</v>
      </c>
      <c r="F224" s="233" t="s">
        <v>287</v>
      </c>
      <c r="G224" s="231"/>
      <c r="H224" s="234">
        <v>39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284</v>
      </c>
      <c r="AU224" s="240" t="s">
        <v>85</v>
      </c>
      <c r="AV224" s="15" t="s">
        <v>282</v>
      </c>
      <c r="AW224" s="15" t="s">
        <v>32</v>
      </c>
      <c r="AX224" s="15" t="s">
        <v>83</v>
      </c>
      <c r="AY224" s="240" t="s">
        <v>275</v>
      </c>
    </row>
    <row r="225" spans="1:65" s="2" customFormat="1" ht="24.15" customHeight="1">
      <c r="A225" s="35"/>
      <c r="B225" s="36"/>
      <c r="C225" s="194" t="s">
        <v>478</v>
      </c>
      <c r="D225" s="194" t="s">
        <v>277</v>
      </c>
      <c r="E225" s="195" t="s">
        <v>5377</v>
      </c>
      <c r="F225" s="196" t="s">
        <v>5378</v>
      </c>
      <c r="G225" s="197" t="s">
        <v>610</v>
      </c>
      <c r="H225" s="198">
        <v>16</v>
      </c>
      <c r="I225" s="199"/>
      <c r="J225" s="200">
        <f>ROUND(I225*H225,2)</f>
        <v>0</v>
      </c>
      <c r="K225" s="196" t="s">
        <v>281</v>
      </c>
      <c r="L225" s="40"/>
      <c r="M225" s="201" t="s">
        <v>1</v>
      </c>
      <c r="N225" s="202" t="s">
        <v>41</v>
      </c>
      <c r="O225" s="72"/>
      <c r="P225" s="203">
        <f>O225*H225</f>
        <v>0</v>
      </c>
      <c r="Q225" s="203">
        <v>8.0000000000000004E-4</v>
      </c>
      <c r="R225" s="203">
        <f>Q225*H225</f>
        <v>1.2800000000000001E-2</v>
      </c>
      <c r="S225" s="203">
        <v>0</v>
      </c>
      <c r="T225" s="20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282</v>
      </c>
      <c r="AT225" s="205" t="s">
        <v>277</v>
      </c>
      <c r="AU225" s="205" t="s">
        <v>85</v>
      </c>
      <c r="AY225" s="18" t="s">
        <v>275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8" t="s">
        <v>83</v>
      </c>
      <c r="BK225" s="206">
        <f>ROUND(I225*H225,2)</f>
        <v>0</v>
      </c>
      <c r="BL225" s="18" t="s">
        <v>282</v>
      </c>
      <c r="BM225" s="205" t="s">
        <v>5379</v>
      </c>
    </row>
    <row r="226" spans="1:65" s="13" customFormat="1" ht="10">
      <c r="B226" s="207"/>
      <c r="C226" s="208"/>
      <c r="D226" s="209" t="s">
        <v>284</v>
      </c>
      <c r="E226" s="210" t="s">
        <v>1</v>
      </c>
      <c r="F226" s="211" t="s">
        <v>5166</v>
      </c>
      <c r="G226" s="208"/>
      <c r="H226" s="212">
        <v>16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284</v>
      </c>
      <c r="AU226" s="218" t="s">
        <v>85</v>
      </c>
      <c r="AV226" s="13" t="s">
        <v>85</v>
      </c>
      <c r="AW226" s="13" t="s">
        <v>32</v>
      </c>
      <c r="AX226" s="13" t="s">
        <v>76</v>
      </c>
      <c r="AY226" s="218" t="s">
        <v>275</v>
      </c>
    </row>
    <row r="227" spans="1:65" s="14" customFormat="1" ht="10">
      <c r="B227" s="219"/>
      <c r="C227" s="220"/>
      <c r="D227" s="209" t="s">
        <v>284</v>
      </c>
      <c r="E227" s="221" t="s">
        <v>1</v>
      </c>
      <c r="F227" s="222" t="s">
        <v>286</v>
      </c>
      <c r="G227" s="220"/>
      <c r="H227" s="223">
        <v>16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284</v>
      </c>
      <c r="AU227" s="229" t="s">
        <v>85</v>
      </c>
      <c r="AV227" s="14" t="s">
        <v>106</v>
      </c>
      <c r="AW227" s="14" t="s">
        <v>32</v>
      </c>
      <c r="AX227" s="14" t="s">
        <v>76</v>
      </c>
      <c r="AY227" s="229" t="s">
        <v>275</v>
      </c>
    </row>
    <row r="228" spans="1:65" s="15" customFormat="1" ht="10">
      <c r="B228" s="230"/>
      <c r="C228" s="231"/>
      <c r="D228" s="209" t="s">
        <v>284</v>
      </c>
      <c r="E228" s="232" t="s">
        <v>1</v>
      </c>
      <c r="F228" s="233" t="s">
        <v>287</v>
      </c>
      <c r="G228" s="231"/>
      <c r="H228" s="234">
        <v>16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284</v>
      </c>
      <c r="AU228" s="240" t="s">
        <v>85</v>
      </c>
      <c r="AV228" s="15" t="s">
        <v>282</v>
      </c>
      <c r="AW228" s="15" t="s">
        <v>32</v>
      </c>
      <c r="AX228" s="15" t="s">
        <v>83</v>
      </c>
      <c r="AY228" s="240" t="s">
        <v>275</v>
      </c>
    </row>
    <row r="229" spans="1:65" s="2" customFormat="1" ht="24.15" customHeight="1">
      <c r="A229" s="35"/>
      <c r="B229" s="36"/>
      <c r="C229" s="194" t="s">
        <v>482</v>
      </c>
      <c r="D229" s="194" t="s">
        <v>277</v>
      </c>
      <c r="E229" s="195" t="s">
        <v>5380</v>
      </c>
      <c r="F229" s="196" t="s">
        <v>5381</v>
      </c>
      <c r="G229" s="197" t="s">
        <v>399</v>
      </c>
      <c r="H229" s="198">
        <v>96</v>
      </c>
      <c r="I229" s="199"/>
      <c r="J229" s="200">
        <f>ROUND(I229*H229,2)</f>
        <v>0</v>
      </c>
      <c r="K229" s="196" t="s">
        <v>281</v>
      </c>
      <c r="L229" s="40"/>
      <c r="M229" s="201" t="s">
        <v>1</v>
      </c>
      <c r="N229" s="202" t="s">
        <v>41</v>
      </c>
      <c r="O229" s="72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282</v>
      </c>
      <c r="AT229" s="205" t="s">
        <v>277</v>
      </c>
      <c r="AU229" s="205" t="s">
        <v>85</v>
      </c>
      <c r="AY229" s="18" t="s">
        <v>275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83</v>
      </c>
      <c r="BK229" s="206">
        <f>ROUND(I229*H229,2)</f>
        <v>0</v>
      </c>
      <c r="BL229" s="18" t="s">
        <v>282</v>
      </c>
      <c r="BM229" s="205" t="s">
        <v>5382</v>
      </c>
    </row>
    <row r="230" spans="1:65" s="13" customFormat="1" ht="10">
      <c r="B230" s="207"/>
      <c r="C230" s="208"/>
      <c r="D230" s="209" t="s">
        <v>284</v>
      </c>
      <c r="E230" s="210" t="s">
        <v>1</v>
      </c>
      <c r="F230" s="211" t="s">
        <v>396</v>
      </c>
      <c r="G230" s="208"/>
      <c r="H230" s="212">
        <v>19</v>
      </c>
      <c r="I230" s="213"/>
      <c r="J230" s="208"/>
      <c r="K230" s="208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284</v>
      </c>
      <c r="AU230" s="218" t="s">
        <v>85</v>
      </c>
      <c r="AV230" s="13" t="s">
        <v>85</v>
      </c>
      <c r="AW230" s="13" t="s">
        <v>32</v>
      </c>
      <c r="AX230" s="13" t="s">
        <v>76</v>
      </c>
      <c r="AY230" s="218" t="s">
        <v>275</v>
      </c>
    </row>
    <row r="231" spans="1:65" s="13" customFormat="1" ht="10">
      <c r="B231" s="207"/>
      <c r="C231" s="208"/>
      <c r="D231" s="209" t="s">
        <v>284</v>
      </c>
      <c r="E231" s="210" t="s">
        <v>1</v>
      </c>
      <c r="F231" s="211" t="s">
        <v>5383</v>
      </c>
      <c r="G231" s="208"/>
      <c r="H231" s="212">
        <v>77</v>
      </c>
      <c r="I231" s="213"/>
      <c r="J231" s="208"/>
      <c r="K231" s="208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284</v>
      </c>
      <c r="AU231" s="218" t="s">
        <v>85</v>
      </c>
      <c r="AV231" s="13" t="s">
        <v>85</v>
      </c>
      <c r="AW231" s="13" t="s">
        <v>32</v>
      </c>
      <c r="AX231" s="13" t="s">
        <v>76</v>
      </c>
      <c r="AY231" s="218" t="s">
        <v>275</v>
      </c>
    </row>
    <row r="232" spans="1:65" s="14" customFormat="1" ht="10">
      <c r="B232" s="219"/>
      <c r="C232" s="220"/>
      <c r="D232" s="209" t="s">
        <v>284</v>
      </c>
      <c r="E232" s="221" t="s">
        <v>1</v>
      </c>
      <c r="F232" s="222" t="s">
        <v>286</v>
      </c>
      <c r="G232" s="220"/>
      <c r="H232" s="223">
        <v>96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284</v>
      </c>
      <c r="AU232" s="229" t="s">
        <v>85</v>
      </c>
      <c r="AV232" s="14" t="s">
        <v>106</v>
      </c>
      <c r="AW232" s="14" t="s">
        <v>32</v>
      </c>
      <c r="AX232" s="14" t="s">
        <v>76</v>
      </c>
      <c r="AY232" s="229" t="s">
        <v>275</v>
      </c>
    </row>
    <row r="233" spans="1:65" s="15" customFormat="1" ht="10">
      <c r="B233" s="230"/>
      <c r="C233" s="231"/>
      <c r="D233" s="209" t="s">
        <v>284</v>
      </c>
      <c r="E233" s="232" t="s">
        <v>1</v>
      </c>
      <c r="F233" s="233" t="s">
        <v>287</v>
      </c>
      <c r="G233" s="231"/>
      <c r="H233" s="234">
        <v>96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284</v>
      </c>
      <c r="AU233" s="240" t="s">
        <v>85</v>
      </c>
      <c r="AV233" s="15" t="s">
        <v>282</v>
      </c>
      <c r="AW233" s="15" t="s">
        <v>32</v>
      </c>
      <c r="AX233" s="15" t="s">
        <v>83</v>
      </c>
      <c r="AY233" s="240" t="s">
        <v>275</v>
      </c>
    </row>
    <row r="234" spans="1:65" s="2" customFormat="1" ht="24.15" customHeight="1">
      <c r="A234" s="35"/>
      <c r="B234" s="36"/>
      <c r="C234" s="251" t="s">
        <v>488</v>
      </c>
      <c r="D234" s="251" t="s">
        <v>386</v>
      </c>
      <c r="E234" s="252" t="s">
        <v>5384</v>
      </c>
      <c r="F234" s="253" t="s">
        <v>5385</v>
      </c>
      <c r="G234" s="254" t="s">
        <v>399</v>
      </c>
      <c r="H234" s="255">
        <v>96</v>
      </c>
      <c r="I234" s="256"/>
      <c r="J234" s="257">
        <f>ROUND(I234*H234,2)</f>
        <v>0</v>
      </c>
      <c r="K234" s="253" t="s">
        <v>281</v>
      </c>
      <c r="L234" s="258"/>
      <c r="M234" s="259" t="s">
        <v>1</v>
      </c>
      <c r="N234" s="260" t="s">
        <v>41</v>
      </c>
      <c r="O234" s="72"/>
      <c r="P234" s="203">
        <f>O234*H234</f>
        <v>0</v>
      </c>
      <c r="Q234" s="203">
        <v>1.1999999999999999E-3</v>
      </c>
      <c r="R234" s="203">
        <f>Q234*H234</f>
        <v>0.1152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334</v>
      </c>
      <c r="AT234" s="205" t="s">
        <v>386</v>
      </c>
      <c r="AU234" s="205" t="s">
        <v>85</v>
      </c>
      <c r="AY234" s="18" t="s">
        <v>275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282</v>
      </c>
      <c r="BM234" s="205" t="s">
        <v>5386</v>
      </c>
    </row>
    <row r="235" spans="1:65" s="12" customFormat="1" ht="22.75" customHeight="1">
      <c r="B235" s="178"/>
      <c r="C235" s="179"/>
      <c r="D235" s="180" t="s">
        <v>75</v>
      </c>
      <c r="E235" s="192" t="s">
        <v>339</v>
      </c>
      <c r="F235" s="192" t="s">
        <v>1539</v>
      </c>
      <c r="G235" s="179"/>
      <c r="H235" s="179"/>
      <c r="I235" s="182"/>
      <c r="J235" s="193">
        <f>BK235</f>
        <v>0</v>
      </c>
      <c r="K235" s="179"/>
      <c r="L235" s="184"/>
      <c r="M235" s="185"/>
      <c r="N235" s="186"/>
      <c r="O235" s="186"/>
      <c r="P235" s="187">
        <f>SUM(P236:P240)</f>
        <v>0</v>
      </c>
      <c r="Q235" s="186"/>
      <c r="R235" s="187">
        <f>SUM(R236:R240)</f>
        <v>0</v>
      </c>
      <c r="S235" s="186"/>
      <c r="T235" s="188">
        <f>SUM(T236:T240)</f>
        <v>0</v>
      </c>
      <c r="AR235" s="189" t="s">
        <v>83</v>
      </c>
      <c r="AT235" s="190" t="s">
        <v>75</v>
      </c>
      <c r="AU235" s="190" t="s">
        <v>83</v>
      </c>
      <c r="AY235" s="189" t="s">
        <v>275</v>
      </c>
      <c r="BK235" s="191">
        <f>SUM(BK236:BK240)</f>
        <v>0</v>
      </c>
    </row>
    <row r="236" spans="1:65" s="2" customFormat="1" ht="24.15" customHeight="1">
      <c r="A236" s="35"/>
      <c r="B236" s="36"/>
      <c r="C236" s="194" t="s">
        <v>501</v>
      </c>
      <c r="D236" s="194" t="s">
        <v>277</v>
      </c>
      <c r="E236" s="195" t="s">
        <v>5387</v>
      </c>
      <c r="F236" s="196" t="s">
        <v>5388</v>
      </c>
      <c r="G236" s="197" t="s">
        <v>342</v>
      </c>
      <c r="H236" s="198">
        <v>0.19600000000000001</v>
      </c>
      <c r="I236" s="199"/>
      <c r="J236" s="200">
        <f>ROUND(I236*H236,2)</f>
        <v>0</v>
      </c>
      <c r="K236" s="196" t="s">
        <v>281</v>
      </c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282</v>
      </c>
      <c r="AT236" s="205" t="s">
        <v>277</v>
      </c>
      <c r="AU236" s="205" t="s">
        <v>85</v>
      </c>
      <c r="AY236" s="18" t="s">
        <v>275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282</v>
      </c>
      <c r="BM236" s="205" t="s">
        <v>5389</v>
      </c>
    </row>
    <row r="237" spans="1:65" s="13" customFormat="1" ht="10">
      <c r="B237" s="207"/>
      <c r="C237" s="208"/>
      <c r="D237" s="209" t="s">
        <v>284</v>
      </c>
      <c r="E237" s="210" t="s">
        <v>1</v>
      </c>
      <c r="F237" s="211" t="s">
        <v>5390</v>
      </c>
      <c r="G237" s="208"/>
      <c r="H237" s="212">
        <v>0.19600000000000001</v>
      </c>
      <c r="I237" s="213"/>
      <c r="J237" s="208"/>
      <c r="K237" s="208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284</v>
      </c>
      <c r="AU237" s="218" t="s">
        <v>85</v>
      </c>
      <c r="AV237" s="13" t="s">
        <v>85</v>
      </c>
      <c r="AW237" s="13" t="s">
        <v>32</v>
      </c>
      <c r="AX237" s="13" t="s">
        <v>76</v>
      </c>
      <c r="AY237" s="218" t="s">
        <v>275</v>
      </c>
    </row>
    <row r="238" spans="1:65" s="14" customFormat="1" ht="10">
      <c r="B238" s="219"/>
      <c r="C238" s="220"/>
      <c r="D238" s="209" t="s">
        <v>284</v>
      </c>
      <c r="E238" s="221" t="s">
        <v>1</v>
      </c>
      <c r="F238" s="222" t="s">
        <v>286</v>
      </c>
      <c r="G238" s="220"/>
      <c r="H238" s="223">
        <v>0.19600000000000001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284</v>
      </c>
      <c r="AU238" s="229" t="s">
        <v>85</v>
      </c>
      <c r="AV238" s="14" t="s">
        <v>106</v>
      </c>
      <c r="AW238" s="14" t="s">
        <v>32</v>
      </c>
      <c r="AX238" s="14" t="s">
        <v>76</v>
      </c>
      <c r="AY238" s="229" t="s">
        <v>275</v>
      </c>
    </row>
    <row r="239" spans="1:65" s="15" customFormat="1" ht="10">
      <c r="B239" s="230"/>
      <c r="C239" s="231"/>
      <c r="D239" s="209" t="s">
        <v>284</v>
      </c>
      <c r="E239" s="232" t="s">
        <v>1</v>
      </c>
      <c r="F239" s="233" t="s">
        <v>287</v>
      </c>
      <c r="G239" s="231"/>
      <c r="H239" s="234">
        <v>0.19600000000000001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284</v>
      </c>
      <c r="AU239" s="240" t="s">
        <v>85</v>
      </c>
      <c r="AV239" s="15" t="s">
        <v>282</v>
      </c>
      <c r="AW239" s="15" t="s">
        <v>32</v>
      </c>
      <c r="AX239" s="15" t="s">
        <v>83</v>
      </c>
      <c r="AY239" s="240" t="s">
        <v>275</v>
      </c>
    </row>
    <row r="240" spans="1:65" s="2" customFormat="1" ht="21.75" customHeight="1">
      <c r="A240" s="35"/>
      <c r="B240" s="36"/>
      <c r="C240" s="251" t="s">
        <v>517</v>
      </c>
      <c r="D240" s="251" t="s">
        <v>386</v>
      </c>
      <c r="E240" s="252" t="s">
        <v>5391</v>
      </c>
      <c r="F240" s="253" t="s">
        <v>5392</v>
      </c>
      <c r="G240" s="254" t="s">
        <v>342</v>
      </c>
      <c r="H240" s="255">
        <v>0.19600000000000001</v>
      </c>
      <c r="I240" s="256"/>
      <c r="J240" s="257">
        <f>ROUND(I240*H240,2)</f>
        <v>0</v>
      </c>
      <c r="K240" s="253" t="s">
        <v>1</v>
      </c>
      <c r="L240" s="258"/>
      <c r="M240" s="259" t="s">
        <v>1</v>
      </c>
      <c r="N240" s="260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334</v>
      </c>
      <c r="AT240" s="205" t="s">
        <v>386</v>
      </c>
      <c r="AU240" s="205" t="s">
        <v>85</v>
      </c>
      <c r="AY240" s="18" t="s">
        <v>275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282</v>
      </c>
      <c r="BM240" s="205" t="s">
        <v>5393</v>
      </c>
    </row>
    <row r="241" spans="1:65" s="12" customFormat="1" ht="22.75" customHeight="1">
      <c r="B241" s="178"/>
      <c r="C241" s="179"/>
      <c r="D241" s="180" t="s">
        <v>75</v>
      </c>
      <c r="E241" s="192" t="s">
        <v>1581</v>
      </c>
      <c r="F241" s="192" t="s">
        <v>1582</v>
      </c>
      <c r="G241" s="179"/>
      <c r="H241" s="179"/>
      <c r="I241" s="182"/>
      <c r="J241" s="193">
        <f>BK241</f>
        <v>0</v>
      </c>
      <c r="K241" s="179"/>
      <c r="L241" s="184"/>
      <c r="M241" s="185"/>
      <c r="N241" s="186"/>
      <c r="O241" s="186"/>
      <c r="P241" s="187">
        <f>P242</f>
        <v>0</v>
      </c>
      <c r="Q241" s="186"/>
      <c r="R241" s="187">
        <f>R242</f>
        <v>0</v>
      </c>
      <c r="S241" s="186"/>
      <c r="T241" s="188">
        <f>T242</f>
        <v>0</v>
      </c>
      <c r="AR241" s="189" t="s">
        <v>83</v>
      </c>
      <c r="AT241" s="190" t="s">
        <v>75</v>
      </c>
      <c r="AU241" s="190" t="s">
        <v>83</v>
      </c>
      <c r="AY241" s="189" t="s">
        <v>275</v>
      </c>
      <c r="BK241" s="191">
        <f>BK242</f>
        <v>0</v>
      </c>
    </row>
    <row r="242" spans="1:65" s="2" customFormat="1" ht="24.15" customHeight="1">
      <c r="A242" s="35"/>
      <c r="B242" s="36"/>
      <c r="C242" s="194" t="s">
        <v>525</v>
      </c>
      <c r="D242" s="194" t="s">
        <v>277</v>
      </c>
      <c r="E242" s="195" t="s">
        <v>5394</v>
      </c>
      <c r="F242" s="196" t="s">
        <v>5395</v>
      </c>
      <c r="G242" s="197" t="s">
        <v>342</v>
      </c>
      <c r="H242" s="198">
        <v>57.776000000000003</v>
      </c>
      <c r="I242" s="199"/>
      <c r="J242" s="200">
        <f>ROUND(I242*H242,2)</f>
        <v>0</v>
      </c>
      <c r="K242" s="196" t="s">
        <v>281</v>
      </c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282</v>
      </c>
      <c r="AT242" s="205" t="s">
        <v>277</v>
      </c>
      <c r="AU242" s="205" t="s">
        <v>85</v>
      </c>
      <c r="AY242" s="18" t="s">
        <v>275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282</v>
      </c>
      <c r="BM242" s="205" t="s">
        <v>5396</v>
      </c>
    </row>
    <row r="243" spans="1:65" s="12" customFormat="1" ht="25.9" customHeight="1">
      <c r="B243" s="178"/>
      <c r="C243" s="179"/>
      <c r="D243" s="180" t="s">
        <v>75</v>
      </c>
      <c r="E243" s="181" t="s">
        <v>1587</v>
      </c>
      <c r="F243" s="181" t="s">
        <v>1588</v>
      </c>
      <c r="G243" s="179"/>
      <c r="H243" s="179"/>
      <c r="I243" s="182"/>
      <c r="J243" s="183">
        <f>BK243</f>
        <v>0</v>
      </c>
      <c r="K243" s="179"/>
      <c r="L243" s="184"/>
      <c r="M243" s="185"/>
      <c r="N243" s="186"/>
      <c r="O243" s="186"/>
      <c r="P243" s="187">
        <f>P244+P312+P319</f>
        <v>0</v>
      </c>
      <c r="Q243" s="186"/>
      <c r="R243" s="187">
        <f>R244+R312+R319</f>
        <v>0.73146035999999992</v>
      </c>
      <c r="S243" s="186"/>
      <c r="T243" s="188">
        <f>T244+T312+T319</f>
        <v>0</v>
      </c>
      <c r="AR243" s="189" t="s">
        <v>85</v>
      </c>
      <c r="AT243" s="190" t="s">
        <v>75</v>
      </c>
      <c r="AU243" s="190" t="s">
        <v>76</v>
      </c>
      <c r="AY243" s="189" t="s">
        <v>275</v>
      </c>
      <c r="BK243" s="191">
        <f>BK244+BK312+BK319</f>
        <v>0</v>
      </c>
    </row>
    <row r="244" spans="1:65" s="12" customFormat="1" ht="22.75" customHeight="1">
      <c r="B244" s="178"/>
      <c r="C244" s="179"/>
      <c r="D244" s="180" t="s">
        <v>75</v>
      </c>
      <c r="E244" s="192" t="s">
        <v>1696</v>
      </c>
      <c r="F244" s="192" t="s">
        <v>1697</v>
      </c>
      <c r="G244" s="179"/>
      <c r="H244" s="179"/>
      <c r="I244" s="182"/>
      <c r="J244" s="193">
        <f>BK244</f>
        <v>0</v>
      </c>
      <c r="K244" s="179"/>
      <c r="L244" s="184"/>
      <c r="M244" s="185"/>
      <c r="N244" s="186"/>
      <c r="O244" s="186"/>
      <c r="P244" s="187">
        <f>SUM(P245:P311)</f>
        <v>0</v>
      </c>
      <c r="Q244" s="186"/>
      <c r="R244" s="187">
        <f>SUM(R245:R311)</f>
        <v>0.34728549999999997</v>
      </c>
      <c r="S244" s="186"/>
      <c r="T244" s="188">
        <f>SUM(T245:T311)</f>
        <v>0</v>
      </c>
      <c r="AR244" s="189" t="s">
        <v>85</v>
      </c>
      <c r="AT244" s="190" t="s">
        <v>75</v>
      </c>
      <c r="AU244" s="190" t="s">
        <v>83</v>
      </c>
      <c r="AY244" s="189" t="s">
        <v>275</v>
      </c>
      <c r="BK244" s="191">
        <f>SUM(BK245:BK311)</f>
        <v>0</v>
      </c>
    </row>
    <row r="245" spans="1:65" s="2" customFormat="1" ht="24.15" customHeight="1">
      <c r="A245" s="35"/>
      <c r="B245" s="36"/>
      <c r="C245" s="194" t="s">
        <v>552</v>
      </c>
      <c r="D245" s="194" t="s">
        <v>277</v>
      </c>
      <c r="E245" s="195" t="s">
        <v>1719</v>
      </c>
      <c r="F245" s="196" t="s">
        <v>1720</v>
      </c>
      <c r="G245" s="197" t="s">
        <v>280</v>
      </c>
      <c r="H245" s="198">
        <v>21.17</v>
      </c>
      <c r="I245" s="199"/>
      <c r="J245" s="200">
        <f>ROUND(I245*H245,2)</f>
        <v>0</v>
      </c>
      <c r="K245" s="196" t="s">
        <v>281</v>
      </c>
      <c r="L245" s="40"/>
      <c r="M245" s="201" t="s">
        <v>1</v>
      </c>
      <c r="N245" s="202" t="s">
        <v>41</v>
      </c>
      <c r="O245" s="72"/>
      <c r="P245" s="203">
        <f>O245*H245</f>
        <v>0</v>
      </c>
      <c r="Q245" s="203">
        <v>1.9000000000000001E-4</v>
      </c>
      <c r="R245" s="203">
        <f>Q245*H245</f>
        <v>4.0223000000000004E-3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380</v>
      </c>
      <c r="AT245" s="205" t="s">
        <v>277</v>
      </c>
      <c r="AU245" s="205" t="s">
        <v>85</v>
      </c>
      <c r="AY245" s="18" t="s">
        <v>275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380</v>
      </c>
      <c r="BM245" s="205" t="s">
        <v>5397</v>
      </c>
    </row>
    <row r="246" spans="1:65" s="13" customFormat="1" ht="10">
      <c r="B246" s="207"/>
      <c r="C246" s="208"/>
      <c r="D246" s="209" t="s">
        <v>284</v>
      </c>
      <c r="E246" s="210" t="s">
        <v>1</v>
      </c>
      <c r="F246" s="211" t="s">
        <v>5196</v>
      </c>
      <c r="G246" s="208"/>
      <c r="H246" s="212">
        <v>17.649999999999999</v>
      </c>
      <c r="I246" s="213"/>
      <c r="J246" s="208"/>
      <c r="K246" s="208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284</v>
      </c>
      <c r="AU246" s="218" t="s">
        <v>85</v>
      </c>
      <c r="AV246" s="13" t="s">
        <v>85</v>
      </c>
      <c r="AW246" s="13" t="s">
        <v>32</v>
      </c>
      <c r="AX246" s="13" t="s">
        <v>76</v>
      </c>
      <c r="AY246" s="218" t="s">
        <v>275</v>
      </c>
    </row>
    <row r="247" spans="1:65" s="13" customFormat="1" ht="10">
      <c r="B247" s="207"/>
      <c r="C247" s="208"/>
      <c r="D247" s="209" t="s">
        <v>284</v>
      </c>
      <c r="E247" s="210" t="s">
        <v>1</v>
      </c>
      <c r="F247" s="211" t="s">
        <v>5207</v>
      </c>
      <c r="G247" s="208"/>
      <c r="H247" s="212">
        <v>2.52</v>
      </c>
      <c r="I247" s="213"/>
      <c r="J247" s="208"/>
      <c r="K247" s="208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284</v>
      </c>
      <c r="AU247" s="218" t="s">
        <v>85</v>
      </c>
      <c r="AV247" s="13" t="s">
        <v>85</v>
      </c>
      <c r="AW247" s="13" t="s">
        <v>32</v>
      </c>
      <c r="AX247" s="13" t="s">
        <v>76</v>
      </c>
      <c r="AY247" s="218" t="s">
        <v>275</v>
      </c>
    </row>
    <row r="248" spans="1:65" s="13" customFormat="1" ht="10">
      <c r="B248" s="207"/>
      <c r="C248" s="208"/>
      <c r="D248" s="209" t="s">
        <v>284</v>
      </c>
      <c r="E248" s="210" t="s">
        <v>1</v>
      </c>
      <c r="F248" s="211" t="s">
        <v>5208</v>
      </c>
      <c r="G248" s="208"/>
      <c r="H248" s="212">
        <v>1</v>
      </c>
      <c r="I248" s="213"/>
      <c r="J248" s="208"/>
      <c r="K248" s="208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284</v>
      </c>
      <c r="AU248" s="218" t="s">
        <v>85</v>
      </c>
      <c r="AV248" s="13" t="s">
        <v>85</v>
      </c>
      <c r="AW248" s="13" t="s">
        <v>32</v>
      </c>
      <c r="AX248" s="13" t="s">
        <v>76</v>
      </c>
      <c r="AY248" s="218" t="s">
        <v>275</v>
      </c>
    </row>
    <row r="249" spans="1:65" s="14" customFormat="1" ht="10">
      <c r="B249" s="219"/>
      <c r="C249" s="220"/>
      <c r="D249" s="209" t="s">
        <v>284</v>
      </c>
      <c r="E249" s="221" t="s">
        <v>1</v>
      </c>
      <c r="F249" s="222" t="s">
        <v>286</v>
      </c>
      <c r="G249" s="220"/>
      <c r="H249" s="223">
        <v>21.17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284</v>
      </c>
      <c r="AU249" s="229" t="s">
        <v>85</v>
      </c>
      <c r="AV249" s="14" t="s">
        <v>106</v>
      </c>
      <c r="AW249" s="14" t="s">
        <v>32</v>
      </c>
      <c r="AX249" s="14" t="s">
        <v>76</v>
      </c>
      <c r="AY249" s="229" t="s">
        <v>275</v>
      </c>
    </row>
    <row r="250" spans="1:65" s="15" customFormat="1" ht="10">
      <c r="B250" s="230"/>
      <c r="C250" s="231"/>
      <c r="D250" s="209" t="s">
        <v>284</v>
      </c>
      <c r="E250" s="232" t="s">
        <v>1</v>
      </c>
      <c r="F250" s="233" t="s">
        <v>287</v>
      </c>
      <c r="G250" s="231"/>
      <c r="H250" s="234">
        <v>21.17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284</v>
      </c>
      <c r="AU250" s="240" t="s">
        <v>85</v>
      </c>
      <c r="AV250" s="15" t="s">
        <v>282</v>
      </c>
      <c r="AW250" s="15" t="s">
        <v>32</v>
      </c>
      <c r="AX250" s="15" t="s">
        <v>83</v>
      </c>
      <c r="AY250" s="240" t="s">
        <v>275</v>
      </c>
    </row>
    <row r="251" spans="1:65" s="2" customFormat="1" ht="33" customHeight="1">
      <c r="A251" s="35"/>
      <c r="B251" s="36"/>
      <c r="C251" s="251" t="s">
        <v>562</v>
      </c>
      <c r="D251" s="251" t="s">
        <v>386</v>
      </c>
      <c r="E251" s="252" t="s">
        <v>1725</v>
      </c>
      <c r="F251" s="253" t="s">
        <v>1726</v>
      </c>
      <c r="G251" s="254" t="s">
        <v>280</v>
      </c>
      <c r="H251" s="255">
        <v>11.327</v>
      </c>
      <c r="I251" s="256"/>
      <c r="J251" s="257">
        <f>ROUND(I251*H251,2)</f>
        <v>0</v>
      </c>
      <c r="K251" s="253" t="s">
        <v>281</v>
      </c>
      <c r="L251" s="258"/>
      <c r="M251" s="259" t="s">
        <v>1</v>
      </c>
      <c r="N251" s="260" t="s">
        <v>41</v>
      </c>
      <c r="O251" s="72"/>
      <c r="P251" s="203">
        <f>O251*H251</f>
        <v>0</v>
      </c>
      <c r="Q251" s="203">
        <v>1.9E-3</v>
      </c>
      <c r="R251" s="203">
        <f>Q251*H251</f>
        <v>2.15213E-2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517</v>
      </c>
      <c r="AT251" s="205" t="s">
        <v>386</v>
      </c>
      <c r="AU251" s="205" t="s">
        <v>85</v>
      </c>
      <c r="AY251" s="18" t="s">
        <v>275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380</v>
      </c>
      <c r="BM251" s="205" t="s">
        <v>5398</v>
      </c>
    </row>
    <row r="252" spans="1:65" s="13" customFormat="1" ht="10">
      <c r="B252" s="207"/>
      <c r="C252" s="208"/>
      <c r="D252" s="209" t="s">
        <v>284</v>
      </c>
      <c r="E252" s="210" t="s">
        <v>1</v>
      </c>
      <c r="F252" s="211" t="s">
        <v>5399</v>
      </c>
      <c r="G252" s="208"/>
      <c r="H252" s="212">
        <v>9.7189999999999994</v>
      </c>
      <c r="I252" s="213"/>
      <c r="J252" s="208"/>
      <c r="K252" s="208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284</v>
      </c>
      <c r="AU252" s="218" t="s">
        <v>85</v>
      </c>
      <c r="AV252" s="13" t="s">
        <v>85</v>
      </c>
      <c r="AW252" s="13" t="s">
        <v>32</v>
      </c>
      <c r="AX252" s="13" t="s">
        <v>76</v>
      </c>
      <c r="AY252" s="218" t="s">
        <v>275</v>
      </c>
    </row>
    <row r="253" spans="1:65" s="14" customFormat="1" ht="10">
      <c r="B253" s="219"/>
      <c r="C253" s="220"/>
      <c r="D253" s="209" t="s">
        <v>284</v>
      </c>
      <c r="E253" s="221" t="s">
        <v>1</v>
      </c>
      <c r="F253" s="222" t="s">
        <v>286</v>
      </c>
      <c r="G253" s="220"/>
      <c r="H253" s="223">
        <v>9.7189999999999994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284</v>
      </c>
      <c r="AU253" s="229" t="s">
        <v>85</v>
      </c>
      <c r="AV253" s="14" t="s">
        <v>106</v>
      </c>
      <c r="AW253" s="14" t="s">
        <v>32</v>
      </c>
      <c r="AX253" s="14" t="s">
        <v>76</v>
      </c>
      <c r="AY253" s="229" t="s">
        <v>275</v>
      </c>
    </row>
    <row r="254" spans="1:65" s="15" customFormat="1" ht="10">
      <c r="B254" s="230"/>
      <c r="C254" s="231"/>
      <c r="D254" s="209" t="s">
        <v>284</v>
      </c>
      <c r="E254" s="232" t="s">
        <v>1</v>
      </c>
      <c r="F254" s="233" t="s">
        <v>287</v>
      </c>
      <c r="G254" s="231"/>
      <c r="H254" s="234">
        <v>9.7189999999999994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284</v>
      </c>
      <c r="AU254" s="240" t="s">
        <v>85</v>
      </c>
      <c r="AV254" s="15" t="s">
        <v>282</v>
      </c>
      <c r="AW254" s="15" t="s">
        <v>32</v>
      </c>
      <c r="AX254" s="15" t="s">
        <v>83</v>
      </c>
      <c r="AY254" s="240" t="s">
        <v>275</v>
      </c>
    </row>
    <row r="255" spans="1:65" s="13" customFormat="1" ht="10">
      <c r="B255" s="207"/>
      <c r="C255" s="208"/>
      <c r="D255" s="209" t="s">
        <v>284</v>
      </c>
      <c r="E255" s="208"/>
      <c r="F255" s="211" t="s">
        <v>5400</v>
      </c>
      <c r="G255" s="208"/>
      <c r="H255" s="212">
        <v>11.327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284</v>
      </c>
      <c r="AU255" s="218" t="s">
        <v>85</v>
      </c>
      <c r="AV255" s="13" t="s">
        <v>85</v>
      </c>
      <c r="AW255" s="13" t="s">
        <v>4</v>
      </c>
      <c r="AX255" s="13" t="s">
        <v>83</v>
      </c>
      <c r="AY255" s="218" t="s">
        <v>275</v>
      </c>
    </row>
    <row r="256" spans="1:65" s="2" customFormat="1" ht="37.75" customHeight="1">
      <c r="A256" s="35"/>
      <c r="B256" s="36"/>
      <c r="C256" s="194" t="s">
        <v>589</v>
      </c>
      <c r="D256" s="194" t="s">
        <v>277</v>
      </c>
      <c r="E256" s="195" t="s">
        <v>5401</v>
      </c>
      <c r="F256" s="196" t="s">
        <v>5402</v>
      </c>
      <c r="G256" s="197" t="s">
        <v>399</v>
      </c>
      <c r="H256" s="198">
        <v>5.46</v>
      </c>
      <c r="I256" s="199"/>
      <c r="J256" s="200">
        <f>ROUND(I256*H256,2)</f>
        <v>0</v>
      </c>
      <c r="K256" s="196" t="s">
        <v>281</v>
      </c>
      <c r="L256" s="40"/>
      <c r="M256" s="201" t="s">
        <v>1</v>
      </c>
      <c r="N256" s="202" t="s">
        <v>41</v>
      </c>
      <c r="O256" s="72"/>
      <c r="P256" s="203">
        <f>O256*H256</f>
        <v>0</v>
      </c>
      <c r="Q256" s="203">
        <v>8.9999999999999998E-4</v>
      </c>
      <c r="R256" s="203">
        <f>Q256*H256</f>
        <v>4.914E-3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380</v>
      </c>
      <c r="AT256" s="205" t="s">
        <v>277</v>
      </c>
      <c r="AU256" s="205" t="s">
        <v>85</v>
      </c>
      <c r="AY256" s="18" t="s">
        <v>275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380</v>
      </c>
      <c r="BM256" s="205" t="s">
        <v>5403</v>
      </c>
    </row>
    <row r="257" spans="1:65" s="13" customFormat="1" ht="10">
      <c r="B257" s="207"/>
      <c r="C257" s="208"/>
      <c r="D257" s="209" t="s">
        <v>284</v>
      </c>
      <c r="E257" s="210" t="s">
        <v>1</v>
      </c>
      <c r="F257" s="211" t="s">
        <v>5404</v>
      </c>
      <c r="G257" s="208"/>
      <c r="H257" s="212">
        <v>5.46</v>
      </c>
      <c r="I257" s="213"/>
      <c r="J257" s="208"/>
      <c r="K257" s="208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284</v>
      </c>
      <c r="AU257" s="218" t="s">
        <v>85</v>
      </c>
      <c r="AV257" s="13" t="s">
        <v>85</v>
      </c>
      <c r="AW257" s="13" t="s">
        <v>32</v>
      </c>
      <c r="AX257" s="13" t="s">
        <v>76</v>
      </c>
      <c r="AY257" s="218" t="s">
        <v>275</v>
      </c>
    </row>
    <row r="258" spans="1:65" s="14" customFormat="1" ht="10">
      <c r="B258" s="219"/>
      <c r="C258" s="220"/>
      <c r="D258" s="209" t="s">
        <v>284</v>
      </c>
      <c r="E258" s="221" t="s">
        <v>1</v>
      </c>
      <c r="F258" s="222" t="s">
        <v>286</v>
      </c>
      <c r="G258" s="220"/>
      <c r="H258" s="223">
        <v>5.46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284</v>
      </c>
      <c r="AU258" s="229" t="s">
        <v>85</v>
      </c>
      <c r="AV258" s="14" t="s">
        <v>106</v>
      </c>
      <c r="AW258" s="14" t="s">
        <v>32</v>
      </c>
      <c r="AX258" s="14" t="s">
        <v>76</v>
      </c>
      <c r="AY258" s="229" t="s">
        <v>275</v>
      </c>
    </row>
    <row r="259" spans="1:65" s="15" customFormat="1" ht="10">
      <c r="B259" s="230"/>
      <c r="C259" s="231"/>
      <c r="D259" s="209" t="s">
        <v>284</v>
      </c>
      <c r="E259" s="232" t="s">
        <v>1</v>
      </c>
      <c r="F259" s="233" t="s">
        <v>287</v>
      </c>
      <c r="G259" s="231"/>
      <c r="H259" s="234">
        <v>5.46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284</v>
      </c>
      <c r="AU259" s="240" t="s">
        <v>85</v>
      </c>
      <c r="AV259" s="15" t="s">
        <v>282</v>
      </c>
      <c r="AW259" s="15" t="s">
        <v>32</v>
      </c>
      <c r="AX259" s="15" t="s">
        <v>83</v>
      </c>
      <c r="AY259" s="240" t="s">
        <v>275</v>
      </c>
    </row>
    <row r="260" spans="1:65" s="2" customFormat="1" ht="33" customHeight="1">
      <c r="A260" s="35"/>
      <c r="B260" s="36"/>
      <c r="C260" s="194" t="s">
        <v>594</v>
      </c>
      <c r="D260" s="194" t="s">
        <v>277</v>
      </c>
      <c r="E260" s="195" t="s">
        <v>5405</v>
      </c>
      <c r="F260" s="196" t="s">
        <v>5406</v>
      </c>
      <c r="G260" s="197" t="s">
        <v>399</v>
      </c>
      <c r="H260" s="198">
        <v>9.02</v>
      </c>
      <c r="I260" s="199"/>
      <c r="J260" s="200">
        <f>ROUND(I260*H260,2)</f>
        <v>0</v>
      </c>
      <c r="K260" s="196" t="s">
        <v>281</v>
      </c>
      <c r="L260" s="40"/>
      <c r="M260" s="201" t="s">
        <v>1</v>
      </c>
      <c r="N260" s="202" t="s">
        <v>41</v>
      </c>
      <c r="O260" s="72"/>
      <c r="P260" s="203">
        <f>O260*H260</f>
        <v>0</v>
      </c>
      <c r="Q260" s="203">
        <v>1.5E-3</v>
      </c>
      <c r="R260" s="203">
        <f>Q260*H260</f>
        <v>1.353E-2</v>
      </c>
      <c r="S260" s="203">
        <v>0</v>
      </c>
      <c r="T260" s="20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380</v>
      </c>
      <c r="AT260" s="205" t="s">
        <v>277</v>
      </c>
      <c r="AU260" s="205" t="s">
        <v>85</v>
      </c>
      <c r="AY260" s="18" t="s">
        <v>275</v>
      </c>
      <c r="BE260" s="206">
        <f>IF(N260="základní",J260,0)</f>
        <v>0</v>
      </c>
      <c r="BF260" s="206">
        <f>IF(N260="snížená",J260,0)</f>
        <v>0</v>
      </c>
      <c r="BG260" s="206">
        <f>IF(N260="zákl. přenesená",J260,0)</f>
        <v>0</v>
      </c>
      <c r="BH260" s="206">
        <f>IF(N260="sníž. přenesená",J260,0)</f>
        <v>0</v>
      </c>
      <c r="BI260" s="206">
        <f>IF(N260="nulová",J260,0)</f>
        <v>0</v>
      </c>
      <c r="BJ260" s="18" t="s">
        <v>83</v>
      </c>
      <c r="BK260" s="206">
        <f>ROUND(I260*H260,2)</f>
        <v>0</v>
      </c>
      <c r="BL260" s="18" t="s">
        <v>380</v>
      </c>
      <c r="BM260" s="205" t="s">
        <v>5407</v>
      </c>
    </row>
    <row r="261" spans="1:65" s="13" customFormat="1" ht="10">
      <c r="B261" s="207"/>
      <c r="C261" s="208"/>
      <c r="D261" s="209" t="s">
        <v>284</v>
      </c>
      <c r="E261" s="210" t="s">
        <v>1</v>
      </c>
      <c r="F261" s="211" t="s">
        <v>5408</v>
      </c>
      <c r="G261" s="208"/>
      <c r="H261" s="212">
        <v>9.02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284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275</v>
      </c>
    </row>
    <row r="262" spans="1:65" s="14" customFormat="1" ht="10">
      <c r="B262" s="219"/>
      <c r="C262" s="220"/>
      <c r="D262" s="209" t="s">
        <v>284</v>
      </c>
      <c r="E262" s="221" t="s">
        <v>1</v>
      </c>
      <c r="F262" s="222" t="s">
        <v>286</v>
      </c>
      <c r="G262" s="220"/>
      <c r="H262" s="223">
        <v>9.02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284</v>
      </c>
      <c r="AU262" s="229" t="s">
        <v>85</v>
      </c>
      <c r="AV262" s="14" t="s">
        <v>106</v>
      </c>
      <c r="AW262" s="14" t="s">
        <v>32</v>
      </c>
      <c r="AX262" s="14" t="s">
        <v>76</v>
      </c>
      <c r="AY262" s="229" t="s">
        <v>275</v>
      </c>
    </row>
    <row r="263" spans="1:65" s="15" customFormat="1" ht="10">
      <c r="B263" s="230"/>
      <c r="C263" s="231"/>
      <c r="D263" s="209" t="s">
        <v>284</v>
      </c>
      <c r="E263" s="232" t="s">
        <v>1</v>
      </c>
      <c r="F263" s="233" t="s">
        <v>287</v>
      </c>
      <c r="G263" s="231"/>
      <c r="H263" s="234">
        <v>9.02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284</v>
      </c>
      <c r="AU263" s="240" t="s">
        <v>85</v>
      </c>
      <c r="AV263" s="15" t="s">
        <v>282</v>
      </c>
      <c r="AW263" s="15" t="s">
        <v>32</v>
      </c>
      <c r="AX263" s="15" t="s">
        <v>83</v>
      </c>
      <c r="AY263" s="240" t="s">
        <v>275</v>
      </c>
    </row>
    <row r="264" spans="1:65" s="2" customFormat="1" ht="24.15" customHeight="1">
      <c r="A264" s="35"/>
      <c r="B264" s="36"/>
      <c r="C264" s="194" t="s">
        <v>599</v>
      </c>
      <c r="D264" s="194" t="s">
        <v>277</v>
      </c>
      <c r="E264" s="195" t="s">
        <v>1739</v>
      </c>
      <c r="F264" s="196" t="s">
        <v>1740</v>
      </c>
      <c r="G264" s="197" t="s">
        <v>280</v>
      </c>
      <c r="H264" s="198">
        <v>9.7189999999999994</v>
      </c>
      <c r="I264" s="199"/>
      <c r="J264" s="200">
        <f>ROUND(I264*H264,2)</f>
        <v>0</v>
      </c>
      <c r="K264" s="196" t="s">
        <v>281</v>
      </c>
      <c r="L264" s="40"/>
      <c r="M264" s="201" t="s">
        <v>1</v>
      </c>
      <c r="N264" s="202" t="s">
        <v>41</v>
      </c>
      <c r="O264" s="72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380</v>
      </c>
      <c r="AT264" s="205" t="s">
        <v>277</v>
      </c>
      <c r="AU264" s="205" t="s">
        <v>85</v>
      </c>
      <c r="AY264" s="18" t="s">
        <v>275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83</v>
      </c>
      <c r="BK264" s="206">
        <f>ROUND(I264*H264,2)</f>
        <v>0</v>
      </c>
      <c r="BL264" s="18" t="s">
        <v>380</v>
      </c>
      <c r="BM264" s="205" t="s">
        <v>5409</v>
      </c>
    </row>
    <row r="265" spans="1:65" s="13" customFormat="1" ht="10">
      <c r="B265" s="207"/>
      <c r="C265" s="208"/>
      <c r="D265" s="209" t="s">
        <v>284</v>
      </c>
      <c r="E265" s="210" t="s">
        <v>1</v>
      </c>
      <c r="F265" s="211" t="s">
        <v>5410</v>
      </c>
      <c r="G265" s="208"/>
      <c r="H265" s="212">
        <v>9.7189999999999994</v>
      </c>
      <c r="I265" s="213"/>
      <c r="J265" s="208"/>
      <c r="K265" s="208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284</v>
      </c>
      <c r="AU265" s="218" t="s">
        <v>85</v>
      </c>
      <c r="AV265" s="13" t="s">
        <v>85</v>
      </c>
      <c r="AW265" s="13" t="s">
        <v>32</v>
      </c>
      <c r="AX265" s="13" t="s">
        <v>76</v>
      </c>
      <c r="AY265" s="218" t="s">
        <v>275</v>
      </c>
    </row>
    <row r="266" spans="1:65" s="14" customFormat="1" ht="10">
      <c r="B266" s="219"/>
      <c r="C266" s="220"/>
      <c r="D266" s="209" t="s">
        <v>284</v>
      </c>
      <c r="E266" s="221" t="s">
        <v>1</v>
      </c>
      <c r="F266" s="222" t="s">
        <v>286</v>
      </c>
      <c r="G266" s="220"/>
      <c r="H266" s="223">
        <v>9.7189999999999994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284</v>
      </c>
      <c r="AU266" s="229" t="s">
        <v>85</v>
      </c>
      <c r="AV266" s="14" t="s">
        <v>106</v>
      </c>
      <c r="AW266" s="14" t="s">
        <v>32</v>
      </c>
      <c r="AX266" s="14" t="s">
        <v>76</v>
      </c>
      <c r="AY266" s="229" t="s">
        <v>275</v>
      </c>
    </row>
    <row r="267" spans="1:65" s="15" customFormat="1" ht="10">
      <c r="B267" s="230"/>
      <c r="C267" s="231"/>
      <c r="D267" s="209" t="s">
        <v>284</v>
      </c>
      <c r="E267" s="232" t="s">
        <v>1</v>
      </c>
      <c r="F267" s="233" t="s">
        <v>287</v>
      </c>
      <c r="G267" s="231"/>
      <c r="H267" s="234">
        <v>9.7189999999999994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284</v>
      </c>
      <c r="AU267" s="240" t="s">
        <v>85</v>
      </c>
      <c r="AV267" s="15" t="s">
        <v>282</v>
      </c>
      <c r="AW267" s="15" t="s">
        <v>32</v>
      </c>
      <c r="AX267" s="15" t="s">
        <v>83</v>
      </c>
      <c r="AY267" s="240" t="s">
        <v>275</v>
      </c>
    </row>
    <row r="268" spans="1:65" s="2" customFormat="1" ht="24.15" customHeight="1">
      <c r="A268" s="35"/>
      <c r="B268" s="36"/>
      <c r="C268" s="251" t="s">
        <v>603</v>
      </c>
      <c r="D268" s="251" t="s">
        <v>386</v>
      </c>
      <c r="E268" s="252" t="s">
        <v>387</v>
      </c>
      <c r="F268" s="253" t="s">
        <v>388</v>
      </c>
      <c r="G268" s="254" t="s">
        <v>280</v>
      </c>
      <c r="H268" s="255">
        <v>11.225</v>
      </c>
      <c r="I268" s="256"/>
      <c r="J268" s="257">
        <f>ROUND(I268*H268,2)</f>
        <v>0</v>
      </c>
      <c r="K268" s="253" t="s">
        <v>281</v>
      </c>
      <c r="L268" s="258"/>
      <c r="M268" s="259" t="s">
        <v>1</v>
      </c>
      <c r="N268" s="260" t="s">
        <v>41</v>
      </c>
      <c r="O268" s="72"/>
      <c r="P268" s="203">
        <f>O268*H268</f>
        <v>0</v>
      </c>
      <c r="Q268" s="203">
        <v>2.9999999999999997E-4</v>
      </c>
      <c r="R268" s="203">
        <f>Q268*H268</f>
        <v>3.3674999999999994E-3</v>
      </c>
      <c r="S268" s="203">
        <v>0</v>
      </c>
      <c r="T268" s="20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517</v>
      </c>
      <c r="AT268" s="205" t="s">
        <v>386</v>
      </c>
      <c r="AU268" s="205" t="s">
        <v>85</v>
      </c>
      <c r="AY268" s="18" t="s">
        <v>275</v>
      </c>
      <c r="BE268" s="206">
        <f>IF(N268="základní",J268,0)</f>
        <v>0</v>
      </c>
      <c r="BF268" s="206">
        <f>IF(N268="snížená",J268,0)</f>
        <v>0</v>
      </c>
      <c r="BG268" s="206">
        <f>IF(N268="zákl. přenesená",J268,0)</f>
        <v>0</v>
      </c>
      <c r="BH268" s="206">
        <f>IF(N268="sníž. přenesená",J268,0)</f>
        <v>0</v>
      </c>
      <c r="BI268" s="206">
        <f>IF(N268="nulová",J268,0)</f>
        <v>0</v>
      </c>
      <c r="BJ268" s="18" t="s">
        <v>83</v>
      </c>
      <c r="BK268" s="206">
        <f>ROUND(I268*H268,2)</f>
        <v>0</v>
      </c>
      <c r="BL268" s="18" t="s">
        <v>380</v>
      </c>
      <c r="BM268" s="205" t="s">
        <v>5411</v>
      </c>
    </row>
    <row r="269" spans="1:65" s="13" customFormat="1" ht="10">
      <c r="B269" s="207"/>
      <c r="C269" s="208"/>
      <c r="D269" s="209" t="s">
        <v>284</v>
      </c>
      <c r="E269" s="208"/>
      <c r="F269" s="211" t="s">
        <v>5412</v>
      </c>
      <c r="G269" s="208"/>
      <c r="H269" s="212">
        <v>11.225</v>
      </c>
      <c r="I269" s="213"/>
      <c r="J269" s="208"/>
      <c r="K269" s="208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284</v>
      </c>
      <c r="AU269" s="218" t="s">
        <v>85</v>
      </c>
      <c r="AV269" s="13" t="s">
        <v>85</v>
      </c>
      <c r="AW269" s="13" t="s">
        <v>4</v>
      </c>
      <c r="AX269" s="13" t="s">
        <v>83</v>
      </c>
      <c r="AY269" s="218" t="s">
        <v>275</v>
      </c>
    </row>
    <row r="270" spans="1:65" s="2" customFormat="1" ht="24.15" customHeight="1">
      <c r="A270" s="35"/>
      <c r="B270" s="36"/>
      <c r="C270" s="194" t="s">
        <v>607</v>
      </c>
      <c r="D270" s="194" t="s">
        <v>277</v>
      </c>
      <c r="E270" s="195" t="s">
        <v>1746</v>
      </c>
      <c r="F270" s="196" t="s">
        <v>1747</v>
      </c>
      <c r="G270" s="197" t="s">
        <v>280</v>
      </c>
      <c r="H270" s="198">
        <v>9.7189999999999994</v>
      </c>
      <c r="I270" s="199"/>
      <c r="J270" s="200">
        <f>ROUND(I270*H270,2)</f>
        <v>0</v>
      </c>
      <c r="K270" s="196" t="s">
        <v>281</v>
      </c>
      <c r="L270" s="40"/>
      <c r="M270" s="201" t="s">
        <v>1</v>
      </c>
      <c r="N270" s="202" t="s">
        <v>41</v>
      </c>
      <c r="O270" s="72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380</v>
      </c>
      <c r="AT270" s="205" t="s">
        <v>277</v>
      </c>
      <c r="AU270" s="205" t="s">
        <v>85</v>
      </c>
      <c r="AY270" s="18" t="s">
        <v>275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380</v>
      </c>
      <c r="BM270" s="205" t="s">
        <v>5413</v>
      </c>
    </row>
    <row r="271" spans="1:65" s="13" customFormat="1" ht="10">
      <c r="B271" s="207"/>
      <c r="C271" s="208"/>
      <c r="D271" s="209" t="s">
        <v>284</v>
      </c>
      <c r="E271" s="210" t="s">
        <v>1</v>
      </c>
      <c r="F271" s="211" t="s">
        <v>5410</v>
      </c>
      <c r="G271" s="208"/>
      <c r="H271" s="212">
        <v>9.7189999999999994</v>
      </c>
      <c r="I271" s="213"/>
      <c r="J271" s="208"/>
      <c r="K271" s="208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284</v>
      </c>
      <c r="AU271" s="218" t="s">
        <v>85</v>
      </c>
      <c r="AV271" s="13" t="s">
        <v>85</v>
      </c>
      <c r="AW271" s="13" t="s">
        <v>32</v>
      </c>
      <c r="AX271" s="13" t="s">
        <v>76</v>
      </c>
      <c r="AY271" s="218" t="s">
        <v>275</v>
      </c>
    </row>
    <row r="272" spans="1:65" s="14" customFormat="1" ht="10">
      <c r="B272" s="219"/>
      <c r="C272" s="220"/>
      <c r="D272" s="209" t="s">
        <v>284</v>
      </c>
      <c r="E272" s="221" t="s">
        <v>1</v>
      </c>
      <c r="F272" s="222" t="s">
        <v>286</v>
      </c>
      <c r="G272" s="220"/>
      <c r="H272" s="223">
        <v>9.7189999999999994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284</v>
      </c>
      <c r="AU272" s="229" t="s">
        <v>85</v>
      </c>
      <c r="AV272" s="14" t="s">
        <v>106</v>
      </c>
      <c r="AW272" s="14" t="s">
        <v>32</v>
      </c>
      <c r="AX272" s="14" t="s">
        <v>76</v>
      </c>
      <c r="AY272" s="229" t="s">
        <v>275</v>
      </c>
    </row>
    <row r="273" spans="1:65" s="15" customFormat="1" ht="10">
      <c r="B273" s="230"/>
      <c r="C273" s="231"/>
      <c r="D273" s="209" t="s">
        <v>284</v>
      </c>
      <c r="E273" s="232" t="s">
        <v>1</v>
      </c>
      <c r="F273" s="233" t="s">
        <v>287</v>
      </c>
      <c r="G273" s="231"/>
      <c r="H273" s="234">
        <v>9.7189999999999994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284</v>
      </c>
      <c r="AU273" s="240" t="s">
        <v>85</v>
      </c>
      <c r="AV273" s="15" t="s">
        <v>282</v>
      </c>
      <c r="AW273" s="15" t="s">
        <v>32</v>
      </c>
      <c r="AX273" s="15" t="s">
        <v>83</v>
      </c>
      <c r="AY273" s="240" t="s">
        <v>275</v>
      </c>
    </row>
    <row r="274" spans="1:65" s="2" customFormat="1" ht="24.15" customHeight="1">
      <c r="A274" s="35"/>
      <c r="B274" s="36"/>
      <c r="C274" s="251" t="s">
        <v>613</v>
      </c>
      <c r="D274" s="251" t="s">
        <v>386</v>
      </c>
      <c r="E274" s="252" t="s">
        <v>387</v>
      </c>
      <c r="F274" s="253" t="s">
        <v>388</v>
      </c>
      <c r="G274" s="254" t="s">
        <v>280</v>
      </c>
      <c r="H274" s="255">
        <v>11.225</v>
      </c>
      <c r="I274" s="256"/>
      <c r="J274" s="257">
        <f>ROUND(I274*H274,2)</f>
        <v>0</v>
      </c>
      <c r="K274" s="253" t="s">
        <v>281</v>
      </c>
      <c r="L274" s="258"/>
      <c r="M274" s="259" t="s">
        <v>1</v>
      </c>
      <c r="N274" s="260" t="s">
        <v>41</v>
      </c>
      <c r="O274" s="72"/>
      <c r="P274" s="203">
        <f>O274*H274</f>
        <v>0</v>
      </c>
      <c r="Q274" s="203">
        <v>2.9999999999999997E-4</v>
      </c>
      <c r="R274" s="203">
        <f>Q274*H274</f>
        <v>3.3674999999999994E-3</v>
      </c>
      <c r="S274" s="203">
        <v>0</v>
      </c>
      <c r="T274" s="20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517</v>
      </c>
      <c r="AT274" s="205" t="s">
        <v>386</v>
      </c>
      <c r="AU274" s="205" t="s">
        <v>85</v>
      </c>
      <c r="AY274" s="18" t="s">
        <v>275</v>
      </c>
      <c r="BE274" s="206">
        <f>IF(N274="základní",J274,0)</f>
        <v>0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18" t="s">
        <v>83</v>
      </c>
      <c r="BK274" s="206">
        <f>ROUND(I274*H274,2)</f>
        <v>0</v>
      </c>
      <c r="BL274" s="18" t="s">
        <v>380</v>
      </c>
      <c r="BM274" s="205" t="s">
        <v>5414</v>
      </c>
    </row>
    <row r="275" spans="1:65" s="13" customFormat="1" ht="10">
      <c r="B275" s="207"/>
      <c r="C275" s="208"/>
      <c r="D275" s="209" t="s">
        <v>284</v>
      </c>
      <c r="E275" s="208"/>
      <c r="F275" s="211" t="s">
        <v>5412</v>
      </c>
      <c r="G275" s="208"/>
      <c r="H275" s="212">
        <v>11.225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284</v>
      </c>
      <c r="AU275" s="218" t="s">
        <v>85</v>
      </c>
      <c r="AV275" s="13" t="s">
        <v>85</v>
      </c>
      <c r="AW275" s="13" t="s">
        <v>4</v>
      </c>
      <c r="AX275" s="13" t="s">
        <v>83</v>
      </c>
      <c r="AY275" s="218" t="s">
        <v>275</v>
      </c>
    </row>
    <row r="276" spans="1:65" s="2" customFormat="1" ht="24.15" customHeight="1">
      <c r="A276" s="35"/>
      <c r="B276" s="36"/>
      <c r="C276" s="194" t="s">
        <v>618</v>
      </c>
      <c r="D276" s="194" t="s">
        <v>277</v>
      </c>
      <c r="E276" s="195" t="s">
        <v>1754</v>
      </c>
      <c r="F276" s="196" t="s">
        <v>1755</v>
      </c>
      <c r="G276" s="197" t="s">
        <v>280</v>
      </c>
      <c r="H276" s="198">
        <v>0.91200000000000003</v>
      </c>
      <c r="I276" s="199"/>
      <c r="J276" s="200">
        <f>ROUND(I276*H276,2)</f>
        <v>0</v>
      </c>
      <c r="K276" s="196" t="s">
        <v>281</v>
      </c>
      <c r="L276" s="40"/>
      <c r="M276" s="201" t="s">
        <v>1</v>
      </c>
      <c r="N276" s="202" t="s">
        <v>41</v>
      </c>
      <c r="O276" s="72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380</v>
      </c>
      <c r="AT276" s="205" t="s">
        <v>277</v>
      </c>
      <c r="AU276" s="205" t="s">
        <v>85</v>
      </c>
      <c r="AY276" s="18" t="s">
        <v>275</v>
      </c>
      <c r="BE276" s="206">
        <f>IF(N276="základní",J276,0)</f>
        <v>0</v>
      </c>
      <c r="BF276" s="206">
        <f>IF(N276="snížená",J276,0)</f>
        <v>0</v>
      </c>
      <c r="BG276" s="206">
        <f>IF(N276="zákl. přenesená",J276,0)</f>
        <v>0</v>
      </c>
      <c r="BH276" s="206">
        <f>IF(N276="sníž. přenesená",J276,0)</f>
        <v>0</v>
      </c>
      <c r="BI276" s="206">
        <f>IF(N276="nulová",J276,0)</f>
        <v>0</v>
      </c>
      <c r="BJ276" s="18" t="s">
        <v>83</v>
      </c>
      <c r="BK276" s="206">
        <f>ROUND(I276*H276,2)</f>
        <v>0</v>
      </c>
      <c r="BL276" s="18" t="s">
        <v>380</v>
      </c>
      <c r="BM276" s="205" t="s">
        <v>5415</v>
      </c>
    </row>
    <row r="277" spans="1:65" s="13" customFormat="1" ht="10">
      <c r="B277" s="207"/>
      <c r="C277" s="208"/>
      <c r="D277" s="209" t="s">
        <v>284</v>
      </c>
      <c r="E277" s="210" t="s">
        <v>1</v>
      </c>
      <c r="F277" s="211" t="s">
        <v>5416</v>
      </c>
      <c r="G277" s="208"/>
      <c r="H277" s="212">
        <v>0.91200000000000003</v>
      </c>
      <c r="I277" s="213"/>
      <c r="J277" s="208"/>
      <c r="K277" s="208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284</v>
      </c>
      <c r="AU277" s="218" t="s">
        <v>85</v>
      </c>
      <c r="AV277" s="13" t="s">
        <v>85</v>
      </c>
      <c r="AW277" s="13" t="s">
        <v>32</v>
      </c>
      <c r="AX277" s="13" t="s">
        <v>76</v>
      </c>
      <c r="AY277" s="218" t="s">
        <v>275</v>
      </c>
    </row>
    <row r="278" spans="1:65" s="14" customFormat="1" ht="10">
      <c r="B278" s="219"/>
      <c r="C278" s="220"/>
      <c r="D278" s="209" t="s">
        <v>284</v>
      </c>
      <c r="E278" s="221" t="s">
        <v>1</v>
      </c>
      <c r="F278" s="222" t="s">
        <v>286</v>
      </c>
      <c r="G278" s="220"/>
      <c r="H278" s="223">
        <v>0.91200000000000003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284</v>
      </c>
      <c r="AU278" s="229" t="s">
        <v>85</v>
      </c>
      <c r="AV278" s="14" t="s">
        <v>106</v>
      </c>
      <c r="AW278" s="14" t="s">
        <v>32</v>
      </c>
      <c r="AX278" s="14" t="s">
        <v>76</v>
      </c>
      <c r="AY278" s="229" t="s">
        <v>275</v>
      </c>
    </row>
    <row r="279" spans="1:65" s="15" customFormat="1" ht="10">
      <c r="B279" s="230"/>
      <c r="C279" s="231"/>
      <c r="D279" s="209" t="s">
        <v>284</v>
      </c>
      <c r="E279" s="232" t="s">
        <v>1</v>
      </c>
      <c r="F279" s="233" t="s">
        <v>287</v>
      </c>
      <c r="G279" s="231"/>
      <c r="H279" s="234">
        <v>0.91200000000000003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284</v>
      </c>
      <c r="AU279" s="240" t="s">
        <v>85</v>
      </c>
      <c r="AV279" s="15" t="s">
        <v>282</v>
      </c>
      <c r="AW279" s="15" t="s">
        <v>32</v>
      </c>
      <c r="AX279" s="15" t="s">
        <v>83</v>
      </c>
      <c r="AY279" s="240" t="s">
        <v>275</v>
      </c>
    </row>
    <row r="280" spans="1:65" s="2" customFormat="1" ht="16.5" customHeight="1">
      <c r="A280" s="35"/>
      <c r="B280" s="36"/>
      <c r="C280" s="251" t="s">
        <v>623</v>
      </c>
      <c r="D280" s="251" t="s">
        <v>386</v>
      </c>
      <c r="E280" s="252" t="s">
        <v>1758</v>
      </c>
      <c r="F280" s="253" t="s">
        <v>1759</v>
      </c>
      <c r="G280" s="254" t="s">
        <v>342</v>
      </c>
      <c r="H280" s="255">
        <v>7.4999999999999997E-2</v>
      </c>
      <c r="I280" s="256"/>
      <c r="J280" s="257">
        <f>ROUND(I280*H280,2)</f>
        <v>0</v>
      </c>
      <c r="K280" s="253" t="s">
        <v>281</v>
      </c>
      <c r="L280" s="258"/>
      <c r="M280" s="259" t="s">
        <v>1</v>
      </c>
      <c r="N280" s="260" t="s">
        <v>41</v>
      </c>
      <c r="O280" s="72"/>
      <c r="P280" s="203">
        <f>O280*H280</f>
        <v>0</v>
      </c>
      <c r="Q280" s="203">
        <v>1</v>
      </c>
      <c r="R280" s="203">
        <f>Q280*H280</f>
        <v>7.4999999999999997E-2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517</v>
      </c>
      <c r="AT280" s="205" t="s">
        <v>386</v>
      </c>
      <c r="AU280" s="205" t="s">
        <v>85</v>
      </c>
      <c r="AY280" s="18" t="s">
        <v>275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380</v>
      </c>
      <c r="BM280" s="205" t="s">
        <v>5417</v>
      </c>
    </row>
    <row r="281" spans="1:65" s="13" customFormat="1" ht="10">
      <c r="B281" s="207"/>
      <c r="C281" s="208"/>
      <c r="D281" s="209" t="s">
        <v>284</v>
      </c>
      <c r="E281" s="208"/>
      <c r="F281" s="211" t="s">
        <v>5418</v>
      </c>
      <c r="G281" s="208"/>
      <c r="H281" s="212">
        <v>7.4999999999999997E-2</v>
      </c>
      <c r="I281" s="213"/>
      <c r="J281" s="208"/>
      <c r="K281" s="208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284</v>
      </c>
      <c r="AU281" s="218" t="s">
        <v>85</v>
      </c>
      <c r="AV281" s="13" t="s">
        <v>85</v>
      </c>
      <c r="AW281" s="13" t="s">
        <v>4</v>
      </c>
      <c r="AX281" s="13" t="s">
        <v>83</v>
      </c>
      <c r="AY281" s="218" t="s">
        <v>275</v>
      </c>
    </row>
    <row r="282" spans="1:65" s="2" customFormat="1" ht="24.15" customHeight="1">
      <c r="A282" s="35"/>
      <c r="B282" s="36"/>
      <c r="C282" s="194" t="s">
        <v>628</v>
      </c>
      <c r="D282" s="194" t="s">
        <v>277</v>
      </c>
      <c r="E282" s="195" t="s">
        <v>1763</v>
      </c>
      <c r="F282" s="196" t="s">
        <v>1764</v>
      </c>
      <c r="G282" s="197" t="s">
        <v>280</v>
      </c>
      <c r="H282" s="198">
        <v>4.5599999999999996</v>
      </c>
      <c r="I282" s="199"/>
      <c r="J282" s="200">
        <f>ROUND(I282*H282,2)</f>
        <v>0</v>
      </c>
      <c r="K282" s="196" t="s">
        <v>281</v>
      </c>
      <c r="L282" s="40"/>
      <c r="M282" s="201" t="s">
        <v>1</v>
      </c>
      <c r="N282" s="202" t="s">
        <v>41</v>
      </c>
      <c r="O282" s="72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380</v>
      </c>
      <c r="AT282" s="205" t="s">
        <v>277</v>
      </c>
      <c r="AU282" s="205" t="s">
        <v>85</v>
      </c>
      <c r="AY282" s="18" t="s">
        <v>275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380</v>
      </c>
      <c r="BM282" s="205" t="s">
        <v>5419</v>
      </c>
    </row>
    <row r="283" spans="1:65" s="13" customFormat="1" ht="10">
      <c r="B283" s="207"/>
      <c r="C283" s="208"/>
      <c r="D283" s="209" t="s">
        <v>284</v>
      </c>
      <c r="E283" s="210" t="s">
        <v>1</v>
      </c>
      <c r="F283" s="211" t="s">
        <v>5420</v>
      </c>
      <c r="G283" s="208"/>
      <c r="H283" s="212">
        <v>4.5599999999999996</v>
      </c>
      <c r="I283" s="213"/>
      <c r="J283" s="208"/>
      <c r="K283" s="208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284</v>
      </c>
      <c r="AU283" s="218" t="s">
        <v>85</v>
      </c>
      <c r="AV283" s="13" t="s">
        <v>85</v>
      </c>
      <c r="AW283" s="13" t="s">
        <v>32</v>
      </c>
      <c r="AX283" s="13" t="s">
        <v>76</v>
      </c>
      <c r="AY283" s="218" t="s">
        <v>275</v>
      </c>
    </row>
    <row r="284" spans="1:65" s="14" customFormat="1" ht="10">
      <c r="B284" s="219"/>
      <c r="C284" s="220"/>
      <c r="D284" s="209" t="s">
        <v>284</v>
      </c>
      <c r="E284" s="221" t="s">
        <v>1</v>
      </c>
      <c r="F284" s="222" t="s">
        <v>286</v>
      </c>
      <c r="G284" s="220"/>
      <c r="H284" s="223">
        <v>4.5599999999999996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284</v>
      </c>
      <c r="AU284" s="229" t="s">
        <v>85</v>
      </c>
      <c r="AV284" s="14" t="s">
        <v>106</v>
      </c>
      <c r="AW284" s="14" t="s">
        <v>32</v>
      </c>
      <c r="AX284" s="14" t="s">
        <v>76</v>
      </c>
      <c r="AY284" s="229" t="s">
        <v>275</v>
      </c>
    </row>
    <row r="285" spans="1:65" s="15" customFormat="1" ht="10">
      <c r="B285" s="230"/>
      <c r="C285" s="231"/>
      <c r="D285" s="209" t="s">
        <v>284</v>
      </c>
      <c r="E285" s="232" t="s">
        <v>1</v>
      </c>
      <c r="F285" s="233" t="s">
        <v>287</v>
      </c>
      <c r="G285" s="231"/>
      <c r="H285" s="234">
        <v>4.5599999999999996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AT285" s="240" t="s">
        <v>284</v>
      </c>
      <c r="AU285" s="240" t="s">
        <v>85</v>
      </c>
      <c r="AV285" s="15" t="s">
        <v>282</v>
      </c>
      <c r="AW285" s="15" t="s">
        <v>32</v>
      </c>
      <c r="AX285" s="15" t="s">
        <v>83</v>
      </c>
      <c r="AY285" s="240" t="s">
        <v>275</v>
      </c>
    </row>
    <row r="286" spans="1:65" s="2" customFormat="1" ht="16.5" customHeight="1">
      <c r="A286" s="35"/>
      <c r="B286" s="36"/>
      <c r="C286" s="251" t="s">
        <v>633</v>
      </c>
      <c r="D286" s="251" t="s">
        <v>386</v>
      </c>
      <c r="E286" s="252" t="s">
        <v>1758</v>
      </c>
      <c r="F286" s="253" t="s">
        <v>1759</v>
      </c>
      <c r="G286" s="254" t="s">
        <v>342</v>
      </c>
      <c r="H286" s="255">
        <v>7.4999999999999997E-2</v>
      </c>
      <c r="I286" s="256"/>
      <c r="J286" s="257">
        <f>ROUND(I286*H286,2)</f>
        <v>0</v>
      </c>
      <c r="K286" s="253" t="s">
        <v>281</v>
      </c>
      <c r="L286" s="258"/>
      <c r="M286" s="259" t="s">
        <v>1</v>
      </c>
      <c r="N286" s="260" t="s">
        <v>41</v>
      </c>
      <c r="O286" s="72"/>
      <c r="P286" s="203">
        <f>O286*H286</f>
        <v>0</v>
      </c>
      <c r="Q286" s="203">
        <v>1</v>
      </c>
      <c r="R286" s="203">
        <f>Q286*H286</f>
        <v>7.4999999999999997E-2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517</v>
      </c>
      <c r="AT286" s="205" t="s">
        <v>386</v>
      </c>
      <c r="AU286" s="205" t="s">
        <v>85</v>
      </c>
      <c r="AY286" s="18" t="s">
        <v>275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8" t="s">
        <v>83</v>
      </c>
      <c r="BK286" s="206">
        <f>ROUND(I286*H286,2)</f>
        <v>0</v>
      </c>
      <c r="BL286" s="18" t="s">
        <v>380</v>
      </c>
      <c r="BM286" s="205" t="s">
        <v>5421</v>
      </c>
    </row>
    <row r="287" spans="1:65" s="13" customFormat="1" ht="10">
      <c r="B287" s="207"/>
      <c r="C287" s="208"/>
      <c r="D287" s="209" t="s">
        <v>284</v>
      </c>
      <c r="E287" s="208"/>
      <c r="F287" s="211" t="s">
        <v>5422</v>
      </c>
      <c r="G287" s="208"/>
      <c r="H287" s="212">
        <v>7.4999999999999997E-2</v>
      </c>
      <c r="I287" s="213"/>
      <c r="J287" s="208"/>
      <c r="K287" s="208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284</v>
      </c>
      <c r="AU287" s="218" t="s">
        <v>85</v>
      </c>
      <c r="AV287" s="13" t="s">
        <v>85</v>
      </c>
      <c r="AW287" s="13" t="s">
        <v>4</v>
      </c>
      <c r="AX287" s="13" t="s">
        <v>83</v>
      </c>
      <c r="AY287" s="218" t="s">
        <v>275</v>
      </c>
    </row>
    <row r="288" spans="1:65" s="2" customFormat="1" ht="33" customHeight="1">
      <c r="A288" s="35"/>
      <c r="B288" s="36"/>
      <c r="C288" s="194" t="s">
        <v>638</v>
      </c>
      <c r="D288" s="194" t="s">
        <v>277</v>
      </c>
      <c r="E288" s="195" t="s">
        <v>1771</v>
      </c>
      <c r="F288" s="196" t="s">
        <v>1772</v>
      </c>
      <c r="G288" s="197" t="s">
        <v>280</v>
      </c>
      <c r="H288" s="198">
        <v>9.0050000000000008</v>
      </c>
      <c r="I288" s="199"/>
      <c r="J288" s="200">
        <f>ROUND(I288*H288,2)</f>
        <v>0</v>
      </c>
      <c r="K288" s="196" t="s">
        <v>281</v>
      </c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380</v>
      </c>
      <c r="AT288" s="205" t="s">
        <v>277</v>
      </c>
      <c r="AU288" s="205" t="s">
        <v>85</v>
      </c>
      <c r="AY288" s="18" t="s">
        <v>275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380</v>
      </c>
      <c r="BM288" s="205" t="s">
        <v>5423</v>
      </c>
    </row>
    <row r="289" spans="1:65" s="13" customFormat="1" ht="10">
      <c r="B289" s="207"/>
      <c r="C289" s="208"/>
      <c r="D289" s="209" t="s">
        <v>284</v>
      </c>
      <c r="E289" s="210" t="s">
        <v>1</v>
      </c>
      <c r="F289" s="211" t="s">
        <v>5424</v>
      </c>
      <c r="G289" s="208"/>
      <c r="H289" s="212">
        <v>9.0050000000000008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284</v>
      </c>
      <c r="AU289" s="218" t="s">
        <v>85</v>
      </c>
      <c r="AV289" s="13" t="s">
        <v>85</v>
      </c>
      <c r="AW289" s="13" t="s">
        <v>32</v>
      </c>
      <c r="AX289" s="13" t="s">
        <v>76</v>
      </c>
      <c r="AY289" s="218" t="s">
        <v>275</v>
      </c>
    </row>
    <row r="290" spans="1:65" s="14" customFormat="1" ht="10">
      <c r="B290" s="219"/>
      <c r="C290" s="220"/>
      <c r="D290" s="209" t="s">
        <v>284</v>
      </c>
      <c r="E290" s="221" t="s">
        <v>1</v>
      </c>
      <c r="F290" s="222" t="s">
        <v>286</v>
      </c>
      <c r="G290" s="220"/>
      <c r="H290" s="223">
        <v>9.0050000000000008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284</v>
      </c>
      <c r="AU290" s="229" t="s">
        <v>85</v>
      </c>
      <c r="AV290" s="14" t="s">
        <v>106</v>
      </c>
      <c r="AW290" s="14" t="s">
        <v>32</v>
      </c>
      <c r="AX290" s="14" t="s">
        <v>76</v>
      </c>
      <c r="AY290" s="229" t="s">
        <v>275</v>
      </c>
    </row>
    <row r="291" spans="1:65" s="15" customFormat="1" ht="10">
      <c r="B291" s="230"/>
      <c r="C291" s="231"/>
      <c r="D291" s="209" t="s">
        <v>284</v>
      </c>
      <c r="E291" s="232" t="s">
        <v>1</v>
      </c>
      <c r="F291" s="233" t="s">
        <v>287</v>
      </c>
      <c r="G291" s="231"/>
      <c r="H291" s="234">
        <v>9.0050000000000008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AT291" s="240" t="s">
        <v>284</v>
      </c>
      <c r="AU291" s="240" t="s">
        <v>85</v>
      </c>
      <c r="AV291" s="15" t="s">
        <v>282</v>
      </c>
      <c r="AW291" s="15" t="s">
        <v>32</v>
      </c>
      <c r="AX291" s="15" t="s">
        <v>83</v>
      </c>
      <c r="AY291" s="240" t="s">
        <v>275</v>
      </c>
    </row>
    <row r="292" spans="1:65" s="2" customFormat="1" ht="24.15" customHeight="1">
      <c r="A292" s="35"/>
      <c r="B292" s="36"/>
      <c r="C292" s="251" t="s">
        <v>644</v>
      </c>
      <c r="D292" s="251" t="s">
        <v>386</v>
      </c>
      <c r="E292" s="252" t="s">
        <v>1776</v>
      </c>
      <c r="F292" s="253" t="s">
        <v>1777</v>
      </c>
      <c r="G292" s="254" t="s">
        <v>280</v>
      </c>
      <c r="H292" s="255">
        <v>9.0050000000000008</v>
      </c>
      <c r="I292" s="256"/>
      <c r="J292" s="257">
        <f>ROUND(I292*H292,2)</f>
        <v>0</v>
      </c>
      <c r="K292" s="253" t="s">
        <v>281</v>
      </c>
      <c r="L292" s="258"/>
      <c r="M292" s="259" t="s">
        <v>1</v>
      </c>
      <c r="N292" s="260" t="s">
        <v>41</v>
      </c>
      <c r="O292" s="72"/>
      <c r="P292" s="203">
        <f>O292*H292</f>
        <v>0</v>
      </c>
      <c r="Q292" s="203">
        <v>4.0000000000000001E-3</v>
      </c>
      <c r="R292" s="203">
        <f>Q292*H292</f>
        <v>3.6020000000000003E-2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517</v>
      </c>
      <c r="AT292" s="205" t="s">
        <v>386</v>
      </c>
      <c r="AU292" s="205" t="s">
        <v>85</v>
      </c>
      <c r="AY292" s="18" t="s">
        <v>275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380</v>
      </c>
      <c r="BM292" s="205" t="s">
        <v>5425</v>
      </c>
    </row>
    <row r="293" spans="1:65" s="2" customFormat="1" ht="24.15" customHeight="1">
      <c r="A293" s="35"/>
      <c r="B293" s="36"/>
      <c r="C293" s="194" t="s">
        <v>649</v>
      </c>
      <c r="D293" s="194" t="s">
        <v>277</v>
      </c>
      <c r="E293" s="195" t="s">
        <v>5426</v>
      </c>
      <c r="F293" s="196" t="s">
        <v>5427</v>
      </c>
      <c r="G293" s="197" t="s">
        <v>280</v>
      </c>
      <c r="H293" s="198">
        <v>9.0050000000000008</v>
      </c>
      <c r="I293" s="199"/>
      <c r="J293" s="200">
        <f>ROUND(I293*H293,2)</f>
        <v>0</v>
      </c>
      <c r="K293" s="196" t="s">
        <v>281</v>
      </c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380</v>
      </c>
      <c r="AT293" s="205" t="s">
        <v>277</v>
      </c>
      <c r="AU293" s="205" t="s">
        <v>85</v>
      </c>
      <c r="AY293" s="18" t="s">
        <v>275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380</v>
      </c>
      <c r="BM293" s="205" t="s">
        <v>5428</v>
      </c>
    </row>
    <row r="294" spans="1:65" s="13" customFormat="1" ht="10">
      <c r="B294" s="207"/>
      <c r="C294" s="208"/>
      <c r="D294" s="209" t="s">
        <v>284</v>
      </c>
      <c r="E294" s="210" t="s">
        <v>1</v>
      </c>
      <c r="F294" s="211" t="s">
        <v>5424</v>
      </c>
      <c r="G294" s="208"/>
      <c r="H294" s="212">
        <v>9.0050000000000008</v>
      </c>
      <c r="I294" s="213"/>
      <c r="J294" s="208"/>
      <c r="K294" s="208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284</v>
      </c>
      <c r="AU294" s="218" t="s">
        <v>85</v>
      </c>
      <c r="AV294" s="13" t="s">
        <v>85</v>
      </c>
      <c r="AW294" s="13" t="s">
        <v>32</v>
      </c>
      <c r="AX294" s="13" t="s">
        <v>76</v>
      </c>
      <c r="AY294" s="218" t="s">
        <v>275</v>
      </c>
    </row>
    <row r="295" spans="1:65" s="14" customFormat="1" ht="10">
      <c r="B295" s="219"/>
      <c r="C295" s="220"/>
      <c r="D295" s="209" t="s">
        <v>284</v>
      </c>
      <c r="E295" s="221" t="s">
        <v>1</v>
      </c>
      <c r="F295" s="222" t="s">
        <v>286</v>
      </c>
      <c r="G295" s="220"/>
      <c r="H295" s="223">
        <v>9.0050000000000008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284</v>
      </c>
      <c r="AU295" s="229" t="s">
        <v>85</v>
      </c>
      <c r="AV295" s="14" t="s">
        <v>106</v>
      </c>
      <c r="AW295" s="14" t="s">
        <v>32</v>
      </c>
      <c r="AX295" s="14" t="s">
        <v>76</v>
      </c>
      <c r="AY295" s="229" t="s">
        <v>275</v>
      </c>
    </row>
    <row r="296" spans="1:65" s="15" customFormat="1" ht="10">
      <c r="B296" s="230"/>
      <c r="C296" s="231"/>
      <c r="D296" s="209" t="s">
        <v>284</v>
      </c>
      <c r="E296" s="232" t="s">
        <v>1</v>
      </c>
      <c r="F296" s="233" t="s">
        <v>287</v>
      </c>
      <c r="G296" s="231"/>
      <c r="H296" s="234">
        <v>9.0050000000000008</v>
      </c>
      <c r="I296" s="235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AT296" s="240" t="s">
        <v>284</v>
      </c>
      <c r="AU296" s="240" t="s">
        <v>85</v>
      </c>
      <c r="AV296" s="15" t="s">
        <v>282</v>
      </c>
      <c r="AW296" s="15" t="s">
        <v>32</v>
      </c>
      <c r="AX296" s="15" t="s">
        <v>83</v>
      </c>
      <c r="AY296" s="240" t="s">
        <v>275</v>
      </c>
    </row>
    <row r="297" spans="1:65" s="2" customFormat="1" ht="16.5" customHeight="1">
      <c r="A297" s="35"/>
      <c r="B297" s="36"/>
      <c r="C297" s="251" t="s">
        <v>654</v>
      </c>
      <c r="D297" s="251" t="s">
        <v>386</v>
      </c>
      <c r="E297" s="252" t="s">
        <v>5429</v>
      </c>
      <c r="F297" s="253" t="s">
        <v>5430</v>
      </c>
      <c r="G297" s="254" t="s">
        <v>290</v>
      </c>
      <c r="H297" s="255">
        <v>0.45</v>
      </c>
      <c r="I297" s="256"/>
      <c r="J297" s="257">
        <f>ROUND(I297*H297,2)</f>
        <v>0</v>
      </c>
      <c r="K297" s="253" t="s">
        <v>281</v>
      </c>
      <c r="L297" s="258"/>
      <c r="M297" s="259" t="s">
        <v>1</v>
      </c>
      <c r="N297" s="260" t="s">
        <v>41</v>
      </c>
      <c r="O297" s="72"/>
      <c r="P297" s="203">
        <f>O297*H297</f>
        <v>0</v>
      </c>
      <c r="Q297" s="203">
        <v>0.22</v>
      </c>
      <c r="R297" s="203">
        <f>Q297*H297</f>
        <v>9.9000000000000005E-2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517</v>
      </c>
      <c r="AT297" s="205" t="s">
        <v>386</v>
      </c>
      <c r="AU297" s="205" t="s">
        <v>85</v>
      </c>
      <c r="AY297" s="18" t="s">
        <v>275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380</v>
      </c>
      <c r="BM297" s="205" t="s">
        <v>5431</v>
      </c>
    </row>
    <row r="298" spans="1:65" s="13" customFormat="1" ht="10">
      <c r="B298" s="207"/>
      <c r="C298" s="208"/>
      <c r="D298" s="209" t="s">
        <v>284</v>
      </c>
      <c r="E298" s="208"/>
      <c r="F298" s="211" t="s">
        <v>5432</v>
      </c>
      <c r="G298" s="208"/>
      <c r="H298" s="212">
        <v>0.45</v>
      </c>
      <c r="I298" s="213"/>
      <c r="J298" s="208"/>
      <c r="K298" s="208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284</v>
      </c>
      <c r="AU298" s="218" t="s">
        <v>85</v>
      </c>
      <c r="AV298" s="13" t="s">
        <v>85</v>
      </c>
      <c r="AW298" s="13" t="s">
        <v>4</v>
      </c>
      <c r="AX298" s="13" t="s">
        <v>83</v>
      </c>
      <c r="AY298" s="218" t="s">
        <v>275</v>
      </c>
    </row>
    <row r="299" spans="1:65" s="2" customFormat="1" ht="24.15" customHeight="1">
      <c r="A299" s="35"/>
      <c r="B299" s="36"/>
      <c r="C299" s="194" t="s">
        <v>660</v>
      </c>
      <c r="D299" s="194" t="s">
        <v>277</v>
      </c>
      <c r="E299" s="195" t="s">
        <v>1797</v>
      </c>
      <c r="F299" s="196" t="s">
        <v>1798</v>
      </c>
      <c r="G299" s="197" t="s">
        <v>280</v>
      </c>
      <c r="H299" s="198">
        <v>9.0050000000000008</v>
      </c>
      <c r="I299" s="199"/>
      <c r="J299" s="200">
        <f>ROUND(I299*H299,2)</f>
        <v>0</v>
      </c>
      <c r="K299" s="196" t="s">
        <v>281</v>
      </c>
      <c r="L299" s="40"/>
      <c r="M299" s="201" t="s">
        <v>1</v>
      </c>
      <c r="N299" s="202" t="s">
        <v>41</v>
      </c>
      <c r="O299" s="72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380</v>
      </c>
      <c r="AT299" s="205" t="s">
        <v>277</v>
      </c>
      <c r="AU299" s="205" t="s">
        <v>85</v>
      </c>
      <c r="AY299" s="18" t="s">
        <v>275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83</v>
      </c>
      <c r="BK299" s="206">
        <f>ROUND(I299*H299,2)</f>
        <v>0</v>
      </c>
      <c r="BL299" s="18" t="s">
        <v>380</v>
      </c>
      <c r="BM299" s="205" t="s">
        <v>5433</v>
      </c>
    </row>
    <row r="300" spans="1:65" s="13" customFormat="1" ht="10">
      <c r="B300" s="207"/>
      <c r="C300" s="208"/>
      <c r="D300" s="209" t="s">
        <v>284</v>
      </c>
      <c r="E300" s="210" t="s">
        <v>1</v>
      </c>
      <c r="F300" s="211" t="s">
        <v>5424</v>
      </c>
      <c r="G300" s="208"/>
      <c r="H300" s="212">
        <v>9.0050000000000008</v>
      </c>
      <c r="I300" s="213"/>
      <c r="J300" s="208"/>
      <c r="K300" s="208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284</v>
      </c>
      <c r="AU300" s="218" t="s">
        <v>85</v>
      </c>
      <c r="AV300" s="13" t="s">
        <v>85</v>
      </c>
      <c r="AW300" s="13" t="s">
        <v>32</v>
      </c>
      <c r="AX300" s="13" t="s">
        <v>76</v>
      </c>
      <c r="AY300" s="218" t="s">
        <v>275</v>
      </c>
    </row>
    <row r="301" spans="1:65" s="14" customFormat="1" ht="10">
      <c r="B301" s="219"/>
      <c r="C301" s="220"/>
      <c r="D301" s="209" t="s">
        <v>284</v>
      </c>
      <c r="E301" s="221" t="s">
        <v>1</v>
      </c>
      <c r="F301" s="222" t="s">
        <v>286</v>
      </c>
      <c r="G301" s="220"/>
      <c r="H301" s="223">
        <v>9.0050000000000008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284</v>
      </c>
      <c r="AU301" s="229" t="s">
        <v>85</v>
      </c>
      <c r="AV301" s="14" t="s">
        <v>106</v>
      </c>
      <c r="AW301" s="14" t="s">
        <v>32</v>
      </c>
      <c r="AX301" s="14" t="s">
        <v>76</v>
      </c>
      <c r="AY301" s="229" t="s">
        <v>275</v>
      </c>
    </row>
    <row r="302" spans="1:65" s="15" customFormat="1" ht="10">
      <c r="B302" s="230"/>
      <c r="C302" s="231"/>
      <c r="D302" s="209" t="s">
        <v>284</v>
      </c>
      <c r="E302" s="232" t="s">
        <v>1</v>
      </c>
      <c r="F302" s="233" t="s">
        <v>287</v>
      </c>
      <c r="G302" s="231"/>
      <c r="H302" s="234">
        <v>9.0050000000000008</v>
      </c>
      <c r="I302" s="235"/>
      <c r="J302" s="231"/>
      <c r="K302" s="231"/>
      <c r="L302" s="236"/>
      <c r="M302" s="237"/>
      <c r="N302" s="238"/>
      <c r="O302" s="238"/>
      <c r="P302" s="238"/>
      <c r="Q302" s="238"/>
      <c r="R302" s="238"/>
      <c r="S302" s="238"/>
      <c r="T302" s="239"/>
      <c r="AT302" s="240" t="s">
        <v>284</v>
      </c>
      <c r="AU302" s="240" t="s">
        <v>85</v>
      </c>
      <c r="AV302" s="15" t="s">
        <v>282</v>
      </c>
      <c r="AW302" s="15" t="s">
        <v>32</v>
      </c>
      <c r="AX302" s="15" t="s">
        <v>83</v>
      </c>
      <c r="AY302" s="240" t="s">
        <v>275</v>
      </c>
    </row>
    <row r="303" spans="1:65" s="2" customFormat="1" ht="16.5" customHeight="1">
      <c r="A303" s="35"/>
      <c r="B303" s="36"/>
      <c r="C303" s="251" t="s">
        <v>665</v>
      </c>
      <c r="D303" s="251" t="s">
        <v>386</v>
      </c>
      <c r="E303" s="252" t="s">
        <v>1801</v>
      </c>
      <c r="F303" s="253" t="s">
        <v>1802</v>
      </c>
      <c r="G303" s="254" t="s">
        <v>610</v>
      </c>
      <c r="H303" s="255">
        <v>135.07499999999999</v>
      </c>
      <c r="I303" s="256"/>
      <c r="J303" s="257">
        <f>ROUND(I303*H303,2)</f>
        <v>0</v>
      </c>
      <c r="K303" s="253" t="s">
        <v>281</v>
      </c>
      <c r="L303" s="258"/>
      <c r="M303" s="259" t="s">
        <v>1</v>
      </c>
      <c r="N303" s="260" t="s">
        <v>41</v>
      </c>
      <c r="O303" s="72"/>
      <c r="P303" s="203">
        <f>O303*H303</f>
        <v>0</v>
      </c>
      <c r="Q303" s="203">
        <v>8.0000000000000007E-5</v>
      </c>
      <c r="R303" s="203">
        <f>Q303*H303</f>
        <v>1.0806E-2</v>
      </c>
      <c r="S303" s="203">
        <v>0</v>
      </c>
      <c r="T303" s="20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5" t="s">
        <v>517</v>
      </c>
      <c r="AT303" s="205" t="s">
        <v>386</v>
      </c>
      <c r="AU303" s="205" t="s">
        <v>85</v>
      </c>
      <c r="AY303" s="18" t="s">
        <v>275</v>
      </c>
      <c r="BE303" s="206">
        <f>IF(N303="základní",J303,0)</f>
        <v>0</v>
      </c>
      <c r="BF303" s="206">
        <f>IF(N303="snížená",J303,0)</f>
        <v>0</v>
      </c>
      <c r="BG303" s="206">
        <f>IF(N303="zákl. přenesená",J303,0)</f>
        <v>0</v>
      </c>
      <c r="BH303" s="206">
        <f>IF(N303="sníž. přenesená",J303,0)</f>
        <v>0</v>
      </c>
      <c r="BI303" s="206">
        <f>IF(N303="nulová",J303,0)</f>
        <v>0</v>
      </c>
      <c r="BJ303" s="18" t="s">
        <v>83</v>
      </c>
      <c r="BK303" s="206">
        <f>ROUND(I303*H303,2)</f>
        <v>0</v>
      </c>
      <c r="BL303" s="18" t="s">
        <v>380</v>
      </c>
      <c r="BM303" s="205" t="s">
        <v>5434</v>
      </c>
    </row>
    <row r="304" spans="1:65" s="13" customFormat="1" ht="10">
      <c r="B304" s="207"/>
      <c r="C304" s="208"/>
      <c r="D304" s="209" t="s">
        <v>284</v>
      </c>
      <c r="E304" s="208"/>
      <c r="F304" s="211" t="s">
        <v>5435</v>
      </c>
      <c r="G304" s="208"/>
      <c r="H304" s="212">
        <v>135.07499999999999</v>
      </c>
      <c r="I304" s="213"/>
      <c r="J304" s="208"/>
      <c r="K304" s="208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284</v>
      </c>
      <c r="AU304" s="218" t="s">
        <v>85</v>
      </c>
      <c r="AV304" s="13" t="s">
        <v>85</v>
      </c>
      <c r="AW304" s="13" t="s">
        <v>4</v>
      </c>
      <c r="AX304" s="13" t="s">
        <v>83</v>
      </c>
      <c r="AY304" s="218" t="s">
        <v>275</v>
      </c>
    </row>
    <row r="305" spans="1:65" s="2" customFormat="1" ht="24.15" customHeight="1">
      <c r="A305" s="35"/>
      <c r="B305" s="36"/>
      <c r="C305" s="194" t="s">
        <v>670</v>
      </c>
      <c r="D305" s="194" t="s">
        <v>277</v>
      </c>
      <c r="E305" s="195" t="s">
        <v>1806</v>
      </c>
      <c r="F305" s="196" t="s">
        <v>1807</v>
      </c>
      <c r="G305" s="197" t="s">
        <v>399</v>
      </c>
      <c r="H305" s="198">
        <v>18.239999999999998</v>
      </c>
      <c r="I305" s="199"/>
      <c r="J305" s="200">
        <f>ROUND(I305*H305,2)</f>
        <v>0</v>
      </c>
      <c r="K305" s="196" t="s">
        <v>281</v>
      </c>
      <c r="L305" s="40"/>
      <c r="M305" s="201" t="s">
        <v>1</v>
      </c>
      <c r="N305" s="202" t="s">
        <v>41</v>
      </c>
      <c r="O305" s="72"/>
      <c r="P305" s="203">
        <f>O305*H305</f>
        <v>0</v>
      </c>
      <c r="Q305" s="203">
        <v>2.0000000000000002E-5</v>
      </c>
      <c r="R305" s="203">
        <f>Q305*H305</f>
        <v>3.6479999999999998E-4</v>
      </c>
      <c r="S305" s="203">
        <v>0</v>
      </c>
      <c r="T305" s="20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380</v>
      </c>
      <c r="AT305" s="205" t="s">
        <v>277</v>
      </c>
      <c r="AU305" s="205" t="s">
        <v>85</v>
      </c>
      <c r="AY305" s="18" t="s">
        <v>275</v>
      </c>
      <c r="BE305" s="206">
        <f>IF(N305="základní",J305,0)</f>
        <v>0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18" t="s">
        <v>83</v>
      </c>
      <c r="BK305" s="206">
        <f>ROUND(I305*H305,2)</f>
        <v>0</v>
      </c>
      <c r="BL305" s="18" t="s">
        <v>380</v>
      </c>
      <c r="BM305" s="205" t="s">
        <v>5436</v>
      </c>
    </row>
    <row r="306" spans="1:65" s="13" customFormat="1" ht="10">
      <c r="B306" s="207"/>
      <c r="C306" s="208"/>
      <c r="D306" s="209" t="s">
        <v>284</v>
      </c>
      <c r="E306" s="210" t="s">
        <v>1</v>
      </c>
      <c r="F306" s="211" t="s">
        <v>5437</v>
      </c>
      <c r="G306" s="208"/>
      <c r="H306" s="212">
        <v>18.239999999999998</v>
      </c>
      <c r="I306" s="213"/>
      <c r="J306" s="208"/>
      <c r="K306" s="208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284</v>
      </c>
      <c r="AU306" s="218" t="s">
        <v>85</v>
      </c>
      <c r="AV306" s="13" t="s">
        <v>85</v>
      </c>
      <c r="AW306" s="13" t="s">
        <v>32</v>
      </c>
      <c r="AX306" s="13" t="s">
        <v>76</v>
      </c>
      <c r="AY306" s="218" t="s">
        <v>275</v>
      </c>
    </row>
    <row r="307" spans="1:65" s="14" customFormat="1" ht="10">
      <c r="B307" s="219"/>
      <c r="C307" s="220"/>
      <c r="D307" s="209" t="s">
        <v>284</v>
      </c>
      <c r="E307" s="221" t="s">
        <v>1</v>
      </c>
      <c r="F307" s="222" t="s">
        <v>286</v>
      </c>
      <c r="G307" s="220"/>
      <c r="H307" s="223">
        <v>18.239999999999998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284</v>
      </c>
      <c r="AU307" s="229" t="s">
        <v>85</v>
      </c>
      <c r="AV307" s="14" t="s">
        <v>106</v>
      </c>
      <c r="AW307" s="14" t="s">
        <v>32</v>
      </c>
      <c r="AX307" s="14" t="s">
        <v>76</v>
      </c>
      <c r="AY307" s="229" t="s">
        <v>275</v>
      </c>
    </row>
    <row r="308" spans="1:65" s="15" customFormat="1" ht="10">
      <c r="B308" s="230"/>
      <c r="C308" s="231"/>
      <c r="D308" s="209" t="s">
        <v>284</v>
      </c>
      <c r="E308" s="232" t="s">
        <v>1</v>
      </c>
      <c r="F308" s="233" t="s">
        <v>287</v>
      </c>
      <c r="G308" s="231"/>
      <c r="H308" s="234">
        <v>18.239999999999998</v>
      </c>
      <c r="I308" s="235"/>
      <c r="J308" s="231"/>
      <c r="K308" s="231"/>
      <c r="L308" s="236"/>
      <c r="M308" s="237"/>
      <c r="N308" s="238"/>
      <c r="O308" s="238"/>
      <c r="P308" s="238"/>
      <c r="Q308" s="238"/>
      <c r="R308" s="238"/>
      <c r="S308" s="238"/>
      <c r="T308" s="239"/>
      <c r="AT308" s="240" t="s">
        <v>284</v>
      </c>
      <c r="AU308" s="240" t="s">
        <v>85</v>
      </c>
      <c r="AV308" s="15" t="s">
        <v>282</v>
      </c>
      <c r="AW308" s="15" t="s">
        <v>32</v>
      </c>
      <c r="AX308" s="15" t="s">
        <v>83</v>
      </c>
      <c r="AY308" s="240" t="s">
        <v>275</v>
      </c>
    </row>
    <row r="309" spans="1:65" s="2" customFormat="1" ht="16.5" customHeight="1">
      <c r="A309" s="35"/>
      <c r="B309" s="36"/>
      <c r="C309" s="251" t="s">
        <v>675</v>
      </c>
      <c r="D309" s="251" t="s">
        <v>386</v>
      </c>
      <c r="E309" s="252" t="s">
        <v>1811</v>
      </c>
      <c r="F309" s="253" t="s">
        <v>1812</v>
      </c>
      <c r="G309" s="254" t="s">
        <v>399</v>
      </c>
      <c r="H309" s="255">
        <v>18.605</v>
      </c>
      <c r="I309" s="256"/>
      <c r="J309" s="257">
        <f>ROUND(I309*H309,2)</f>
        <v>0</v>
      </c>
      <c r="K309" s="253" t="s">
        <v>281</v>
      </c>
      <c r="L309" s="258"/>
      <c r="M309" s="259" t="s">
        <v>1</v>
      </c>
      <c r="N309" s="260" t="s">
        <v>41</v>
      </c>
      <c r="O309" s="72"/>
      <c r="P309" s="203">
        <f>O309*H309</f>
        <v>0</v>
      </c>
      <c r="Q309" s="203">
        <v>2.0000000000000002E-5</v>
      </c>
      <c r="R309" s="203">
        <f>Q309*H309</f>
        <v>3.7210000000000005E-4</v>
      </c>
      <c r="S309" s="203">
        <v>0</v>
      </c>
      <c r="T309" s="20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517</v>
      </c>
      <c r="AT309" s="205" t="s">
        <v>386</v>
      </c>
      <c r="AU309" s="205" t="s">
        <v>85</v>
      </c>
      <c r="AY309" s="18" t="s">
        <v>275</v>
      </c>
      <c r="BE309" s="206">
        <f>IF(N309="základní",J309,0)</f>
        <v>0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18" t="s">
        <v>83</v>
      </c>
      <c r="BK309" s="206">
        <f>ROUND(I309*H309,2)</f>
        <v>0</v>
      </c>
      <c r="BL309" s="18" t="s">
        <v>380</v>
      </c>
      <c r="BM309" s="205" t="s">
        <v>5438</v>
      </c>
    </row>
    <row r="310" spans="1:65" s="13" customFormat="1" ht="10">
      <c r="B310" s="207"/>
      <c r="C310" s="208"/>
      <c r="D310" s="209" t="s">
        <v>284</v>
      </c>
      <c r="E310" s="208"/>
      <c r="F310" s="211" t="s">
        <v>5439</v>
      </c>
      <c r="G310" s="208"/>
      <c r="H310" s="212">
        <v>18.605</v>
      </c>
      <c r="I310" s="213"/>
      <c r="J310" s="208"/>
      <c r="K310" s="208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284</v>
      </c>
      <c r="AU310" s="218" t="s">
        <v>85</v>
      </c>
      <c r="AV310" s="13" t="s">
        <v>85</v>
      </c>
      <c r="AW310" s="13" t="s">
        <v>4</v>
      </c>
      <c r="AX310" s="13" t="s">
        <v>83</v>
      </c>
      <c r="AY310" s="218" t="s">
        <v>275</v>
      </c>
    </row>
    <row r="311" spans="1:65" s="2" customFormat="1" ht="24.15" customHeight="1">
      <c r="A311" s="35"/>
      <c r="B311" s="36"/>
      <c r="C311" s="194" t="s">
        <v>680</v>
      </c>
      <c r="D311" s="194" t="s">
        <v>277</v>
      </c>
      <c r="E311" s="195" t="s">
        <v>5240</v>
      </c>
      <c r="F311" s="196" t="s">
        <v>5241</v>
      </c>
      <c r="G311" s="197" t="s">
        <v>1694</v>
      </c>
      <c r="H311" s="261"/>
      <c r="I311" s="199"/>
      <c r="J311" s="200">
        <f>ROUND(I311*H311,2)</f>
        <v>0</v>
      </c>
      <c r="K311" s="196" t="s">
        <v>281</v>
      </c>
      <c r="L311" s="40"/>
      <c r="M311" s="201" t="s">
        <v>1</v>
      </c>
      <c r="N311" s="202" t="s">
        <v>41</v>
      </c>
      <c r="O311" s="72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5" t="s">
        <v>380</v>
      </c>
      <c r="AT311" s="205" t="s">
        <v>277</v>
      </c>
      <c r="AU311" s="205" t="s">
        <v>85</v>
      </c>
      <c r="AY311" s="18" t="s">
        <v>275</v>
      </c>
      <c r="BE311" s="206">
        <f>IF(N311="základní",J311,0)</f>
        <v>0</v>
      </c>
      <c r="BF311" s="206">
        <f>IF(N311="snížená",J311,0)</f>
        <v>0</v>
      </c>
      <c r="BG311" s="206">
        <f>IF(N311="zákl. přenesená",J311,0)</f>
        <v>0</v>
      </c>
      <c r="BH311" s="206">
        <f>IF(N311="sníž. přenesená",J311,0)</f>
        <v>0</v>
      </c>
      <c r="BI311" s="206">
        <f>IF(N311="nulová",J311,0)</f>
        <v>0</v>
      </c>
      <c r="BJ311" s="18" t="s">
        <v>83</v>
      </c>
      <c r="BK311" s="206">
        <f>ROUND(I311*H311,2)</f>
        <v>0</v>
      </c>
      <c r="BL311" s="18" t="s">
        <v>380</v>
      </c>
      <c r="BM311" s="205" t="s">
        <v>5440</v>
      </c>
    </row>
    <row r="312" spans="1:65" s="12" customFormat="1" ht="22.75" customHeight="1">
      <c r="B312" s="178"/>
      <c r="C312" s="179"/>
      <c r="D312" s="180" t="s">
        <v>75</v>
      </c>
      <c r="E312" s="192" t="s">
        <v>1827</v>
      </c>
      <c r="F312" s="192" t="s">
        <v>1828</v>
      </c>
      <c r="G312" s="179"/>
      <c r="H312" s="179"/>
      <c r="I312" s="182"/>
      <c r="J312" s="193">
        <f>BK312</f>
        <v>0</v>
      </c>
      <c r="K312" s="179"/>
      <c r="L312" s="184"/>
      <c r="M312" s="185"/>
      <c r="N312" s="186"/>
      <c r="O312" s="186"/>
      <c r="P312" s="187">
        <f>SUM(P313:P318)</f>
        <v>0</v>
      </c>
      <c r="Q312" s="186"/>
      <c r="R312" s="187">
        <f>SUM(R313:R318)</f>
        <v>1.008798E-2</v>
      </c>
      <c r="S312" s="186"/>
      <c r="T312" s="188">
        <f>SUM(T313:T318)</f>
        <v>0</v>
      </c>
      <c r="AR312" s="189" t="s">
        <v>85</v>
      </c>
      <c r="AT312" s="190" t="s">
        <v>75</v>
      </c>
      <c r="AU312" s="190" t="s">
        <v>83</v>
      </c>
      <c r="AY312" s="189" t="s">
        <v>275</v>
      </c>
      <c r="BK312" s="191">
        <f>SUM(BK313:BK318)</f>
        <v>0</v>
      </c>
    </row>
    <row r="313" spans="1:65" s="2" customFormat="1" ht="33" customHeight="1">
      <c r="A313" s="35"/>
      <c r="B313" s="36"/>
      <c r="C313" s="194" t="s">
        <v>686</v>
      </c>
      <c r="D313" s="194" t="s">
        <v>277</v>
      </c>
      <c r="E313" s="195" t="s">
        <v>1903</v>
      </c>
      <c r="F313" s="196" t="s">
        <v>1904</v>
      </c>
      <c r="G313" s="197" t="s">
        <v>280</v>
      </c>
      <c r="H313" s="198">
        <v>9.7189999999999994</v>
      </c>
      <c r="I313" s="199"/>
      <c r="J313" s="200">
        <f>ROUND(I313*H313,2)</f>
        <v>0</v>
      </c>
      <c r="K313" s="196" t="s">
        <v>281</v>
      </c>
      <c r="L313" s="40"/>
      <c r="M313" s="201" t="s">
        <v>1</v>
      </c>
      <c r="N313" s="202" t="s">
        <v>41</v>
      </c>
      <c r="O313" s="72"/>
      <c r="P313" s="203">
        <f>O313*H313</f>
        <v>0</v>
      </c>
      <c r="Q313" s="203">
        <v>1.2E-4</v>
      </c>
      <c r="R313" s="203">
        <f>Q313*H313</f>
        <v>1.16628E-3</v>
      </c>
      <c r="S313" s="203">
        <v>0</v>
      </c>
      <c r="T313" s="20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380</v>
      </c>
      <c r="AT313" s="205" t="s">
        <v>277</v>
      </c>
      <c r="AU313" s="205" t="s">
        <v>85</v>
      </c>
      <c r="AY313" s="18" t="s">
        <v>275</v>
      </c>
      <c r="BE313" s="206">
        <f>IF(N313="základní",J313,0)</f>
        <v>0</v>
      </c>
      <c r="BF313" s="206">
        <f>IF(N313="snížená",J313,0)</f>
        <v>0</v>
      </c>
      <c r="BG313" s="206">
        <f>IF(N313="zákl. přenesená",J313,0)</f>
        <v>0</v>
      </c>
      <c r="BH313" s="206">
        <f>IF(N313="sníž. přenesená",J313,0)</f>
        <v>0</v>
      </c>
      <c r="BI313" s="206">
        <f>IF(N313="nulová",J313,0)</f>
        <v>0</v>
      </c>
      <c r="BJ313" s="18" t="s">
        <v>83</v>
      </c>
      <c r="BK313" s="206">
        <f>ROUND(I313*H313,2)</f>
        <v>0</v>
      </c>
      <c r="BL313" s="18" t="s">
        <v>380</v>
      </c>
      <c r="BM313" s="205" t="s">
        <v>5441</v>
      </c>
    </row>
    <row r="314" spans="1:65" s="13" customFormat="1" ht="10">
      <c r="B314" s="207"/>
      <c r="C314" s="208"/>
      <c r="D314" s="209" t="s">
        <v>284</v>
      </c>
      <c r="E314" s="210" t="s">
        <v>1</v>
      </c>
      <c r="F314" s="211" t="s">
        <v>5399</v>
      </c>
      <c r="G314" s="208"/>
      <c r="H314" s="212">
        <v>9.7189999999999994</v>
      </c>
      <c r="I314" s="213"/>
      <c r="J314" s="208"/>
      <c r="K314" s="208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284</v>
      </c>
      <c r="AU314" s="218" t="s">
        <v>85</v>
      </c>
      <c r="AV314" s="13" t="s">
        <v>85</v>
      </c>
      <c r="AW314" s="13" t="s">
        <v>32</v>
      </c>
      <c r="AX314" s="13" t="s">
        <v>76</v>
      </c>
      <c r="AY314" s="218" t="s">
        <v>275</v>
      </c>
    </row>
    <row r="315" spans="1:65" s="14" customFormat="1" ht="10">
      <c r="B315" s="219"/>
      <c r="C315" s="220"/>
      <c r="D315" s="209" t="s">
        <v>284</v>
      </c>
      <c r="E315" s="221" t="s">
        <v>1</v>
      </c>
      <c r="F315" s="222" t="s">
        <v>286</v>
      </c>
      <c r="G315" s="220"/>
      <c r="H315" s="223">
        <v>9.7189999999999994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284</v>
      </c>
      <c r="AU315" s="229" t="s">
        <v>85</v>
      </c>
      <c r="AV315" s="14" t="s">
        <v>106</v>
      </c>
      <c r="AW315" s="14" t="s">
        <v>32</v>
      </c>
      <c r="AX315" s="14" t="s">
        <v>76</v>
      </c>
      <c r="AY315" s="229" t="s">
        <v>275</v>
      </c>
    </row>
    <row r="316" spans="1:65" s="15" customFormat="1" ht="10">
      <c r="B316" s="230"/>
      <c r="C316" s="231"/>
      <c r="D316" s="209" t="s">
        <v>284</v>
      </c>
      <c r="E316" s="232" t="s">
        <v>1</v>
      </c>
      <c r="F316" s="233" t="s">
        <v>287</v>
      </c>
      <c r="G316" s="231"/>
      <c r="H316" s="234">
        <v>9.7189999999999994</v>
      </c>
      <c r="I316" s="235"/>
      <c r="J316" s="231"/>
      <c r="K316" s="231"/>
      <c r="L316" s="236"/>
      <c r="M316" s="237"/>
      <c r="N316" s="238"/>
      <c r="O316" s="238"/>
      <c r="P316" s="238"/>
      <c r="Q316" s="238"/>
      <c r="R316" s="238"/>
      <c r="S316" s="238"/>
      <c r="T316" s="239"/>
      <c r="AT316" s="240" t="s">
        <v>284</v>
      </c>
      <c r="AU316" s="240" t="s">
        <v>85</v>
      </c>
      <c r="AV316" s="15" t="s">
        <v>282</v>
      </c>
      <c r="AW316" s="15" t="s">
        <v>32</v>
      </c>
      <c r="AX316" s="15" t="s">
        <v>83</v>
      </c>
      <c r="AY316" s="240" t="s">
        <v>275</v>
      </c>
    </row>
    <row r="317" spans="1:65" s="2" customFormat="1" ht="24.15" customHeight="1">
      <c r="A317" s="35"/>
      <c r="B317" s="36"/>
      <c r="C317" s="251" t="s">
        <v>691</v>
      </c>
      <c r="D317" s="251" t="s">
        <v>386</v>
      </c>
      <c r="E317" s="252" t="s">
        <v>5442</v>
      </c>
      <c r="F317" s="253" t="s">
        <v>5443</v>
      </c>
      <c r="G317" s="254" t="s">
        <v>280</v>
      </c>
      <c r="H317" s="255">
        <v>9.9130000000000003</v>
      </c>
      <c r="I317" s="256"/>
      <c r="J317" s="257">
        <f>ROUND(I317*H317,2)</f>
        <v>0</v>
      </c>
      <c r="K317" s="253" t="s">
        <v>281</v>
      </c>
      <c r="L317" s="258"/>
      <c r="M317" s="259" t="s">
        <v>1</v>
      </c>
      <c r="N317" s="260" t="s">
        <v>41</v>
      </c>
      <c r="O317" s="72"/>
      <c r="P317" s="203">
        <f>O317*H317</f>
        <v>0</v>
      </c>
      <c r="Q317" s="203">
        <v>8.9999999999999998E-4</v>
      </c>
      <c r="R317" s="203">
        <f>Q317*H317</f>
        <v>8.9216999999999994E-3</v>
      </c>
      <c r="S317" s="203">
        <v>0</v>
      </c>
      <c r="T317" s="20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5" t="s">
        <v>517</v>
      </c>
      <c r="AT317" s="205" t="s">
        <v>386</v>
      </c>
      <c r="AU317" s="205" t="s">
        <v>85</v>
      </c>
      <c r="AY317" s="18" t="s">
        <v>275</v>
      </c>
      <c r="BE317" s="206">
        <f>IF(N317="základní",J317,0)</f>
        <v>0</v>
      </c>
      <c r="BF317" s="206">
        <f>IF(N317="snížená",J317,0)</f>
        <v>0</v>
      </c>
      <c r="BG317" s="206">
        <f>IF(N317="zákl. přenesená",J317,0)</f>
        <v>0</v>
      </c>
      <c r="BH317" s="206">
        <f>IF(N317="sníž. přenesená",J317,0)</f>
        <v>0</v>
      </c>
      <c r="BI317" s="206">
        <f>IF(N317="nulová",J317,0)</f>
        <v>0</v>
      </c>
      <c r="BJ317" s="18" t="s">
        <v>83</v>
      </c>
      <c r="BK317" s="206">
        <f>ROUND(I317*H317,2)</f>
        <v>0</v>
      </c>
      <c r="BL317" s="18" t="s">
        <v>380</v>
      </c>
      <c r="BM317" s="205" t="s">
        <v>5444</v>
      </c>
    </row>
    <row r="318" spans="1:65" s="13" customFormat="1" ht="10">
      <c r="B318" s="207"/>
      <c r="C318" s="208"/>
      <c r="D318" s="209" t="s">
        <v>284</v>
      </c>
      <c r="E318" s="208"/>
      <c r="F318" s="211" t="s">
        <v>5445</v>
      </c>
      <c r="G318" s="208"/>
      <c r="H318" s="212">
        <v>9.9130000000000003</v>
      </c>
      <c r="I318" s="213"/>
      <c r="J318" s="208"/>
      <c r="K318" s="208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284</v>
      </c>
      <c r="AU318" s="218" t="s">
        <v>85</v>
      </c>
      <c r="AV318" s="13" t="s">
        <v>85</v>
      </c>
      <c r="AW318" s="13" t="s">
        <v>4</v>
      </c>
      <c r="AX318" s="13" t="s">
        <v>83</v>
      </c>
      <c r="AY318" s="218" t="s">
        <v>275</v>
      </c>
    </row>
    <row r="319" spans="1:65" s="12" customFormat="1" ht="22.75" customHeight="1">
      <c r="B319" s="178"/>
      <c r="C319" s="179"/>
      <c r="D319" s="180" t="s">
        <v>75</v>
      </c>
      <c r="E319" s="192" t="s">
        <v>5446</v>
      </c>
      <c r="F319" s="192" t="s">
        <v>5447</v>
      </c>
      <c r="G319" s="179"/>
      <c r="H319" s="179"/>
      <c r="I319" s="182"/>
      <c r="J319" s="193">
        <f>BK319</f>
        <v>0</v>
      </c>
      <c r="K319" s="179"/>
      <c r="L319" s="184"/>
      <c r="M319" s="185"/>
      <c r="N319" s="186"/>
      <c r="O319" s="186"/>
      <c r="P319" s="187">
        <f>SUM(P320:P327)</f>
        <v>0</v>
      </c>
      <c r="Q319" s="186"/>
      <c r="R319" s="187">
        <f>SUM(R320:R327)</f>
        <v>0.37408687999999995</v>
      </c>
      <c r="S319" s="186"/>
      <c r="T319" s="188">
        <f>SUM(T320:T327)</f>
        <v>0</v>
      </c>
      <c r="AR319" s="189" t="s">
        <v>85</v>
      </c>
      <c r="AT319" s="190" t="s">
        <v>75</v>
      </c>
      <c r="AU319" s="190" t="s">
        <v>83</v>
      </c>
      <c r="AY319" s="189" t="s">
        <v>275</v>
      </c>
      <c r="BK319" s="191">
        <f>SUM(BK320:BK327)</f>
        <v>0</v>
      </c>
    </row>
    <row r="320" spans="1:65" s="2" customFormat="1" ht="37.75" customHeight="1">
      <c r="A320" s="35"/>
      <c r="B320" s="36"/>
      <c r="C320" s="194" t="s">
        <v>698</v>
      </c>
      <c r="D320" s="194" t="s">
        <v>277</v>
      </c>
      <c r="E320" s="195" t="s">
        <v>5448</v>
      </c>
      <c r="F320" s="196" t="s">
        <v>5449</v>
      </c>
      <c r="G320" s="197" t="s">
        <v>280</v>
      </c>
      <c r="H320" s="198">
        <v>9.7189999999999994</v>
      </c>
      <c r="I320" s="199"/>
      <c r="J320" s="200">
        <f>ROUND(I320*H320,2)</f>
        <v>0</v>
      </c>
      <c r="K320" s="196" t="s">
        <v>281</v>
      </c>
      <c r="L320" s="40"/>
      <c r="M320" s="201" t="s">
        <v>1</v>
      </c>
      <c r="N320" s="202" t="s">
        <v>41</v>
      </c>
      <c r="O320" s="72"/>
      <c r="P320" s="203">
        <f>O320*H320</f>
        <v>0</v>
      </c>
      <c r="Q320" s="203">
        <v>3.7929999999999998E-2</v>
      </c>
      <c r="R320" s="203">
        <f>Q320*H320</f>
        <v>0.36864166999999998</v>
      </c>
      <c r="S320" s="203">
        <v>0</v>
      </c>
      <c r="T320" s="20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380</v>
      </c>
      <c r="AT320" s="205" t="s">
        <v>277</v>
      </c>
      <c r="AU320" s="205" t="s">
        <v>85</v>
      </c>
      <c r="AY320" s="18" t="s">
        <v>275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18" t="s">
        <v>83</v>
      </c>
      <c r="BK320" s="206">
        <f>ROUND(I320*H320,2)</f>
        <v>0</v>
      </c>
      <c r="BL320" s="18" t="s">
        <v>380</v>
      </c>
      <c r="BM320" s="205" t="s">
        <v>5450</v>
      </c>
    </row>
    <row r="321" spans="1:65" s="13" customFormat="1" ht="10">
      <c r="B321" s="207"/>
      <c r="C321" s="208"/>
      <c r="D321" s="209" t="s">
        <v>284</v>
      </c>
      <c r="E321" s="210" t="s">
        <v>1</v>
      </c>
      <c r="F321" s="211" t="s">
        <v>5399</v>
      </c>
      <c r="G321" s="208"/>
      <c r="H321" s="212">
        <v>9.7189999999999994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284</v>
      </c>
      <c r="AU321" s="218" t="s">
        <v>85</v>
      </c>
      <c r="AV321" s="13" t="s">
        <v>85</v>
      </c>
      <c r="AW321" s="13" t="s">
        <v>32</v>
      </c>
      <c r="AX321" s="13" t="s">
        <v>76</v>
      </c>
      <c r="AY321" s="218" t="s">
        <v>275</v>
      </c>
    </row>
    <row r="322" spans="1:65" s="14" customFormat="1" ht="10">
      <c r="B322" s="219"/>
      <c r="C322" s="220"/>
      <c r="D322" s="209" t="s">
        <v>284</v>
      </c>
      <c r="E322" s="221" t="s">
        <v>1</v>
      </c>
      <c r="F322" s="222" t="s">
        <v>286</v>
      </c>
      <c r="G322" s="220"/>
      <c r="H322" s="223">
        <v>9.7189999999999994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284</v>
      </c>
      <c r="AU322" s="229" t="s">
        <v>85</v>
      </c>
      <c r="AV322" s="14" t="s">
        <v>106</v>
      </c>
      <c r="AW322" s="14" t="s">
        <v>32</v>
      </c>
      <c r="AX322" s="14" t="s">
        <v>76</v>
      </c>
      <c r="AY322" s="229" t="s">
        <v>275</v>
      </c>
    </row>
    <row r="323" spans="1:65" s="15" customFormat="1" ht="10">
      <c r="B323" s="230"/>
      <c r="C323" s="231"/>
      <c r="D323" s="209" t="s">
        <v>284</v>
      </c>
      <c r="E323" s="232" t="s">
        <v>1</v>
      </c>
      <c r="F323" s="233" t="s">
        <v>287</v>
      </c>
      <c r="G323" s="231"/>
      <c r="H323" s="234">
        <v>9.7189999999999994</v>
      </c>
      <c r="I323" s="235"/>
      <c r="J323" s="231"/>
      <c r="K323" s="231"/>
      <c r="L323" s="236"/>
      <c r="M323" s="237"/>
      <c r="N323" s="238"/>
      <c r="O323" s="238"/>
      <c r="P323" s="238"/>
      <c r="Q323" s="238"/>
      <c r="R323" s="238"/>
      <c r="S323" s="238"/>
      <c r="T323" s="239"/>
      <c r="AT323" s="240" t="s">
        <v>284</v>
      </c>
      <c r="AU323" s="240" t="s">
        <v>85</v>
      </c>
      <c r="AV323" s="15" t="s">
        <v>282</v>
      </c>
      <c r="AW323" s="15" t="s">
        <v>32</v>
      </c>
      <c r="AX323" s="15" t="s">
        <v>83</v>
      </c>
      <c r="AY323" s="240" t="s">
        <v>275</v>
      </c>
    </row>
    <row r="324" spans="1:65" s="2" customFormat="1" ht="24.15" customHeight="1">
      <c r="A324" s="35"/>
      <c r="B324" s="36"/>
      <c r="C324" s="194" t="s">
        <v>704</v>
      </c>
      <c r="D324" s="194" t="s">
        <v>277</v>
      </c>
      <c r="E324" s="195" t="s">
        <v>5451</v>
      </c>
      <c r="F324" s="196" t="s">
        <v>5452</v>
      </c>
      <c r="G324" s="197" t="s">
        <v>290</v>
      </c>
      <c r="H324" s="198">
        <v>0.23300000000000001</v>
      </c>
      <c r="I324" s="199"/>
      <c r="J324" s="200">
        <f>ROUND(I324*H324,2)</f>
        <v>0</v>
      </c>
      <c r="K324" s="196" t="s">
        <v>281</v>
      </c>
      <c r="L324" s="40"/>
      <c r="M324" s="201" t="s">
        <v>1</v>
      </c>
      <c r="N324" s="202" t="s">
        <v>41</v>
      </c>
      <c r="O324" s="72"/>
      <c r="P324" s="203">
        <f>O324*H324</f>
        <v>0</v>
      </c>
      <c r="Q324" s="203">
        <v>2.3369999999999998E-2</v>
      </c>
      <c r="R324" s="203">
        <f>Q324*H324</f>
        <v>5.4452099999999998E-3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380</v>
      </c>
      <c r="AT324" s="205" t="s">
        <v>277</v>
      </c>
      <c r="AU324" s="205" t="s">
        <v>85</v>
      </c>
      <c r="AY324" s="18" t="s">
        <v>275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8" t="s">
        <v>83</v>
      </c>
      <c r="BK324" s="206">
        <f>ROUND(I324*H324,2)</f>
        <v>0</v>
      </c>
      <c r="BL324" s="18" t="s">
        <v>380</v>
      </c>
      <c r="BM324" s="205" t="s">
        <v>5453</v>
      </c>
    </row>
    <row r="325" spans="1:65" s="13" customFormat="1" ht="10">
      <c r="B325" s="207"/>
      <c r="C325" s="208"/>
      <c r="D325" s="209" t="s">
        <v>284</v>
      </c>
      <c r="E325" s="210" t="s">
        <v>1</v>
      </c>
      <c r="F325" s="211" t="s">
        <v>5454</v>
      </c>
      <c r="G325" s="208"/>
      <c r="H325" s="212">
        <v>0.23300000000000001</v>
      </c>
      <c r="I325" s="213"/>
      <c r="J325" s="208"/>
      <c r="K325" s="208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284</v>
      </c>
      <c r="AU325" s="218" t="s">
        <v>85</v>
      </c>
      <c r="AV325" s="13" t="s">
        <v>85</v>
      </c>
      <c r="AW325" s="13" t="s">
        <v>32</v>
      </c>
      <c r="AX325" s="13" t="s">
        <v>76</v>
      </c>
      <c r="AY325" s="218" t="s">
        <v>275</v>
      </c>
    </row>
    <row r="326" spans="1:65" s="14" customFormat="1" ht="10">
      <c r="B326" s="219"/>
      <c r="C326" s="220"/>
      <c r="D326" s="209" t="s">
        <v>284</v>
      </c>
      <c r="E326" s="221" t="s">
        <v>1</v>
      </c>
      <c r="F326" s="222" t="s">
        <v>286</v>
      </c>
      <c r="G326" s="220"/>
      <c r="H326" s="223">
        <v>0.23300000000000001</v>
      </c>
      <c r="I326" s="224"/>
      <c r="J326" s="220"/>
      <c r="K326" s="220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284</v>
      </c>
      <c r="AU326" s="229" t="s">
        <v>85</v>
      </c>
      <c r="AV326" s="14" t="s">
        <v>106</v>
      </c>
      <c r="AW326" s="14" t="s">
        <v>32</v>
      </c>
      <c r="AX326" s="14" t="s">
        <v>76</v>
      </c>
      <c r="AY326" s="229" t="s">
        <v>275</v>
      </c>
    </row>
    <row r="327" spans="1:65" s="15" customFormat="1" ht="10">
      <c r="B327" s="230"/>
      <c r="C327" s="231"/>
      <c r="D327" s="209" t="s">
        <v>284</v>
      </c>
      <c r="E327" s="232" t="s">
        <v>1</v>
      </c>
      <c r="F327" s="233" t="s">
        <v>287</v>
      </c>
      <c r="G327" s="231"/>
      <c r="H327" s="234">
        <v>0.23300000000000001</v>
      </c>
      <c r="I327" s="235"/>
      <c r="J327" s="231"/>
      <c r="K327" s="231"/>
      <c r="L327" s="236"/>
      <c r="M327" s="269"/>
      <c r="N327" s="270"/>
      <c r="O327" s="270"/>
      <c r="P327" s="270"/>
      <c r="Q327" s="270"/>
      <c r="R327" s="270"/>
      <c r="S327" s="270"/>
      <c r="T327" s="271"/>
      <c r="AT327" s="240" t="s">
        <v>284</v>
      </c>
      <c r="AU327" s="240" t="s">
        <v>85</v>
      </c>
      <c r="AV327" s="15" t="s">
        <v>282</v>
      </c>
      <c r="AW327" s="15" t="s">
        <v>32</v>
      </c>
      <c r="AX327" s="15" t="s">
        <v>83</v>
      </c>
      <c r="AY327" s="240" t="s">
        <v>275</v>
      </c>
    </row>
    <row r="328" spans="1:65" s="2" customFormat="1" ht="7" customHeight="1">
      <c r="A328" s="35"/>
      <c r="B328" s="55"/>
      <c r="C328" s="56"/>
      <c r="D328" s="56"/>
      <c r="E328" s="56"/>
      <c r="F328" s="56"/>
      <c r="G328" s="56"/>
      <c r="H328" s="56"/>
      <c r="I328" s="56"/>
      <c r="J328" s="56"/>
      <c r="K328" s="56"/>
      <c r="L328" s="40"/>
      <c r="M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</row>
  </sheetData>
  <sheetProtection algorithmName="SHA-512" hashValue="DEVNy47WQ5TGxoZXOjNhzb6s8JBCwvFqKVZ6JCcaDqL0qlDRS5slX5SUgVDOHBUD8Tc8StkMCkspKonVNTSFzA==" saltValue="8EMtUEkZQm8vZD6/C2wvbAzltL2cC8x+PmClqEaohlt7Sq0Qof1Q7duUo9A6amzSUV8ofWTn7ZFoOapZwPyZhw==" spinCount="100000" sheet="1" objects="1" scenarios="1" formatColumns="0" formatRows="0" autoFilter="0"/>
  <autoFilter ref="C125:K327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0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154</v>
      </c>
      <c r="AZ2" s="116" t="s">
        <v>5455</v>
      </c>
      <c r="BA2" s="116" t="s">
        <v>1</v>
      </c>
      <c r="BB2" s="116" t="s">
        <v>1</v>
      </c>
      <c r="BC2" s="116" t="s">
        <v>5456</v>
      </c>
      <c r="BD2" s="116" t="s">
        <v>85</v>
      </c>
    </row>
    <row r="3" spans="1:56" s="1" customFormat="1" ht="7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3614</v>
      </c>
      <c r="BA3" s="116" t="s">
        <v>1</v>
      </c>
      <c r="BB3" s="116" t="s">
        <v>1</v>
      </c>
      <c r="BC3" s="116" t="s">
        <v>5457</v>
      </c>
      <c r="BD3" s="116" t="s">
        <v>85</v>
      </c>
    </row>
    <row r="4" spans="1:56" s="1" customFormat="1" ht="25" customHeight="1">
      <c r="B4" s="21"/>
      <c r="D4" s="119" t="s">
        <v>177</v>
      </c>
      <c r="L4" s="21"/>
      <c r="M4" s="120" t="s">
        <v>10</v>
      </c>
      <c r="AT4" s="18" t="s">
        <v>4</v>
      </c>
      <c r="AZ4" s="116" t="s">
        <v>5458</v>
      </c>
      <c r="BA4" s="116" t="s">
        <v>1</v>
      </c>
      <c r="BB4" s="116" t="s">
        <v>1</v>
      </c>
      <c r="BC4" s="116" t="s">
        <v>5459</v>
      </c>
      <c r="BD4" s="116" t="s">
        <v>85</v>
      </c>
    </row>
    <row r="5" spans="1:56" s="1" customFormat="1" ht="7" customHeight="1">
      <c r="B5" s="21"/>
      <c r="L5" s="21"/>
      <c r="AZ5" s="116" t="s">
        <v>196</v>
      </c>
      <c r="BA5" s="116" t="s">
        <v>1</v>
      </c>
      <c r="BB5" s="116" t="s">
        <v>1</v>
      </c>
      <c r="BC5" s="116" t="s">
        <v>5460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5461</v>
      </c>
      <c r="BA6" s="116" t="s">
        <v>1</v>
      </c>
      <c r="BB6" s="116" t="s">
        <v>1</v>
      </c>
      <c r="BC6" s="116" t="s">
        <v>2870</v>
      </c>
      <c r="BD6" s="116" t="s">
        <v>85</v>
      </c>
    </row>
    <row r="7" spans="1:56" s="1" customFormat="1" ht="26.25" customHeight="1">
      <c r="B7" s="21"/>
      <c r="E7" s="332" t="str">
        <f>'Rekapitulace stavby'!K6</f>
        <v>Lůžkový hospic Mezi stromy na pozemku č. parc 785/1 v k.ú. Havlíčkův Brod</v>
      </c>
      <c r="F7" s="333"/>
      <c r="G7" s="333"/>
      <c r="H7" s="333"/>
      <c r="L7" s="21"/>
      <c r="AZ7" s="116" t="s">
        <v>5042</v>
      </c>
      <c r="BA7" s="116" t="s">
        <v>1</v>
      </c>
      <c r="BB7" s="116" t="s">
        <v>1</v>
      </c>
      <c r="BC7" s="116" t="s">
        <v>5462</v>
      </c>
      <c r="BD7" s="116" t="s">
        <v>85</v>
      </c>
    </row>
    <row r="8" spans="1:56" s="1" customFormat="1" ht="12" customHeight="1">
      <c r="B8" s="21"/>
      <c r="D8" s="121" t="s">
        <v>186</v>
      </c>
      <c r="L8" s="21"/>
      <c r="AZ8" s="116" t="s">
        <v>200</v>
      </c>
      <c r="BA8" s="116" t="s">
        <v>1</v>
      </c>
      <c r="BB8" s="116" t="s">
        <v>1</v>
      </c>
      <c r="BC8" s="116" t="s">
        <v>5463</v>
      </c>
      <c r="BD8" s="116" t="s">
        <v>85</v>
      </c>
    </row>
    <row r="9" spans="1:56" s="2" customFormat="1" ht="16.5" customHeight="1">
      <c r="A9" s="35"/>
      <c r="B9" s="40"/>
      <c r="C9" s="35"/>
      <c r="D9" s="35"/>
      <c r="E9" s="332" t="s">
        <v>5464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2" customHeight="1">
      <c r="A10" s="35"/>
      <c r="B10" s="40"/>
      <c r="C10" s="35"/>
      <c r="D10" s="121" t="s">
        <v>2934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customHeight="1">
      <c r="A11" s="35"/>
      <c r="B11" s="40"/>
      <c r="C11" s="35"/>
      <c r="D11" s="35"/>
      <c r="E11" s="334" t="s">
        <v>5465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25. 4. 2022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6" t="str">
        <f>'Rekapitulace stavby'!E14</f>
        <v>Vyplň údaj</v>
      </c>
      <c r="F20" s="337"/>
      <c r="G20" s="337"/>
      <c r="H20" s="337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1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38" t="s">
        <v>1</v>
      </c>
      <c r="F29" s="338"/>
      <c r="G29" s="338"/>
      <c r="H29" s="338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ROUND(J128,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31" t="s">
        <v>40</v>
      </c>
      <c r="E35" s="121" t="s">
        <v>41</v>
      </c>
      <c r="F35" s="132">
        <f>ROUND((SUM(BE128:BE369)),  2)</f>
        <v>0</v>
      </c>
      <c r="G35" s="35"/>
      <c r="H35" s="35"/>
      <c r="I35" s="133">
        <v>0.21</v>
      </c>
      <c r="J35" s="132">
        <f>ROUND(((SUM(BE128:BE369))*I35),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1" t="s">
        <v>42</v>
      </c>
      <c r="F36" s="132">
        <f>ROUND((SUM(BF128:BF369)),  2)</f>
        <v>0</v>
      </c>
      <c r="G36" s="35"/>
      <c r="H36" s="35"/>
      <c r="I36" s="133">
        <v>0.15</v>
      </c>
      <c r="J36" s="132">
        <f>ROUND(((SUM(BF128:BF369))*I36),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1" t="s">
        <v>43</v>
      </c>
      <c r="F37" s="132">
        <f>ROUND((SUM(BG128:BG369)),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1" t="s">
        <v>44</v>
      </c>
      <c r="F38" s="132">
        <f>ROUND((SUM(BH128:BH369)),  2)</f>
        <v>0</v>
      </c>
      <c r="G38" s="35"/>
      <c r="H38" s="35"/>
      <c r="I38" s="133">
        <v>0.15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1" t="s">
        <v>45</v>
      </c>
      <c r="F39" s="132">
        <f>ROUND((SUM(BI128:BI369)),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34"/>
      <c r="D41" s="135" t="s">
        <v>46</v>
      </c>
      <c r="E41" s="136"/>
      <c r="F41" s="136"/>
      <c r="G41" s="137" t="s">
        <v>47</v>
      </c>
      <c r="H41" s="138" t="s">
        <v>48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7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39" t="str">
        <f>E7</f>
        <v>Lůžkový hospic Mezi stromy na pozemku č. parc 785/1 v k.ú. Havlíčkův Brod</v>
      </c>
      <c r="F85" s="340"/>
      <c r="G85" s="340"/>
      <c r="H85" s="34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9" t="s">
        <v>5464</v>
      </c>
      <c r="F87" s="341"/>
      <c r="G87" s="341"/>
      <c r="H87" s="34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2934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4" t="str">
        <f>E11</f>
        <v>SO.04.01 - Zpevněné plochy</v>
      </c>
      <c r="F89" s="341"/>
      <c r="G89" s="341"/>
      <c r="H89" s="34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7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25. 4. 2022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Spolek pro lůžkový hospic Mezi Stromy</v>
      </c>
      <c r="G93" s="37"/>
      <c r="H93" s="37"/>
      <c r="I93" s="30" t="s">
        <v>30</v>
      </c>
      <c r="J93" s="33" t="str">
        <f>E23</f>
        <v>PROJEKT II, v.o.s.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Škrabal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2" t="s">
        <v>229</v>
      </c>
      <c r="D96" s="153"/>
      <c r="E96" s="153"/>
      <c r="F96" s="153"/>
      <c r="G96" s="153"/>
      <c r="H96" s="153"/>
      <c r="I96" s="153"/>
      <c r="J96" s="154" t="s">
        <v>230</v>
      </c>
      <c r="K96" s="153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2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75" customHeight="1">
      <c r="A98" s="35"/>
      <c r="B98" s="36"/>
      <c r="C98" s="155" t="s">
        <v>231</v>
      </c>
      <c r="D98" s="37"/>
      <c r="E98" s="37"/>
      <c r="F98" s="37"/>
      <c r="G98" s="37"/>
      <c r="H98" s="37"/>
      <c r="I98" s="37"/>
      <c r="J98" s="85">
        <f>J128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232</v>
      </c>
    </row>
    <row r="99" spans="1:47" s="9" customFormat="1" ht="25" customHeight="1">
      <c r="B99" s="156"/>
      <c r="C99" s="157"/>
      <c r="D99" s="158" t="s">
        <v>233</v>
      </c>
      <c r="E99" s="159"/>
      <c r="F99" s="159"/>
      <c r="G99" s="159"/>
      <c r="H99" s="159"/>
      <c r="I99" s="159"/>
      <c r="J99" s="160">
        <f>J129</f>
        <v>0</v>
      </c>
      <c r="K99" s="157"/>
      <c r="L99" s="161"/>
    </row>
    <row r="100" spans="1:47" s="10" customFormat="1" ht="19.899999999999999" customHeight="1">
      <c r="B100" s="162"/>
      <c r="C100" s="105"/>
      <c r="D100" s="163" t="s">
        <v>234</v>
      </c>
      <c r="E100" s="164"/>
      <c r="F100" s="164"/>
      <c r="G100" s="164"/>
      <c r="H100" s="164"/>
      <c r="I100" s="164"/>
      <c r="J100" s="165">
        <f>J130</f>
        <v>0</v>
      </c>
      <c r="K100" s="105"/>
      <c r="L100" s="166"/>
    </row>
    <row r="101" spans="1:47" s="10" customFormat="1" ht="19.899999999999999" customHeight="1">
      <c r="B101" s="162"/>
      <c r="C101" s="105"/>
      <c r="D101" s="163" t="s">
        <v>235</v>
      </c>
      <c r="E101" s="164"/>
      <c r="F101" s="164"/>
      <c r="G101" s="164"/>
      <c r="H101" s="164"/>
      <c r="I101" s="164"/>
      <c r="J101" s="165">
        <f>J214</f>
        <v>0</v>
      </c>
      <c r="K101" s="105"/>
      <c r="L101" s="166"/>
    </row>
    <row r="102" spans="1:47" s="10" customFormat="1" ht="19.899999999999999" customHeight="1">
      <c r="B102" s="162"/>
      <c r="C102" s="105"/>
      <c r="D102" s="163" t="s">
        <v>237</v>
      </c>
      <c r="E102" s="164"/>
      <c r="F102" s="164"/>
      <c r="G102" s="164"/>
      <c r="H102" s="164"/>
      <c r="I102" s="164"/>
      <c r="J102" s="165">
        <f>J219</f>
        <v>0</v>
      </c>
      <c r="K102" s="105"/>
      <c r="L102" s="166"/>
    </row>
    <row r="103" spans="1:47" s="10" customFormat="1" ht="19.899999999999999" customHeight="1">
      <c r="B103" s="162"/>
      <c r="C103" s="105"/>
      <c r="D103" s="163" t="s">
        <v>238</v>
      </c>
      <c r="E103" s="164"/>
      <c r="F103" s="164"/>
      <c r="G103" s="164"/>
      <c r="H103" s="164"/>
      <c r="I103" s="164"/>
      <c r="J103" s="165">
        <f>J243</f>
        <v>0</v>
      </c>
      <c r="K103" s="105"/>
      <c r="L103" s="166"/>
    </row>
    <row r="104" spans="1:47" s="10" customFormat="1" ht="19.899999999999999" customHeight="1">
      <c r="B104" s="162"/>
      <c r="C104" s="105"/>
      <c r="D104" s="163" t="s">
        <v>241</v>
      </c>
      <c r="E104" s="164"/>
      <c r="F104" s="164"/>
      <c r="G104" s="164"/>
      <c r="H104" s="164"/>
      <c r="I104" s="164"/>
      <c r="J104" s="165">
        <f>J308</f>
        <v>0</v>
      </c>
      <c r="K104" s="105"/>
      <c r="L104" s="166"/>
    </row>
    <row r="105" spans="1:47" s="10" customFormat="1" ht="19.899999999999999" customHeight="1">
      <c r="B105" s="162"/>
      <c r="C105" s="105"/>
      <c r="D105" s="163" t="s">
        <v>3963</v>
      </c>
      <c r="E105" s="164"/>
      <c r="F105" s="164"/>
      <c r="G105" s="164"/>
      <c r="H105" s="164"/>
      <c r="I105" s="164"/>
      <c r="J105" s="165">
        <f>J362</f>
        <v>0</v>
      </c>
      <c r="K105" s="105"/>
      <c r="L105" s="166"/>
    </row>
    <row r="106" spans="1:47" s="10" customFormat="1" ht="19.899999999999999" customHeight="1">
      <c r="B106" s="162"/>
      <c r="C106" s="105"/>
      <c r="D106" s="163" t="s">
        <v>242</v>
      </c>
      <c r="E106" s="164"/>
      <c r="F106" s="164"/>
      <c r="G106" s="164"/>
      <c r="H106" s="164"/>
      <c r="I106" s="164"/>
      <c r="J106" s="165">
        <f>J368</f>
        <v>0</v>
      </c>
      <c r="K106" s="105"/>
      <c r="L106" s="166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7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7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5" customHeight="1">
      <c r="A113" s="35"/>
      <c r="B113" s="36"/>
      <c r="C113" s="24" t="s">
        <v>260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7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26.25" customHeight="1">
      <c r="A116" s="35"/>
      <c r="B116" s="36"/>
      <c r="C116" s="37"/>
      <c r="D116" s="37"/>
      <c r="E116" s="339" t="str">
        <f>E7</f>
        <v>Lůžkový hospic Mezi stromy na pozemku č. parc 785/1 v k.ú. Havlíčkův Brod</v>
      </c>
      <c r="F116" s="340"/>
      <c r="G116" s="340"/>
      <c r="H116" s="340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2"/>
      <c r="C117" s="30" t="s">
        <v>186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39" t="s">
        <v>5464</v>
      </c>
      <c r="F118" s="341"/>
      <c r="G118" s="341"/>
      <c r="H118" s="34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2934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294" t="str">
        <f>E11</f>
        <v>SO.04.01 - Zpevněné plochy</v>
      </c>
      <c r="F120" s="341"/>
      <c r="G120" s="341"/>
      <c r="H120" s="341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7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F14</f>
        <v xml:space="preserve"> </v>
      </c>
      <c r="G122" s="37"/>
      <c r="H122" s="37"/>
      <c r="I122" s="30" t="s">
        <v>22</v>
      </c>
      <c r="J122" s="67" t="str">
        <f>IF(J14="","",J14)</f>
        <v>25. 4. 2022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7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24</v>
      </c>
      <c r="D124" s="37"/>
      <c r="E124" s="37"/>
      <c r="F124" s="28" t="str">
        <f>E17</f>
        <v>Spolek pro lůžkový hospic Mezi Stromy</v>
      </c>
      <c r="G124" s="37"/>
      <c r="H124" s="37"/>
      <c r="I124" s="30" t="s">
        <v>30</v>
      </c>
      <c r="J124" s="33" t="str">
        <f>E23</f>
        <v>PROJEKT II, v.o.s.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15" customHeight="1">
      <c r="A125" s="35"/>
      <c r="B125" s="36"/>
      <c r="C125" s="30" t="s">
        <v>28</v>
      </c>
      <c r="D125" s="37"/>
      <c r="E125" s="37"/>
      <c r="F125" s="28" t="str">
        <f>IF(E20="","",E20)</f>
        <v>Vyplň údaj</v>
      </c>
      <c r="G125" s="37"/>
      <c r="H125" s="37"/>
      <c r="I125" s="30" t="s">
        <v>33</v>
      </c>
      <c r="J125" s="33" t="str">
        <f>E26</f>
        <v>Martin Škrabal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2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7"/>
      <c r="B127" s="168"/>
      <c r="C127" s="169" t="s">
        <v>261</v>
      </c>
      <c r="D127" s="170" t="s">
        <v>61</v>
      </c>
      <c r="E127" s="170" t="s">
        <v>57</v>
      </c>
      <c r="F127" s="170" t="s">
        <v>58</v>
      </c>
      <c r="G127" s="170" t="s">
        <v>262</v>
      </c>
      <c r="H127" s="170" t="s">
        <v>263</v>
      </c>
      <c r="I127" s="170" t="s">
        <v>264</v>
      </c>
      <c r="J127" s="170" t="s">
        <v>230</v>
      </c>
      <c r="K127" s="171" t="s">
        <v>265</v>
      </c>
      <c r="L127" s="172"/>
      <c r="M127" s="76" t="s">
        <v>1</v>
      </c>
      <c r="N127" s="77" t="s">
        <v>40</v>
      </c>
      <c r="O127" s="77" t="s">
        <v>266</v>
      </c>
      <c r="P127" s="77" t="s">
        <v>267</v>
      </c>
      <c r="Q127" s="77" t="s">
        <v>268</v>
      </c>
      <c r="R127" s="77" t="s">
        <v>269</v>
      </c>
      <c r="S127" s="77" t="s">
        <v>270</v>
      </c>
      <c r="T127" s="78" t="s">
        <v>271</v>
      </c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</row>
    <row r="128" spans="1:63" s="2" customFormat="1" ht="22.75" customHeight="1">
      <c r="A128" s="35"/>
      <c r="B128" s="36"/>
      <c r="C128" s="83" t="s">
        <v>272</v>
      </c>
      <c r="D128" s="37"/>
      <c r="E128" s="37"/>
      <c r="F128" s="37"/>
      <c r="G128" s="37"/>
      <c r="H128" s="37"/>
      <c r="I128" s="37"/>
      <c r="J128" s="173">
        <f>BK128</f>
        <v>0</v>
      </c>
      <c r="K128" s="37"/>
      <c r="L128" s="40"/>
      <c r="M128" s="79"/>
      <c r="N128" s="174"/>
      <c r="O128" s="80"/>
      <c r="P128" s="175">
        <f>P129</f>
        <v>0</v>
      </c>
      <c r="Q128" s="80"/>
      <c r="R128" s="175">
        <f>R129</f>
        <v>237.48866836000002</v>
      </c>
      <c r="S128" s="80"/>
      <c r="T128" s="176">
        <f>T129</f>
        <v>19.600000000000001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232</v>
      </c>
      <c r="BK128" s="177">
        <f>BK129</f>
        <v>0</v>
      </c>
    </row>
    <row r="129" spans="1:65" s="12" customFormat="1" ht="25.9" customHeight="1">
      <c r="B129" s="178"/>
      <c r="C129" s="179"/>
      <c r="D129" s="180" t="s">
        <v>75</v>
      </c>
      <c r="E129" s="181" t="s">
        <v>273</v>
      </c>
      <c r="F129" s="181" t="s">
        <v>274</v>
      </c>
      <c r="G129" s="179"/>
      <c r="H129" s="179"/>
      <c r="I129" s="182"/>
      <c r="J129" s="183">
        <f>BK129</f>
        <v>0</v>
      </c>
      <c r="K129" s="179"/>
      <c r="L129" s="184"/>
      <c r="M129" s="185"/>
      <c r="N129" s="186"/>
      <c r="O129" s="186"/>
      <c r="P129" s="187">
        <f>P130+P214+P219+P243+P308+P362+P368</f>
        <v>0</v>
      </c>
      <c r="Q129" s="186"/>
      <c r="R129" s="187">
        <f>R130+R214+R219+R243+R308+R362+R368</f>
        <v>237.48866836000002</v>
      </c>
      <c r="S129" s="186"/>
      <c r="T129" s="188">
        <f>T130+T214+T219+T243+T308+T362+T368</f>
        <v>19.600000000000001</v>
      </c>
      <c r="AR129" s="189" t="s">
        <v>83</v>
      </c>
      <c r="AT129" s="190" t="s">
        <v>75</v>
      </c>
      <c r="AU129" s="190" t="s">
        <v>76</v>
      </c>
      <c r="AY129" s="189" t="s">
        <v>275</v>
      </c>
      <c r="BK129" s="191">
        <f>BK130+BK214+BK219+BK243+BK308+BK362+BK368</f>
        <v>0</v>
      </c>
    </row>
    <row r="130" spans="1:65" s="12" customFormat="1" ht="22.75" customHeight="1">
      <c r="B130" s="178"/>
      <c r="C130" s="179"/>
      <c r="D130" s="180" t="s">
        <v>75</v>
      </c>
      <c r="E130" s="192" t="s">
        <v>83</v>
      </c>
      <c r="F130" s="192" t="s">
        <v>276</v>
      </c>
      <c r="G130" s="179"/>
      <c r="H130" s="179"/>
      <c r="I130" s="182"/>
      <c r="J130" s="193">
        <f>BK130</f>
        <v>0</v>
      </c>
      <c r="K130" s="179"/>
      <c r="L130" s="184"/>
      <c r="M130" s="185"/>
      <c r="N130" s="186"/>
      <c r="O130" s="186"/>
      <c r="P130" s="187">
        <f>SUM(P131:P213)</f>
        <v>0</v>
      </c>
      <c r="Q130" s="186"/>
      <c r="R130" s="187">
        <f>SUM(R131:R213)</f>
        <v>4.7619999999999997E-3</v>
      </c>
      <c r="S130" s="186"/>
      <c r="T130" s="188">
        <f>SUM(T131:T213)</f>
        <v>19.600000000000001</v>
      </c>
      <c r="AR130" s="189" t="s">
        <v>83</v>
      </c>
      <c r="AT130" s="190" t="s">
        <v>75</v>
      </c>
      <c r="AU130" s="190" t="s">
        <v>83</v>
      </c>
      <c r="AY130" s="189" t="s">
        <v>275</v>
      </c>
      <c r="BK130" s="191">
        <f>SUM(BK131:BK213)</f>
        <v>0</v>
      </c>
    </row>
    <row r="131" spans="1:65" s="2" customFormat="1" ht="24.15" customHeight="1">
      <c r="A131" s="35"/>
      <c r="B131" s="36"/>
      <c r="C131" s="194" t="s">
        <v>83</v>
      </c>
      <c r="D131" s="194" t="s">
        <v>277</v>
      </c>
      <c r="E131" s="195" t="s">
        <v>5466</v>
      </c>
      <c r="F131" s="196" t="s">
        <v>5467</v>
      </c>
      <c r="G131" s="197" t="s">
        <v>280</v>
      </c>
      <c r="H131" s="198">
        <v>28</v>
      </c>
      <c r="I131" s="199"/>
      <c r="J131" s="200">
        <f>ROUND(I131*H131,2)</f>
        <v>0</v>
      </c>
      <c r="K131" s="196" t="s">
        <v>281</v>
      </c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0.26</v>
      </c>
      <c r="T131" s="204">
        <f>S131*H131</f>
        <v>7.28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282</v>
      </c>
      <c r="AT131" s="205" t="s">
        <v>277</v>
      </c>
      <c r="AU131" s="205" t="s">
        <v>85</v>
      </c>
      <c r="AY131" s="18" t="s">
        <v>275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282</v>
      </c>
      <c r="BM131" s="205" t="s">
        <v>5468</v>
      </c>
    </row>
    <row r="132" spans="1:65" s="13" customFormat="1" ht="10">
      <c r="B132" s="207"/>
      <c r="C132" s="208"/>
      <c r="D132" s="209" t="s">
        <v>284</v>
      </c>
      <c r="E132" s="210" t="s">
        <v>1</v>
      </c>
      <c r="F132" s="211" t="s">
        <v>5469</v>
      </c>
      <c r="G132" s="208"/>
      <c r="H132" s="212">
        <v>28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284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275</v>
      </c>
    </row>
    <row r="133" spans="1:65" s="14" customFormat="1" ht="10">
      <c r="B133" s="219"/>
      <c r="C133" s="220"/>
      <c r="D133" s="209" t="s">
        <v>284</v>
      </c>
      <c r="E133" s="221" t="s">
        <v>1</v>
      </c>
      <c r="F133" s="222" t="s">
        <v>286</v>
      </c>
      <c r="G133" s="220"/>
      <c r="H133" s="223">
        <v>28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284</v>
      </c>
      <c r="AU133" s="229" t="s">
        <v>85</v>
      </c>
      <c r="AV133" s="14" t="s">
        <v>106</v>
      </c>
      <c r="AW133" s="14" t="s">
        <v>32</v>
      </c>
      <c r="AX133" s="14" t="s">
        <v>76</v>
      </c>
      <c r="AY133" s="229" t="s">
        <v>275</v>
      </c>
    </row>
    <row r="134" spans="1:65" s="15" customFormat="1" ht="10">
      <c r="B134" s="230"/>
      <c r="C134" s="231"/>
      <c r="D134" s="209" t="s">
        <v>284</v>
      </c>
      <c r="E134" s="232" t="s">
        <v>1</v>
      </c>
      <c r="F134" s="233" t="s">
        <v>287</v>
      </c>
      <c r="G134" s="231"/>
      <c r="H134" s="234">
        <v>28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284</v>
      </c>
      <c r="AU134" s="240" t="s">
        <v>85</v>
      </c>
      <c r="AV134" s="15" t="s">
        <v>282</v>
      </c>
      <c r="AW134" s="15" t="s">
        <v>32</v>
      </c>
      <c r="AX134" s="15" t="s">
        <v>83</v>
      </c>
      <c r="AY134" s="240" t="s">
        <v>275</v>
      </c>
    </row>
    <row r="135" spans="1:65" s="2" customFormat="1" ht="24.15" customHeight="1">
      <c r="A135" s="35"/>
      <c r="B135" s="36"/>
      <c r="C135" s="194" t="s">
        <v>85</v>
      </c>
      <c r="D135" s="194" t="s">
        <v>277</v>
      </c>
      <c r="E135" s="195" t="s">
        <v>5470</v>
      </c>
      <c r="F135" s="196" t="s">
        <v>5471</v>
      </c>
      <c r="G135" s="197" t="s">
        <v>280</v>
      </c>
      <c r="H135" s="198">
        <v>28</v>
      </c>
      <c r="I135" s="199"/>
      <c r="J135" s="200">
        <f>ROUND(I135*H135,2)</f>
        <v>0</v>
      </c>
      <c r="K135" s="196" t="s">
        <v>281</v>
      </c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0.44</v>
      </c>
      <c r="T135" s="204">
        <f>S135*H135</f>
        <v>12.32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282</v>
      </c>
      <c r="AT135" s="205" t="s">
        <v>277</v>
      </c>
      <c r="AU135" s="205" t="s">
        <v>85</v>
      </c>
      <c r="AY135" s="18" t="s">
        <v>275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282</v>
      </c>
      <c r="BM135" s="205" t="s">
        <v>5472</v>
      </c>
    </row>
    <row r="136" spans="1:65" s="2" customFormat="1" ht="24.15" customHeight="1">
      <c r="A136" s="35"/>
      <c r="B136" s="36"/>
      <c r="C136" s="194" t="s">
        <v>106</v>
      </c>
      <c r="D136" s="194" t="s">
        <v>277</v>
      </c>
      <c r="E136" s="195" t="s">
        <v>278</v>
      </c>
      <c r="F136" s="196" t="s">
        <v>279</v>
      </c>
      <c r="G136" s="197" t="s">
        <v>280</v>
      </c>
      <c r="H136" s="198">
        <v>1650</v>
      </c>
      <c r="I136" s="199"/>
      <c r="J136" s="200">
        <f>ROUND(I136*H136,2)</f>
        <v>0</v>
      </c>
      <c r="K136" s="196" t="s">
        <v>281</v>
      </c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282</v>
      </c>
      <c r="AT136" s="205" t="s">
        <v>277</v>
      </c>
      <c r="AU136" s="205" t="s">
        <v>85</v>
      </c>
      <c r="AY136" s="18" t="s">
        <v>275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282</v>
      </c>
      <c r="BM136" s="205" t="s">
        <v>5473</v>
      </c>
    </row>
    <row r="137" spans="1:65" s="13" customFormat="1" ht="10">
      <c r="B137" s="207"/>
      <c r="C137" s="208"/>
      <c r="D137" s="209" t="s">
        <v>284</v>
      </c>
      <c r="E137" s="210" t="s">
        <v>1</v>
      </c>
      <c r="F137" s="211" t="s">
        <v>5460</v>
      </c>
      <c r="G137" s="208"/>
      <c r="H137" s="212">
        <v>1650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284</v>
      </c>
      <c r="AU137" s="218" t="s">
        <v>85</v>
      </c>
      <c r="AV137" s="13" t="s">
        <v>85</v>
      </c>
      <c r="AW137" s="13" t="s">
        <v>32</v>
      </c>
      <c r="AX137" s="13" t="s">
        <v>76</v>
      </c>
      <c r="AY137" s="218" t="s">
        <v>275</v>
      </c>
    </row>
    <row r="138" spans="1:65" s="14" customFormat="1" ht="10">
      <c r="B138" s="219"/>
      <c r="C138" s="220"/>
      <c r="D138" s="209" t="s">
        <v>284</v>
      </c>
      <c r="E138" s="221" t="s">
        <v>1</v>
      </c>
      <c r="F138" s="222" t="s">
        <v>286</v>
      </c>
      <c r="G138" s="220"/>
      <c r="H138" s="223">
        <v>1650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284</v>
      </c>
      <c r="AU138" s="229" t="s">
        <v>85</v>
      </c>
      <c r="AV138" s="14" t="s">
        <v>106</v>
      </c>
      <c r="AW138" s="14" t="s">
        <v>32</v>
      </c>
      <c r="AX138" s="14" t="s">
        <v>76</v>
      </c>
      <c r="AY138" s="229" t="s">
        <v>275</v>
      </c>
    </row>
    <row r="139" spans="1:65" s="15" customFormat="1" ht="10">
      <c r="B139" s="230"/>
      <c r="C139" s="231"/>
      <c r="D139" s="209" t="s">
        <v>284</v>
      </c>
      <c r="E139" s="232" t="s">
        <v>196</v>
      </c>
      <c r="F139" s="233" t="s">
        <v>287</v>
      </c>
      <c r="G139" s="231"/>
      <c r="H139" s="234">
        <v>1650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284</v>
      </c>
      <c r="AU139" s="240" t="s">
        <v>85</v>
      </c>
      <c r="AV139" s="15" t="s">
        <v>282</v>
      </c>
      <c r="AW139" s="15" t="s">
        <v>32</v>
      </c>
      <c r="AX139" s="15" t="s">
        <v>83</v>
      </c>
      <c r="AY139" s="240" t="s">
        <v>275</v>
      </c>
    </row>
    <row r="140" spans="1:65" s="2" customFormat="1" ht="33" customHeight="1">
      <c r="A140" s="35"/>
      <c r="B140" s="36"/>
      <c r="C140" s="194" t="s">
        <v>282</v>
      </c>
      <c r="D140" s="194" t="s">
        <v>277</v>
      </c>
      <c r="E140" s="195" t="s">
        <v>5474</v>
      </c>
      <c r="F140" s="196" t="s">
        <v>5475</v>
      </c>
      <c r="G140" s="197" t="s">
        <v>290</v>
      </c>
      <c r="H140" s="198">
        <v>629.27499999999998</v>
      </c>
      <c r="I140" s="199"/>
      <c r="J140" s="200">
        <f>ROUND(I140*H140,2)</f>
        <v>0</v>
      </c>
      <c r="K140" s="196" t="s">
        <v>281</v>
      </c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282</v>
      </c>
      <c r="AT140" s="205" t="s">
        <v>277</v>
      </c>
      <c r="AU140" s="205" t="s">
        <v>85</v>
      </c>
      <c r="AY140" s="18" t="s">
        <v>275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282</v>
      </c>
      <c r="BM140" s="205" t="s">
        <v>5476</v>
      </c>
    </row>
    <row r="141" spans="1:65" s="13" customFormat="1" ht="10">
      <c r="B141" s="207"/>
      <c r="C141" s="208"/>
      <c r="D141" s="209" t="s">
        <v>284</v>
      </c>
      <c r="E141" s="210" t="s">
        <v>1</v>
      </c>
      <c r="F141" s="211" t="s">
        <v>5477</v>
      </c>
      <c r="G141" s="208"/>
      <c r="H141" s="212">
        <v>115.2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284</v>
      </c>
      <c r="AU141" s="218" t="s">
        <v>85</v>
      </c>
      <c r="AV141" s="13" t="s">
        <v>85</v>
      </c>
      <c r="AW141" s="13" t="s">
        <v>32</v>
      </c>
      <c r="AX141" s="13" t="s">
        <v>76</v>
      </c>
      <c r="AY141" s="218" t="s">
        <v>275</v>
      </c>
    </row>
    <row r="142" spans="1:65" s="13" customFormat="1" ht="10">
      <c r="B142" s="207"/>
      <c r="C142" s="208"/>
      <c r="D142" s="209" t="s">
        <v>284</v>
      </c>
      <c r="E142" s="210" t="s">
        <v>1</v>
      </c>
      <c r="F142" s="211" t="s">
        <v>5478</v>
      </c>
      <c r="G142" s="208"/>
      <c r="H142" s="212">
        <v>18.928000000000001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284</v>
      </c>
      <c r="AU142" s="218" t="s">
        <v>85</v>
      </c>
      <c r="AV142" s="13" t="s">
        <v>85</v>
      </c>
      <c r="AW142" s="13" t="s">
        <v>32</v>
      </c>
      <c r="AX142" s="13" t="s">
        <v>76</v>
      </c>
      <c r="AY142" s="218" t="s">
        <v>275</v>
      </c>
    </row>
    <row r="143" spans="1:65" s="13" customFormat="1" ht="20">
      <c r="B143" s="207"/>
      <c r="C143" s="208"/>
      <c r="D143" s="209" t="s">
        <v>284</v>
      </c>
      <c r="E143" s="210" t="s">
        <v>1</v>
      </c>
      <c r="F143" s="211" t="s">
        <v>5479</v>
      </c>
      <c r="G143" s="208"/>
      <c r="H143" s="212">
        <v>335.29599999999999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284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275</v>
      </c>
    </row>
    <row r="144" spans="1:65" s="13" customFormat="1" ht="20">
      <c r="B144" s="207"/>
      <c r="C144" s="208"/>
      <c r="D144" s="209" t="s">
        <v>284</v>
      </c>
      <c r="E144" s="210" t="s">
        <v>1</v>
      </c>
      <c r="F144" s="211" t="s">
        <v>5480</v>
      </c>
      <c r="G144" s="208"/>
      <c r="H144" s="212">
        <v>116.669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284</v>
      </c>
      <c r="AU144" s="218" t="s">
        <v>85</v>
      </c>
      <c r="AV144" s="13" t="s">
        <v>85</v>
      </c>
      <c r="AW144" s="13" t="s">
        <v>32</v>
      </c>
      <c r="AX144" s="13" t="s">
        <v>76</v>
      </c>
      <c r="AY144" s="218" t="s">
        <v>275</v>
      </c>
    </row>
    <row r="145" spans="1:65" s="13" customFormat="1" ht="10">
      <c r="B145" s="207"/>
      <c r="C145" s="208"/>
      <c r="D145" s="209" t="s">
        <v>284</v>
      </c>
      <c r="E145" s="210" t="s">
        <v>1</v>
      </c>
      <c r="F145" s="211" t="s">
        <v>5481</v>
      </c>
      <c r="G145" s="208"/>
      <c r="H145" s="212">
        <v>5.7450000000000001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284</v>
      </c>
      <c r="AU145" s="218" t="s">
        <v>85</v>
      </c>
      <c r="AV145" s="13" t="s">
        <v>85</v>
      </c>
      <c r="AW145" s="13" t="s">
        <v>32</v>
      </c>
      <c r="AX145" s="13" t="s">
        <v>76</v>
      </c>
      <c r="AY145" s="218" t="s">
        <v>275</v>
      </c>
    </row>
    <row r="146" spans="1:65" s="13" customFormat="1" ht="30">
      <c r="B146" s="207"/>
      <c r="C146" s="208"/>
      <c r="D146" s="209" t="s">
        <v>284</v>
      </c>
      <c r="E146" s="210" t="s">
        <v>1</v>
      </c>
      <c r="F146" s="211" t="s">
        <v>5482</v>
      </c>
      <c r="G146" s="208"/>
      <c r="H146" s="212">
        <v>23.414999999999999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284</v>
      </c>
      <c r="AU146" s="218" t="s">
        <v>85</v>
      </c>
      <c r="AV146" s="13" t="s">
        <v>85</v>
      </c>
      <c r="AW146" s="13" t="s">
        <v>32</v>
      </c>
      <c r="AX146" s="13" t="s">
        <v>76</v>
      </c>
      <c r="AY146" s="218" t="s">
        <v>275</v>
      </c>
    </row>
    <row r="147" spans="1:65" s="13" customFormat="1" ht="10">
      <c r="B147" s="207"/>
      <c r="C147" s="208"/>
      <c r="D147" s="209" t="s">
        <v>284</v>
      </c>
      <c r="E147" s="210" t="s">
        <v>1</v>
      </c>
      <c r="F147" s="211" t="s">
        <v>5483</v>
      </c>
      <c r="G147" s="208"/>
      <c r="H147" s="212">
        <v>1.575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284</v>
      </c>
      <c r="AU147" s="218" t="s">
        <v>85</v>
      </c>
      <c r="AV147" s="13" t="s">
        <v>85</v>
      </c>
      <c r="AW147" s="13" t="s">
        <v>32</v>
      </c>
      <c r="AX147" s="13" t="s">
        <v>76</v>
      </c>
      <c r="AY147" s="218" t="s">
        <v>275</v>
      </c>
    </row>
    <row r="148" spans="1:65" s="13" customFormat="1" ht="10">
      <c r="B148" s="207"/>
      <c r="C148" s="208"/>
      <c r="D148" s="209" t="s">
        <v>284</v>
      </c>
      <c r="E148" s="210" t="s">
        <v>1</v>
      </c>
      <c r="F148" s="211" t="s">
        <v>5484</v>
      </c>
      <c r="G148" s="208"/>
      <c r="H148" s="212">
        <v>0.52500000000000002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284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275</v>
      </c>
    </row>
    <row r="149" spans="1:65" s="13" customFormat="1" ht="10">
      <c r="B149" s="207"/>
      <c r="C149" s="208"/>
      <c r="D149" s="209" t="s">
        <v>284</v>
      </c>
      <c r="E149" s="210" t="s">
        <v>1</v>
      </c>
      <c r="F149" s="211" t="s">
        <v>5485</v>
      </c>
      <c r="G149" s="208"/>
      <c r="H149" s="212">
        <v>1.788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284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275</v>
      </c>
    </row>
    <row r="150" spans="1:65" s="13" customFormat="1" ht="10">
      <c r="B150" s="207"/>
      <c r="C150" s="208"/>
      <c r="D150" s="209" t="s">
        <v>284</v>
      </c>
      <c r="E150" s="210" t="s">
        <v>1</v>
      </c>
      <c r="F150" s="211" t="s">
        <v>5486</v>
      </c>
      <c r="G150" s="208"/>
      <c r="H150" s="212">
        <v>8.0399999999999991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284</v>
      </c>
      <c r="AU150" s="218" t="s">
        <v>85</v>
      </c>
      <c r="AV150" s="13" t="s">
        <v>85</v>
      </c>
      <c r="AW150" s="13" t="s">
        <v>32</v>
      </c>
      <c r="AX150" s="13" t="s">
        <v>76</v>
      </c>
      <c r="AY150" s="218" t="s">
        <v>275</v>
      </c>
    </row>
    <row r="151" spans="1:65" s="13" customFormat="1" ht="10">
      <c r="B151" s="207"/>
      <c r="C151" s="208"/>
      <c r="D151" s="209" t="s">
        <v>284</v>
      </c>
      <c r="E151" s="210" t="s">
        <v>1</v>
      </c>
      <c r="F151" s="211" t="s">
        <v>5487</v>
      </c>
      <c r="G151" s="208"/>
      <c r="H151" s="212">
        <v>2.0939999999999999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284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275</v>
      </c>
    </row>
    <row r="152" spans="1:65" s="14" customFormat="1" ht="10">
      <c r="B152" s="219"/>
      <c r="C152" s="220"/>
      <c r="D152" s="209" t="s">
        <v>284</v>
      </c>
      <c r="E152" s="221" t="s">
        <v>1</v>
      </c>
      <c r="F152" s="222" t="s">
        <v>286</v>
      </c>
      <c r="G152" s="220"/>
      <c r="H152" s="223">
        <v>629.27499999999998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284</v>
      </c>
      <c r="AU152" s="229" t="s">
        <v>85</v>
      </c>
      <c r="AV152" s="14" t="s">
        <v>106</v>
      </c>
      <c r="AW152" s="14" t="s">
        <v>32</v>
      </c>
      <c r="AX152" s="14" t="s">
        <v>76</v>
      </c>
      <c r="AY152" s="229" t="s">
        <v>275</v>
      </c>
    </row>
    <row r="153" spans="1:65" s="15" customFormat="1" ht="10">
      <c r="B153" s="230"/>
      <c r="C153" s="231"/>
      <c r="D153" s="209" t="s">
        <v>284</v>
      </c>
      <c r="E153" s="232" t="s">
        <v>5458</v>
      </c>
      <c r="F153" s="233" t="s">
        <v>287</v>
      </c>
      <c r="G153" s="231"/>
      <c r="H153" s="234">
        <v>629.27499999999998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284</v>
      </c>
      <c r="AU153" s="240" t="s">
        <v>85</v>
      </c>
      <c r="AV153" s="15" t="s">
        <v>282</v>
      </c>
      <c r="AW153" s="15" t="s">
        <v>32</v>
      </c>
      <c r="AX153" s="15" t="s">
        <v>83</v>
      </c>
      <c r="AY153" s="240" t="s">
        <v>275</v>
      </c>
    </row>
    <row r="154" spans="1:65" s="2" customFormat="1" ht="24.15" customHeight="1">
      <c r="A154" s="35"/>
      <c r="B154" s="36"/>
      <c r="C154" s="194" t="s">
        <v>317</v>
      </c>
      <c r="D154" s="194" t="s">
        <v>277</v>
      </c>
      <c r="E154" s="195" t="s">
        <v>4653</v>
      </c>
      <c r="F154" s="196" t="s">
        <v>4654</v>
      </c>
      <c r="G154" s="197" t="s">
        <v>290</v>
      </c>
      <c r="H154" s="198">
        <v>3.5880000000000001</v>
      </c>
      <c r="I154" s="199"/>
      <c r="J154" s="200">
        <f>ROUND(I154*H154,2)</f>
        <v>0</v>
      </c>
      <c r="K154" s="196" t="s">
        <v>281</v>
      </c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282</v>
      </c>
      <c r="AT154" s="205" t="s">
        <v>277</v>
      </c>
      <c r="AU154" s="205" t="s">
        <v>85</v>
      </c>
      <c r="AY154" s="18" t="s">
        <v>275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282</v>
      </c>
      <c r="BM154" s="205" t="s">
        <v>5488</v>
      </c>
    </row>
    <row r="155" spans="1:65" s="13" customFormat="1" ht="10">
      <c r="B155" s="207"/>
      <c r="C155" s="208"/>
      <c r="D155" s="209" t="s">
        <v>284</v>
      </c>
      <c r="E155" s="210" t="s">
        <v>1</v>
      </c>
      <c r="F155" s="211" t="s">
        <v>5489</v>
      </c>
      <c r="G155" s="208"/>
      <c r="H155" s="212">
        <v>3.5880000000000001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284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275</v>
      </c>
    </row>
    <row r="156" spans="1:65" s="14" customFormat="1" ht="10">
      <c r="B156" s="219"/>
      <c r="C156" s="220"/>
      <c r="D156" s="209" t="s">
        <v>284</v>
      </c>
      <c r="E156" s="221" t="s">
        <v>1</v>
      </c>
      <c r="F156" s="222" t="s">
        <v>286</v>
      </c>
      <c r="G156" s="220"/>
      <c r="H156" s="223">
        <v>3.5880000000000001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284</v>
      </c>
      <c r="AU156" s="229" t="s">
        <v>85</v>
      </c>
      <c r="AV156" s="14" t="s">
        <v>106</v>
      </c>
      <c r="AW156" s="14" t="s">
        <v>32</v>
      </c>
      <c r="AX156" s="14" t="s">
        <v>76</v>
      </c>
      <c r="AY156" s="229" t="s">
        <v>275</v>
      </c>
    </row>
    <row r="157" spans="1:65" s="15" customFormat="1" ht="10">
      <c r="B157" s="230"/>
      <c r="C157" s="231"/>
      <c r="D157" s="209" t="s">
        <v>284</v>
      </c>
      <c r="E157" s="232" t="s">
        <v>3614</v>
      </c>
      <c r="F157" s="233" t="s">
        <v>287</v>
      </c>
      <c r="G157" s="231"/>
      <c r="H157" s="234">
        <v>3.5880000000000001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284</v>
      </c>
      <c r="AU157" s="240" t="s">
        <v>85</v>
      </c>
      <c r="AV157" s="15" t="s">
        <v>282</v>
      </c>
      <c r="AW157" s="15" t="s">
        <v>32</v>
      </c>
      <c r="AX157" s="15" t="s">
        <v>83</v>
      </c>
      <c r="AY157" s="240" t="s">
        <v>275</v>
      </c>
    </row>
    <row r="158" spans="1:65" s="2" customFormat="1" ht="33" customHeight="1">
      <c r="A158" s="35"/>
      <c r="B158" s="36"/>
      <c r="C158" s="194" t="s">
        <v>322</v>
      </c>
      <c r="D158" s="194" t="s">
        <v>277</v>
      </c>
      <c r="E158" s="195" t="s">
        <v>4659</v>
      </c>
      <c r="F158" s="196" t="s">
        <v>4660</v>
      </c>
      <c r="G158" s="197" t="s">
        <v>290</v>
      </c>
      <c r="H158" s="198">
        <v>0.45</v>
      </c>
      <c r="I158" s="199"/>
      <c r="J158" s="200">
        <f>ROUND(I158*H158,2)</f>
        <v>0</v>
      </c>
      <c r="K158" s="196" t="s">
        <v>281</v>
      </c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282</v>
      </c>
      <c r="AT158" s="205" t="s">
        <v>277</v>
      </c>
      <c r="AU158" s="205" t="s">
        <v>85</v>
      </c>
      <c r="AY158" s="18" t="s">
        <v>275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282</v>
      </c>
      <c r="BM158" s="205" t="s">
        <v>5490</v>
      </c>
    </row>
    <row r="159" spans="1:65" s="13" customFormat="1" ht="10">
      <c r="B159" s="207"/>
      <c r="C159" s="208"/>
      <c r="D159" s="209" t="s">
        <v>284</v>
      </c>
      <c r="E159" s="210" t="s">
        <v>1</v>
      </c>
      <c r="F159" s="211" t="s">
        <v>5491</v>
      </c>
      <c r="G159" s="208"/>
      <c r="H159" s="212">
        <v>0.45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284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275</v>
      </c>
    </row>
    <row r="160" spans="1:65" s="14" customFormat="1" ht="10">
      <c r="B160" s="219"/>
      <c r="C160" s="220"/>
      <c r="D160" s="209" t="s">
        <v>284</v>
      </c>
      <c r="E160" s="221" t="s">
        <v>1</v>
      </c>
      <c r="F160" s="222" t="s">
        <v>286</v>
      </c>
      <c r="G160" s="220"/>
      <c r="H160" s="223">
        <v>0.45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284</v>
      </c>
      <c r="AU160" s="229" t="s">
        <v>85</v>
      </c>
      <c r="AV160" s="14" t="s">
        <v>106</v>
      </c>
      <c r="AW160" s="14" t="s">
        <v>32</v>
      </c>
      <c r="AX160" s="14" t="s">
        <v>76</v>
      </c>
      <c r="AY160" s="229" t="s">
        <v>275</v>
      </c>
    </row>
    <row r="161" spans="1:65" s="15" customFormat="1" ht="10">
      <c r="B161" s="230"/>
      <c r="C161" s="231"/>
      <c r="D161" s="209" t="s">
        <v>284</v>
      </c>
      <c r="E161" s="232" t="s">
        <v>5042</v>
      </c>
      <c r="F161" s="233" t="s">
        <v>287</v>
      </c>
      <c r="G161" s="231"/>
      <c r="H161" s="234">
        <v>0.45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284</v>
      </c>
      <c r="AU161" s="240" t="s">
        <v>85</v>
      </c>
      <c r="AV161" s="15" t="s">
        <v>282</v>
      </c>
      <c r="AW161" s="15" t="s">
        <v>32</v>
      </c>
      <c r="AX161" s="15" t="s">
        <v>83</v>
      </c>
      <c r="AY161" s="240" t="s">
        <v>275</v>
      </c>
    </row>
    <row r="162" spans="1:65" s="2" customFormat="1" ht="37.75" customHeight="1">
      <c r="A162" s="35"/>
      <c r="B162" s="36"/>
      <c r="C162" s="194" t="s">
        <v>328</v>
      </c>
      <c r="D162" s="194" t="s">
        <v>277</v>
      </c>
      <c r="E162" s="195" t="s">
        <v>5492</v>
      </c>
      <c r="F162" s="196" t="s">
        <v>5493</v>
      </c>
      <c r="G162" s="197" t="s">
        <v>290</v>
      </c>
      <c r="H162" s="198">
        <v>45</v>
      </c>
      <c r="I162" s="199"/>
      <c r="J162" s="200">
        <f>ROUND(I162*H162,2)</f>
        <v>0</v>
      </c>
      <c r="K162" s="196" t="s">
        <v>281</v>
      </c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282</v>
      </c>
      <c r="AT162" s="205" t="s">
        <v>277</v>
      </c>
      <c r="AU162" s="205" t="s">
        <v>85</v>
      </c>
      <c r="AY162" s="18" t="s">
        <v>275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282</v>
      </c>
      <c r="BM162" s="205" t="s">
        <v>5494</v>
      </c>
    </row>
    <row r="163" spans="1:65" s="13" customFormat="1" ht="10">
      <c r="B163" s="207"/>
      <c r="C163" s="208"/>
      <c r="D163" s="209" t="s">
        <v>284</v>
      </c>
      <c r="E163" s="210" t="s">
        <v>1</v>
      </c>
      <c r="F163" s="211" t="s">
        <v>5495</v>
      </c>
      <c r="G163" s="208"/>
      <c r="H163" s="212">
        <v>45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284</v>
      </c>
      <c r="AU163" s="218" t="s">
        <v>85</v>
      </c>
      <c r="AV163" s="13" t="s">
        <v>85</v>
      </c>
      <c r="AW163" s="13" t="s">
        <v>32</v>
      </c>
      <c r="AX163" s="13" t="s">
        <v>76</v>
      </c>
      <c r="AY163" s="218" t="s">
        <v>275</v>
      </c>
    </row>
    <row r="164" spans="1:65" s="14" customFormat="1" ht="10">
      <c r="B164" s="219"/>
      <c r="C164" s="220"/>
      <c r="D164" s="209" t="s">
        <v>284</v>
      </c>
      <c r="E164" s="221" t="s">
        <v>1</v>
      </c>
      <c r="F164" s="222" t="s">
        <v>286</v>
      </c>
      <c r="G164" s="220"/>
      <c r="H164" s="223">
        <v>45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284</v>
      </c>
      <c r="AU164" s="229" t="s">
        <v>85</v>
      </c>
      <c r="AV164" s="14" t="s">
        <v>106</v>
      </c>
      <c r="AW164" s="14" t="s">
        <v>32</v>
      </c>
      <c r="AX164" s="14" t="s">
        <v>76</v>
      </c>
      <c r="AY164" s="229" t="s">
        <v>275</v>
      </c>
    </row>
    <row r="165" spans="1:65" s="15" customFormat="1" ht="10">
      <c r="B165" s="230"/>
      <c r="C165" s="231"/>
      <c r="D165" s="209" t="s">
        <v>284</v>
      </c>
      <c r="E165" s="232" t="s">
        <v>1</v>
      </c>
      <c r="F165" s="233" t="s">
        <v>287</v>
      </c>
      <c r="G165" s="231"/>
      <c r="H165" s="234">
        <v>45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284</v>
      </c>
      <c r="AU165" s="240" t="s">
        <v>85</v>
      </c>
      <c r="AV165" s="15" t="s">
        <v>282</v>
      </c>
      <c r="AW165" s="15" t="s">
        <v>32</v>
      </c>
      <c r="AX165" s="15" t="s">
        <v>83</v>
      </c>
      <c r="AY165" s="240" t="s">
        <v>275</v>
      </c>
    </row>
    <row r="166" spans="1:65" s="2" customFormat="1" ht="37.75" customHeight="1">
      <c r="A166" s="35"/>
      <c r="B166" s="36"/>
      <c r="C166" s="194" t="s">
        <v>334</v>
      </c>
      <c r="D166" s="194" t="s">
        <v>277</v>
      </c>
      <c r="E166" s="195" t="s">
        <v>323</v>
      </c>
      <c r="F166" s="196" t="s">
        <v>324</v>
      </c>
      <c r="G166" s="197" t="s">
        <v>290</v>
      </c>
      <c r="H166" s="198">
        <v>753.31299999999999</v>
      </c>
      <c r="I166" s="199"/>
      <c r="J166" s="200">
        <f>ROUND(I166*H166,2)</f>
        <v>0</v>
      </c>
      <c r="K166" s="196" t="s">
        <v>281</v>
      </c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282</v>
      </c>
      <c r="AT166" s="205" t="s">
        <v>277</v>
      </c>
      <c r="AU166" s="205" t="s">
        <v>85</v>
      </c>
      <c r="AY166" s="18" t="s">
        <v>275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282</v>
      </c>
      <c r="BM166" s="205" t="s">
        <v>5496</v>
      </c>
    </row>
    <row r="167" spans="1:65" s="13" customFormat="1" ht="10">
      <c r="B167" s="207"/>
      <c r="C167" s="208"/>
      <c r="D167" s="209" t="s">
        <v>284</v>
      </c>
      <c r="E167" s="210" t="s">
        <v>1</v>
      </c>
      <c r="F167" s="211" t="s">
        <v>5458</v>
      </c>
      <c r="G167" s="208"/>
      <c r="H167" s="212">
        <v>629.27499999999998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284</v>
      </c>
      <c r="AU167" s="218" t="s">
        <v>85</v>
      </c>
      <c r="AV167" s="13" t="s">
        <v>85</v>
      </c>
      <c r="AW167" s="13" t="s">
        <v>32</v>
      </c>
      <c r="AX167" s="13" t="s">
        <v>76</v>
      </c>
      <c r="AY167" s="218" t="s">
        <v>275</v>
      </c>
    </row>
    <row r="168" spans="1:65" s="13" customFormat="1" ht="10">
      <c r="B168" s="207"/>
      <c r="C168" s="208"/>
      <c r="D168" s="209" t="s">
        <v>284</v>
      </c>
      <c r="E168" s="210" t="s">
        <v>1</v>
      </c>
      <c r="F168" s="211" t="s">
        <v>3614</v>
      </c>
      <c r="G168" s="208"/>
      <c r="H168" s="212">
        <v>3.5880000000000001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284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275</v>
      </c>
    </row>
    <row r="169" spans="1:65" s="13" customFormat="1" ht="10">
      <c r="B169" s="207"/>
      <c r="C169" s="208"/>
      <c r="D169" s="209" t="s">
        <v>284</v>
      </c>
      <c r="E169" s="210" t="s">
        <v>1</v>
      </c>
      <c r="F169" s="211" t="s">
        <v>5042</v>
      </c>
      <c r="G169" s="208"/>
      <c r="H169" s="212">
        <v>0.45</v>
      </c>
      <c r="I169" s="213"/>
      <c r="J169" s="208"/>
      <c r="K169" s="208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284</v>
      </c>
      <c r="AU169" s="218" t="s">
        <v>85</v>
      </c>
      <c r="AV169" s="13" t="s">
        <v>85</v>
      </c>
      <c r="AW169" s="13" t="s">
        <v>32</v>
      </c>
      <c r="AX169" s="13" t="s">
        <v>76</v>
      </c>
      <c r="AY169" s="218" t="s">
        <v>275</v>
      </c>
    </row>
    <row r="170" spans="1:65" s="13" customFormat="1" ht="10">
      <c r="B170" s="207"/>
      <c r="C170" s="208"/>
      <c r="D170" s="209" t="s">
        <v>284</v>
      </c>
      <c r="E170" s="210" t="s">
        <v>1</v>
      </c>
      <c r="F170" s="211" t="s">
        <v>5497</v>
      </c>
      <c r="G170" s="208"/>
      <c r="H170" s="212">
        <v>120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284</v>
      </c>
      <c r="AU170" s="218" t="s">
        <v>85</v>
      </c>
      <c r="AV170" s="13" t="s">
        <v>85</v>
      </c>
      <c r="AW170" s="13" t="s">
        <v>32</v>
      </c>
      <c r="AX170" s="13" t="s">
        <v>76</v>
      </c>
      <c r="AY170" s="218" t="s">
        <v>275</v>
      </c>
    </row>
    <row r="171" spans="1:65" s="14" customFormat="1" ht="10">
      <c r="B171" s="219"/>
      <c r="C171" s="220"/>
      <c r="D171" s="209" t="s">
        <v>284</v>
      </c>
      <c r="E171" s="221" t="s">
        <v>1</v>
      </c>
      <c r="F171" s="222" t="s">
        <v>286</v>
      </c>
      <c r="G171" s="220"/>
      <c r="H171" s="223">
        <v>753.31299999999999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284</v>
      </c>
      <c r="AU171" s="229" t="s">
        <v>85</v>
      </c>
      <c r="AV171" s="14" t="s">
        <v>106</v>
      </c>
      <c r="AW171" s="14" t="s">
        <v>32</v>
      </c>
      <c r="AX171" s="14" t="s">
        <v>76</v>
      </c>
      <c r="AY171" s="229" t="s">
        <v>275</v>
      </c>
    </row>
    <row r="172" spans="1:65" s="15" customFormat="1" ht="10">
      <c r="B172" s="230"/>
      <c r="C172" s="231"/>
      <c r="D172" s="209" t="s">
        <v>284</v>
      </c>
      <c r="E172" s="232" t="s">
        <v>200</v>
      </c>
      <c r="F172" s="233" t="s">
        <v>287</v>
      </c>
      <c r="G172" s="231"/>
      <c r="H172" s="234">
        <v>753.31299999999999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284</v>
      </c>
      <c r="AU172" s="240" t="s">
        <v>85</v>
      </c>
      <c r="AV172" s="15" t="s">
        <v>282</v>
      </c>
      <c r="AW172" s="15" t="s">
        <v>32</v>
      </c>
      <c r="AX172" s="15" t="s">
        <v>83</v>
      </c>
      <c r="AY172" s="240" t="s">
        <v>275</v>
      </c>
    </row>
    <row r="173" spans="1:65" s="2" customFormat="1" ht="24.15" customHeight="1">
      <c r="A173" s="35"/>
      <c r="B173" s="36"/>
      <c r="C173" s="194" t="s">
        <v>339</v>
      </c>
      <c r="D173" s="194" t="s">
        <v>277</v>
      </c>
      <c r="E173" s="195" t="s">
        <v>329</v>
      </c>
      <c r="F173" s="196" t="s">
        <v>330</v>
      </c>
      <c r="G173" s="197" t="s">
        <v>290</v>
      </c>
      <c r="H173" s="198">
        <v>120</v>
      </c>
      <c r="I173" s="199"/>
      <c r="J173" s="200">
        <f>ROUND(I173*H173,2)</f>
        <v>0</v>
      </c>
      <c r="K173" s="196" t="s">
        <v>281</v>
      </c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282</v>
      </c>
      <c r="AT173" s="205" t="s">
        <v>277</v>
      </c>
      <c r="AU173" s="205" t="s">
        <v>85</v>
      </c>
      <c r="AY173" s="18" t="s">
        <v>275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282</v>
      </c>
      <c r="BM173" s="205" t="s">
        <v>5498</v>
      </c>
    </row>
    <row r="174" spans="1:65" s="13" customFormat="1" ht="10">
      <c r="B174" s="207"/>
      <c r="C174" s="208"/>
      <c r="D174" s="209" t="s">
        <v>284</v>
      </c>
      <c r="E174" s="210" t="s">
        <v>1</v>
      </c>
      <c r="F174" s="211" t="s">
        <v>5497</v>
      </c>
      <c r="G174" s="208"/>
      <c r="H174" s="212">
        <v>120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284</v>
      </c>
      <c r="AU174" s="218" t="s">
        <v>85</v>
      </c>
      <c r="AV174" s="13" t="s">
        <v>85</v>
      </c>
      <c r="AW174" s="13" t="s">
        <v>32</v>
      </c>
      <c r="AX174" s="13" t="s">
        <v>76</v>
      </c>
      <c r="AY174" s="218" t="s">
        <v>275</v>
      </c>
    </row>
    <row r="175" spans="1:65" s="14" customFormat="1" ht="10">
      <c r="B175" s="219"/>
      <c r="C175" s="220"/>
      <c r="D175" s="209" t="s">
        <v>284</v>
      </c>
      <c r="E175" s="221" t="s">
        <v>1</v>
      </c>
      <c r="F175" s="222" t="s">
        <v>286</v>
      </c>
      <c r="G175" s="220"/>
      <c r="H175" s="223">
        <v>120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284</v>
      </c>
      <c r="AU175" s="229" t="s">
        <v>85</v>
      </c>
      <c r="AV175" s="14" t="s">
        <v>106</v>
      </c>
      <c r="AW175" s="14" t="s">
        <v>32</v>
      </c>
      <c r="AX175" s="14" t="s">
        <v>76</v>
      </c>
      <c r="AY175" s="229" t="s">
        <v>275</v>
      </c>
    </row>
    <row r="176" spans="1:65" s="15" customFormat="1" ht="10">
      <c r="B176" s="230"/>
      <c r="C176" s="231"/>
      <c r="D176" s="209" t="s">
        <v>284</v>
      </c>
      <c r="E176" s="232" t="s">
        <v>1</v>
      </c>
      <c r="F176" s="233" t="s">
        <v>287</v>
      </c>
      <c r="G176" s="231"/>
      <c r="H176" s="234">
        <v>120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284</v>
      </c>
      <c r="AU176" s="240" t="s">
        <v>85</v>
      </c>
      <c r="AV176" s="15" t="s">
        <v>282</v>
      </c>
      <c r="AW176" s="15" t="s">
        <v>32</v>
      </c>
      <c r="AX176" s="15" t="s">
        <v>83</v>
      </c>
      <c r="AY176" s="240" t="s">
        <v>275</v>
      </c>
    </row>
    <row r="177" spans="1:65" s="2" customFormat="1" ht="33" customHeight="1">
      <c r="A177" s="35"/>
      <c r="B177" s="36"/>
      <c r="C177" s="194" t="s">
        <v>704</v>
      </c>
      <c r="D177" s="194" t="s">
        <v>277</v>
      </c>
      <c r="E177" s="195" t="s">
        <v>340</v>
      </c>
      <c r="F177" s="196" t="s">
        <v>341</v>
      </c>
      <c r="G177" s="197" t="s">
        <v>342</v>
      </c>
      <c r="H177" s="198">
        <v>1393.6289999999999</v>
      </c>
      <c r="I177" s="199"/>
      <c r="J177" s="200">
        <f>ROUND(I177*H177,2)</f>
        <v>0</v>
      </c>
      <c r="K177" s="196" t="s">
        <v>498</v>
      </c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282</v>
      </c>
      <c r="AT177" s="205" t="s">
        <v>277</v>
      </c>
      <c r="AU177" s="205" t="s">
        <v>85</v>
      </c>
      <c r="AY177" s="18" t="s">
        <v>275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282</v>
      </c>
      <c r="BM177" s="205" t="s">
        <v>5499</v>
      </c>
    </row>
    <row r="178" spans="1:65" s="13" customFormat="1" ht="10">
      <c r="B178" s="207"/>
      <c r="C178" s="208"/>
      <c r="D178" s="209" t="s">
        <v>284</v>
      </c>
      <c r="E178" s="210" t="s">
        <v>1</v>
      </c>
      <c r="F178" s="211" t="s">
        <v>344</v>
      </c>
      <c r="G178" s="208"/>
      <c r="H178" s="212">
        <v>1393.6289999999999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284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275</v>
      </c>
    </row>
    <row r="179" spans="1:65" s="14" customFormat="1" ht="10">
      <c r="B179" s="219"/>
      <c r="C179" s="220"/>
      <c r="D179" s="209" t="s">
        <v>284</v>
      </c>
      <c r="E179" s="221" t="s">
        <v>1</v>
      </c>
      <c r="F179" s="222" t="s">
        <v>286</v>
      </c>
      <c r="G179" s="220"/>
      <c r="H179" s="223">
        <v>1393.6289999999999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284</v>
      </c>
      <c r="AU179" s="229" t="s">
        <v>85</v>
      </c>
      <c r="AV179" s="14" t="s">
        <v>106</v>
      </c>
      <c r="AW179" s="14" t="s">
        <v>32</v>
      </c>
      <c r="AX179" s="14" t="s">
        <v>76</v>
      </c>
      <c r="AY179" s="229" t="s">
        <v>275</v>
      </c>
    </row>
    <row r="180" spans="1:65" s="15" customFormat="1" ht="10">
      <c r="B180" s="230"/>
      <c r="C180" s="231"/>
      <c r="D180" s="209" t="s">
        <v>284</v>
      </c>
      <c r="E180" s="232" t="s">
        <v>1</v>
      </c>
      <c r="F180" s="233" t="s">
        <v>287</v>
      </c>
      <c r="G180" s="231"/>
      <c r="H180" s="234">
        <v>1393.6289999999999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284</v>
      </c>
      <c r="AU180" s="240" t="s">
        <v>85</v>
      </c>
      <c r="AV180" s="15" t="s">
        <v>282</v>
      </c>
      <c r="AW180" s="15" t="s">
        <v>32</v>
      </c>
      <c r="AX180" s="15" t="s">
        <v>83</v>
      </c>
      <c r="AY180" s="240" t="s">
        <v>275</v>
      </c>
    </row>
    <row r="181" spans="1:65" s="2" customFormat="1" ht="16.5" customHeight="1">
      <c r="A181" s="35"/>
      <c r="B181" s="36"/>
      <c r="C181" s="194" t="s">
        <v>698</v>
      </c>
      <c r="D181" s="194" t="s">
        <v>277</v>
      </c>
      <c r="E181" s="195" t="s">
        <v>346</v>
      </c>
      <c r="F181" s="196" t="s">
        <v>347</v>
      </c>
      <c r="G181" s="197" t="s">
        <v>290</v>
      </c>
      <c r="H181" s="198">
        <v>753.31299999999999</v>
      </c>
      <c r="I181" s="199"/>
      <c r="J181" s="200">
        <f>ROUND(I181*H181,2)</f>
        <v>0</v>
      </c>
      <c r="K181" s="196" t="s">
        <v>498</v>
      </c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282</v>
      </c>
      <c r="AT181" s="205" t="s">
        <v>277</v>
      </c>
      <c r="AU181" s="205" t="s">
        <v>85</v>
      </c>
      <c r="AY181" s="18" t="s">
        <v>275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282</v>
      </c>
      <c r="BM181" s="205" t="s">
        <v>5500</v>
      </c>
    </row>
    <row r="182" spans="1:65" s="13" customFormat="1" ht="10">
      <c r="B182" s="207"/>
      <c r="C182" s="208"/>
      <c r="D182" s="209" t="s">
        <v>284</v>
      </c>
      <c r="E182" s="210" t="s">
        <v>1</v>
      </c>
      <c r="F182" s="211" t="s">
        <v>200</v>
      </c>
      <c r="G182" s="208"/>
      <c r="H182" s="212">
        <v>753.31299999999999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284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275</v>
      </c>
    </row>
    <row r="183" spans="1:65" s="14" customFormat="1" ht="10">
      <c r="B183" s="219"/>
      <c r="C183" s="220"/>
      <c r="D183" s="209" t="s">
        <v>284</v>
      </c>
      <c r="E183" s="221" t="s">
        <v>1</v>
      </c>
      <c r="F183" s="222" t="s">
        <v>286</v>
      </c>
      <c r="G183" s="220"/>
      <c r="H183" s="223">
        <v>753.31299999999999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284</v>
      </c>
      <c r="AU183" s="229" t="s">
        <v>85</v>
      </c>
      <c r="AV183" s="14" t="s">
        <v>106</v>
      </c>
      <c r="AW183" s="14" t="s">
        <v>32</v>
      </c>
      <c r="AX183" s="14" t="s">
        <v>76</v>
      </c>
      <c r="AY183" s="229" t="s">
        <v>275</v>
      </c>
    </row>
    <row r="184" spans="1:65" s="15" customFormat="1" ht="10">
      <c r="B184" s="230"/>
      <c r="C184" s="231"/>
      <c r="D184" s="209" t="s">
        <v>284</v>
      </c>
      <c r="E184" s="232" t="s">
        <v>1</v>
      </c>
      <c r="F184" s="233" t="s">
        <v>287</v>
      </c>
      <c r="G184" s="231"/>
      <c r="H184" s="234">
        <v>753.31299999999999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284</v>
      </c>
      <c r="AU184" s="240" t="s">
        <v>85</v>
      </c>
      <c r="AV184" s="15" t="s">
        <v>282</v>
      </c>
      <c r="AW184" s="15" t="s">
        <v>32</v>
      </c>
      <c r="AX184" s="15" t="s">
        <v>83</v>
      </c>
      <c r="AY184" s="240" t="s">
        <v>275</v>
      </c>
    </row>
    <row r="185" spans="1:65" s="2" customFormat="1" ht="24.15" customHeight="1">
      <c r="A185" s="35"/>
      <c r="B185" s="36"/>
      <c r="C185" s="194" t="s">
        <v>345</v>
      </c>
      <c r="D185" s="194" t="s">
        <v>277</v>
      </c>
      <c r="E185" s="195" t="s">
        <v>5501</v>
      </c>
      <c r="F185" s="196" t="s">
        <v>5502</v>
      </c>
      <c r="G185" s="197" t="s">
        <v>280</v>
      </c>
      <c r="H185" s="198">
        <v>238.1</v>
      </c>
      <c r="I185" s="199"/>
      <c r="J185" s="200">
        <f>ROUND(I185*H185,2)</f>
        <v>0</v>
      </c>
      <c r="K185" s="196" t="s">
        <v>281</v>
      </c>
      <c r="L185" s="40"/>
      <c r="M185" s="201" t="s">
        <v>1</v>
      </c>
      <c r="N185" s="202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282</v>
      </c>
      <c r="AT185" s="205" t="s">
        <v>277</v>
      </c>
      <c r="AU185" s="205" t="s">
        <v>85</v>
      </c>
      <c r="AY185" s="18" t="s">
        <v>275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282</v>
      </c>
      <c r="BM185" s="205" t="s">
        <v>5503</v>
      </c>
    </row>
    <row r="186" spans="1:65" s="13" customFormat="1" ht="20">
      <c r="B186" s="207"/>
      <c r="C186" s="208"/>
      <c r="D186" s="209" t="s">
        <v>284</v>
      </c>
      <c r="E186" s="210" t="s">
        <v>1</v>
      </c>
      <c r="F186" s="211" t="s">
        <v>5504</v>
      </c>
      <c r="G186" s="208"/>
      <c r="H186" s="212">
        <v>238.1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284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275</v>
      </c>
    </row>
    <row r="187" spans="1:65" s="14" customFormat="1" ht="10">
      <c r="B187" s="219"/>
      <c r="C187" s="220"/>
      <c r="D187" s="209" t="s">
        <v>284</v>
      </c>
      <c r="E187" s="221" t="s">
        <v>1</v>
      </c>
      <c r="F187" s="222" t="s">
        <v>286</v>
      </c>
      <c r="G187" s="220"/>
      <c r="H187" s="223">
        <v>238.1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284</v>
      </c>
      <c r="AU187" s="229" t="s">
        <v>85</v>
      </c>
      <c r="AV187" s="14" t="s">
        <v>106</v>
      </c>
      <c r="AW187" s="14" t="s">
        <v>32</v>
      </c>
      <c r="AX187" s="14" t="s">
        <v>76</v>
      </c>
      <c r="AY187" s="229" t="s">
        <v>275</v>
      </c>
    </row>
    <row r="188" spans="1:65" s="15" customFormat="1" ht="10">
      <c r="B188" s="230"/>
      <c r="C188" s="231"/>
      <c r="D188" s="209" t="s">
        <v>284</v>
      </c>
      <c r="E188" s="232" t="s">
        <v>1</v>
      </c>
      <c r="F188" s="233" t="s">
        <v>287</v>
      </c>
      <c r="G188" s="231"/>
      <c r="H188" s="234">
        <v>238.1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284</v>
      </c>
      <c r="AU188" s="240" t="s">
        <v>85</v>
      </c>
      <c r="AV188" s="15" t="s">
        <v>282</v>
      </c>
      <c r="AW188" s="15" t="s">
        <v>32</v>
      </c>
      <c r="AX188" s="15" t="s">
        <v>83</v>
      </c>
      <c r="AY188" s="240" t="s">
        <v>275</v>
      </c>
    </row>
    <row r="189" spans="1:65" s="2" customFormat="1" ht="16.5" customHeight="1">
      <c r="A189" s="35"/>
      <c r="B189" s="36"/>
      <c r="C189" s="251" t="s">
        <v>349</v>
      </c>
      <c r="D189" s="251" t="s">
        <v>386</v>
      </c>
      <c r="E189" s="252" t="s">
        <v>3681</v>
      </c>
      <c r="F189" s="253" t="s">
        <v>3682</v>
      </c>
      <c r="G189" s="254" t="s">
        <v>1613</v>
      </c>
      <c r="H189" s="255">
        <v>4.7619999999999996</v>
      </c>
      <c r="I189" s="256"/>
      <c r="J189" s="257">
        <f>ROUND(I189*H189,2)</f>
        <v>0</v>
      </c>
      <c r="K189" s="253" t="s">
        <v>281</v>
      </c>
      <c r="L189" s="258"/>
      <c r="M189" s="259" t="s">
        <v>1</v>
      </c>
      <c r="N189" s="260" t="s">
        <v>41</v>
      </c>
      <c r="O189" s="72"/>
      <c r="P189" s="203">
        <f>O189*H189</f>
        <v>0</v>
      </c>
      <c r="Q189" s="203">
        <v>1E-3</v>
      </c>
      <c r="R189" s="203">
        <f>Q189*H189</f>
        <v>4.7619999999999997E-3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334</v>
      </c>
      <c r="AT189" s="205" t="s">
        <v>386</v>
      </c>
      <c r="AU189" s="205" t="s">
        <v>85</v>
      </c>
      <c r="AY189" s="18" t="s">
        <v>275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282</v>
      </c>
      <c r="BM189" s="205" t="s">
        <v>5505</v>
      </c>
    </row>
    <row r="190" spans="1:65" s="13" customFormat="1" ht="10">
      <c r="B190" s="207"/>
      <c r="C190" s="208"/>
      <c r="D190" s="209" t="s">
        <v>284</v>
      </c>
      <c r="E190" s="208"/>
      <c r="F190" s="211" t="s">
        <v>5506</v>
      </c>
      <c r="G190" s="208"/>
      <c r="H190" s="212">
        <v>4.7619999999999996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284</v>
      </c>
      <c r="AU190" s="218" t="s">
        <v>85</v>
      </c>
      <c r="AV190" s="13" t="s">
        <v>85</v>
      </c>
      <c r="AW190" s="13" t="s">
        <v>4</v>
      </c>
      <c r="AX190" s="13" t="s">
        <v>83</v>
      </c>
      <c r="AY190" s="218" t="s">
        <v>275</v>
      </c>
    </row>
    <row r="191" spans="1:65" s="2" customFormat="1" ht="33" customHeight="1">
      <c r="A191" s="35"/>
      <c r="B191" s="36"/>
      <c r="C191" s="194" t="s">
        <v>362</v>
      </c>
      <c r="D191" s="194" t="s">
        <v>277</v>
      </c>
      <c r="E191" s="195" t="s">
        <v>363</v>
      </c>
      <c r="F191" s="196" t="s">
        <v>364</v>
      </c>
      <c r="G191" s="197" t="s">
        <v>280</v>
      </c>
      <c r="H191" s="198">
        <v>450</v>
      </c>
      <c r="I191" s="199"/>
      <c r="J191" s="200">
        <f>ROUND(I191*H191,2)</f>
        <v>0</v>
      </c>
      <c r="K191" s="196" t="s">
        <v>281</v>
      </c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282</v>
      </c>
      <c r="AT191" s="205" t="s">
        <v>277</v>
      </c>
      <c r="AU191" s="205" t="s">
        <v>85</v>
      </c>
      <c r="AY191" s="18" t="s">
        <v>275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282</v>
      </c>
      <c r="BM191" s="205" t="s">
        <v>5507</v>
      </c>
    </row>
    <row r="192" spans="1:65" s="13" customFormat="1" ht="10">
      <c r="B192" s="207"/>
      <c r="C192" s="208"/>
      <c r="D192" s="209" t="s">
        <v>284</v>
      </c>
      <c r="E192" s="210" t="s">
        <v>1</v>
      </c>
      <c r="F192" s="211" t="s">
        <v>2870</v>
      </c>
      <c r="G192" s="208"/>
      <c r="H192" s="212">
        <v>450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284</v>
      </c>
      <c r="AU192" s="218" t="s">
        <v>85</v>
      </c>
      <c r="AV192" s="13" t="s">
        <v>85</v>
      </c>
      <c r="AW192" s="13" t="s">
        <v>32</v>
      </c>
      <c r="AX192" s="13" t="s">
        <v>76</v>
      </c>
      <c r="AY192" s="218" t="s">
        <v>275</v>
      </c>
    </row>
    <row r="193" spans="1:65" s="14" customFormat="1" ht="10">
      <c r="B193" s="219"/>
      <c r="C193" s="220"/>
      <c r="D193" s="209" t="s">
        <v>284</v>
      </c>
      <c r="E193" s="221" t="s">
        <v>1</v>
      </c>
      <c r="F193" s="222" t="s">
        <v>286</v>
      </c>
      <c r="G193" s="220"/>
      <c r="H193" s="223">
        <v>450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284</v>
      </c>
      <c r="AU193" s="229" t="s">
        <v>85</v>
      </c>
      <c r="AV193" s="14" t="s">
        <v>106</v>
      </c>
      <c r="AW193" s="14" t="s">
        <v>32</v>
      </c>
      <c r="AX193" s="14" t="s">
        <v>76</v>
      </c>
      <c r="AY193" s="229" t="s">
        <v>275</v>
      </c>
    </row>
    <row r="194" spans="1:65" s="15" customFormat="1" ht="10">
      <c r="B194" s="230"/>
      <c r="C194" s="231"/>
      <c r="D194" s="209" t="s">
        <v>284</v>
      </c>
      <c r="E194" s="232" t="s">
        <v>5461</v>
      </c>
      <c r="F194" s="233" t="s">
        <v>287</v>
      </c>
      <c r="G194" s="231"/>
      <c r="H194" s="234">
        <v>450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284</v>
      </c>
      <c r="AU194" s="240" t="s">
        <v>85</v>
      </c>
      <c r="AV194" s="15" t="s">
        <v>282</v>
      </c>
      <c r="AW194" s="15" t="s">
        <v>32</v>
      </c>
      <c r="AX194" s="15" t="s">
        <v>83</v>
      </c>
      <c r="AY194" s="240" t="s">
        <v>275</v>
      </c>
    </row>
    <row r="195" spans="1:65" s="2" customFormat="1" ht="24.15" customHeight="1">
      <c r="A195" s="35"/>
      <c r="B195" s="36"/>
      <c r="C195" s="194" t="s">
        <v>366</v>
      </c>
      <c r="D195" s="194" t="s">
        <v>277</v>
      </c>
      <c r="E195" s="195" t="s">
        <v>367</v>
      </c>
      <c r="F195" s="196" t="s">
        <v>368</v>
      </c>
      <c r="G195" s="197" t="s">
        <v>280</v>
      </c>
      <c r="H195" s="198">
        <v>450</v>
      </c>
      <c r="I195" s="199"/>
      <c r="J195" s="200">
        <f>ROUND(I195*H195,2)</f>
        <v>0</v>
      </c>
      <c r="K195" s="196" t="s">
        <v>281</v>
      </c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282</v>
      </c>
      <c r="AT195" s="205" t="s">
        <v>277</v>
      </c>
      <c r="AU195" s="205" t="s">
        <v>85</v>
      </c>
      <c r="AY195" s="18" t="s">
        <v>275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282</v>
      </c>
      <c r="BM195" s="205" t="s">
        <v>5508</v>
      </c>
    </row>
    <row r="196" spans="1:65" s="13" customFormat="1" ht="10">
      <c r="B196" s="207"/>
      <c r="C196" s="208"/>
      <c r="D196" s="209" t="s">
        <v>284</v>
      </c>
      <c r="E196" s="210" t="s">
        <v>1</v>
      </c>
      <c r="F196" s="211" t="s">
        <v>5461</v>
      </c>
      <c r="G196" s="208"/>
      <c r="H196" s="212">
        <v>450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284</v>
      </c>
      <c r="AU196" s="218" t="s">
        <v>85</v>
      </c>
      <c r="AV196" s="13" t="s">
        <v>85</v>
      </c>
      <c r="AW196" s="13" t="s">
        <v>32</v>
      </c>
      <c r="AX196" s="13" t="s">
        <v>76</v>
      </c>
      <c r="AY196" s="218" t="s">
        <v>275</v>
      </c>
    </row>
    <row r="197" spans="1:65" s="14" customFormat="1" ht="10">
      <c r="B197" s="219"/>
      <c r="C197" s="220"/>
      <c r="D197" s="209" t="s">
        <v>284</v>
      </c>
      <c r="E197" s="221" t="s">
        <v>1</v>
      </c>
      <c r="F197" s="222" t="s">
        <v>286</v>
      </c>
      <c r="G197" s="220"/>
      <c r="H197" s="223">
        <v>450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284</v>
      </c>
      <c r="AU197" s="229" t="s">
        <v>85</v>
      </c>
      <c r="AV197" s="14" t="s">
        <v>106</v>
      </c>
      <c r="AW197" s="14" t="s">
        <v>32</v>
      </c>
      <c r="AX197" s="14" t="s">
        <v>76</v>
      </c>
      <c r="AY197" s="229" t="s">
        <v>275</v>
      </c>
    </row>
    <row r="198" spans="1:65" s="15" customFormat="1" ht="10">
      <c r="B198" s="230"/>
      <c r="C198" s="231"/>
      <c r="D198" s="209" t="s">
        <v>284</v>
      </c>
      <c r="E198" s="232" t="s">
        <v>1</v>
      </c>
      <c r="F198" s="233" t="s">
        <v>287</v>
      </c>
      <c r="G198" s="231"/>
      <c r="H198" s="234">
        <v>450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284</v>
      </c>
      <c r="AU198" s="240" t="s">
        <v>85</v>
      </c>
      <c r="AV198" s="15" t="s">
        <v>282</v>
      </c>
      <c r="AW198" s="15" t="s">
        <v>32</v>
      </c>
      <c r="AX198" s="15" t="s">
        <v>83</v>
      </c>
      <c r="AY198" s="240" t="s">
        <v>275</v>
      </c>
    </row>
    <row r="199" spans="1:65" s="2" customFormat="1" ht="24.15" customHeight="1">
      <c r="A199" s="35"/>
      <c r="B199" s="36"/>
      <c r="C199" s="194" t="s">
        <v>370</v>
      </c>
      <c r="D199" s="194" t="s">
        <v>277</v>
      </c>
      <c r="E199" s="195" t="s">
        <v>371</v>
      </c>
      <c r="F199" s="196" t="s">
        <v>372</v>
      </c>
      <c r="G199" s="197" t="s">
        <v>280</v>
      </c>
      <c r="H199" s="198">
        <v>1475.24</v>
      </c>
      <c r="I199" s="199"/>
      <c r="J199" s="200">
        <f>ROUND(I199*H199,2)</f>
        <v>0</v>
      </c>
      <c r="K199" s="196" t="s">
        <v>281</v>
      </c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282</v>
      </c>
      <c r="AT199" s="205" t="s">
        <v>277</v>
      </c>
      <c r="AU199" s="205" t="s">
        <v>85</v>
      </c>
      <c r="AY199" s="18" t="s">
        <v>275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282</v>
      </c>
      <c r="BM199" s="205" t="s">
        <v>5509</v>
      </c>
    </row>
    <row r="200" spans="1:65" s="13" customFormat="1" ht="10">
      <c r="B200" s="207"/>
      <c r="C200" s="208"/>
      <c r="D200" s="209" t="s">
        <v>284</v>
      </c>
      <c r="E200" s="210" t="s">
        <v>1</v>
      </c>
      <c r="F200" s="211" t="s">
        <v>5510</v>
      </c>
      <c r="G200" s="208"/>
      <c r="H200" s="212">
        <v>384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284</v>
      </c>
      <c r="AU200" s="218" t="s">
        <v>85</v>
      </c>
      <c r="AV200" s="13" t="s">
        <v>85</v>
      </c>
      <c r="AW200" s="13" t="s">
        <v>32</v>
      </c>
      <c r="AX200" s="13" t="s">
        <v>76</v>
      </c>
      <c r="AY200" s="218" t="s">
        <v>275</v>
      </c>
    </row>
    <row r="201" spans="1:65" s="13" customFormat="1" ht="10">
      <c r="B201" s="207"/>
      <c r="C201" s="208"/>
      <c r="D201" s="209" t="s">
        <v>284</v>
      </c>
      <c r="E201" s="210" t="s">
        <v>1</v>
      </c>
      <c r="F201" s="211" t="s">
        <v>5511</v>
      </c>
      <c r="G201" s="208"/>
      <c r="H201" s="212">
        <v>36.4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284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275</v>
      </c>
    </row>
    <row r="202" spans="1:65" s="13" customFormat="1" ht="20">
      <c r="B202" s="207"/>
      <c r="C202" s="208"/>
      <c r="D202" s="209" t="s">
        <v>284</v>
      </c>
      <c r="E202" s="210" t="s">
        <v>1</v>
      </c>
      <c r="F202" s="211" t="s">
        <v>5512</v>
      </c>
      <c r="G202" s="208"/>
      <c r="H202" s="212">
        <v>644.79999999999995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284</v>
      </c>
      <c r="AU202" s="218" t="s">
        <v>85</v>
      </c>
      <c r="AV202" s="13" t="s">
        <v>85</v>
      </c>
      <c r="AW202" s="13" t="s">
        <v>32</v>
      </c>
      <c r="AX202" s="13" t="s">
        <v>76</v>
      </c>
      <c r="AY202" s="218" t="s">
        <v>275</v>
      </c>
    </row>
    <row r="203" spans="1:65" s="13" customFormat="1" ht="20">
      <c r="B203" s="207"/>
      <c r="C203" s="208"/>
      <c r="D203" s="209" t="s">
        <v>284</v>
      </c>
      <c r="E203" s="210" t="s">
        <v>1</v>
      </c>
      <c r="F203" s="211" t="s">
        <v>5504</v>
      </c>
      <c r="G203" s="208"/>
      <c r="H203" s="212">
        <v>238.1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284</v>
      </c>
      <c r="AU203" s="218" t="s">
        <v>85</v>
      </c>
      <c r="AV203" s="13" t="s">
        <v>85</v>
      </c>
      <c r="AW203" s="13" t="s">
        <v>32</v>
      </c>
      <c r="AX203" s="13" t="s">
        <v>76</v>
      </c>
      <c r="AY203" s="218" t="s">
        <v>275</v>
      </c>
    </row>
    <row r="204" spans="1:65" s="13" customFormat="1" ht="10">
      <c r="B204" s="207"/>
      <c r="C204" s="208"/>
      <c r="D204" s="209" t="s">
        <v>284</v>
      </c>
      <c r="E204" s="210" t="s">
        <v>1</v>
      </c>
      <c r="F204" s="211" t="s">
        <v>5513</v>
      </c>
      <c r="G204" s="208"/>
      <c r="H204" s="212">
        <v>19.149999999999999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284</v>
      </c>
      <c r="AU204" s="218" t="s">
        <v>85</v>
      </c>
      <c r="AV204" s="13" t="s">
        <v>85</v>
      </c>
      <c r="AW204" s="13" t="s">
        <v>32</v>
      </c>
      <c r="AX204" s="13" t="s">
        <v>76</v>
      </c>
      <c r="AY204" s="218" t="s">
        <v>275</v>
      </c>
    </row>
    <row r="205" spans="1:65" s="13" customFormat="1" ht="30">
      <c r="B205" s="207"/>
      <c r="C205" s="208"/>
      <c r="D205" s="209" t="s">
        <v>284</v>
      </c>
      <c r="E205" s="210" t="s">
        <v>1</v>
      </c>
      <c r="F205" s="211" t="s">
        <v>5514</v>
      </c>
      <c r="G205" s="208"/>
      <c r="H205" s="212">
        <v>78.05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284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275</v>
      </c>
    </row>
    <row r="206" spans="1:65" s="13" customFormat="1" ht="10">
      <c r="B206" s="207"/>
      <c r="C206" s="208"/>
      <c r="D206" s="209" t="s">
        <v>284</v>
      </c>
      <c r="E206" s="210" t="s">
        <v>1</v>
      </c>
      <c r="F206" s="211" t="s">
        <v>5515</v>
      </c>
      <c r="G206" s="208"/>
      <c r="H206" s="212">
        <v>5.25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284</v>
      </c>
      <c r="AU206" s="218" t="s">
        <v>85</v>
      </c>
      <c r="AV206" s="13" t="s">
        <v>85</v>
      </c>
      <c r="AW206" s="13" t="s">
        <v>32</v>
      </c>
      <c r="AX206" s="13" t="s">
        <v>76</v>
      </c>
      <c r="AY206" s="218" t="s">
        <v>275</v>
      </c>
    </row>
    <row r="207" spans="1:65" s="13" customFormat="1" ht="10">
      <c r="B207" s="207"/>
      <c r="C207" s="208"/>
      <c r="D207" s="209" t="s">
        <v>284</v>
      </c>
      <c r="E207" s="210" t="s">
        <v>1</v>
      </c>
      <c r="F207" s="211" t="s">
        <v>5516</v>
      </c>
      <c r="G207" s="208"/>
      <c r="H207" s="212">
        <v>1.75</v>
      </c>
      <c r="I207" s="213"/>
      <c r="J207" s="208"/>
      <c r="K207" s="208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284</v>
      </c>
      <c r="AU207" s="218" t="s">
        <v>85</v>
      </c>
      <c r="AV207" s="13" t="s">
        <v>85</v>
      </c>
      <c r="AW207" s="13" t="s">
        <v>32</v>
      </c>
      <c r="AX207" s="13" t="s">
        <v>76</v>
      </c>
      <c r="AY207" s="218" t="s">
        <v>275</v>
      </c>
    </row>
    <row r="208" spans="1:65" s="13" customFormat="1" ht="10">
      <c r="B208" s="207"/>
      <c r="C208" s="208"/>
      <c r="D208" s="209" t="s">
        <v>284</v>
      </c>
      <c r="E208" s="210" t="s">
        <v>1</v>
      </c>
      <c r="F208" s="211" t="s">
        <v>5517</v>
      </c>
      <c r="G208" s="208"/>
      <c r="H208" s="212">
        <v>5.96</v>
      </c>
      <c r="I208" s="213"/>
      <c r="J208" s="208"/>
      <c r="K208" s="208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284</v>
      </c>
      <c r="AU208" s="218" t="s">
        <v>85</v>
      </c>
      <c r="AV208" s="13" t="s">
        <v>85</v>
      </c>
      <c r="AW208" s="13" t="s">
        <v>32</v>
      </c>
      <c r="AX208" s="13" t="s">
        <v>76</v>
      </c>
      <c r="AY208" s="218" t="s">
        <v>275</v>
      </c>
    </row>
    <row r="209" spans="1:65" s="13" customFormat="1" ht="10">
      <c r="B209" s="207"/>
      <c r="C209" s="208"/>
      <c r="D209" s="209" t="s">
        <v>284</v>
      </c>
      <c r="E209" s="210" t="s">
        <v>1</v>
      </c>
      <c r="F209" s="211" t="s">
        <v>5518</v>
      </c>
      <c r="G209" s="208"/>
      <c r="H209" s="212">
        <v>26.8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284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275</v>
      </c>
    </row>
    <row r="210" spans="1:65" s="13" customFormat="1" ht="10">
      <c r="B210" s="207"/>
      <c r="C210" s="208"/>
      <c r="D210" s="209" t="s">
        <v>284</v>
      </c>
      <c r="E210" s="210" t="s">
        <v>1</v>
      </c>
      <c r="F210" s="211" t="s">
        <v>5519</v>
      </c>
      <c r="G210" s="208"/>
      <c r="H210" s="212">
        <v>6.98</v>
      </c>
      <c r="I210" s="213"/>
      <c r="J210" s="208"/>
      <c r="K210" s="208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284</v>
      </c>
      <c r="AU210" s="218" t="s">
        <v>85</v>
      </c>
      <c r="AV210" s="13" t="s">
        <v>85</v>
      </c>
      <c r="AW210" s="13" t="s">
        <v>32</v>
      </c>
      <c r="AX210" s="13" t="s">
        <v>76</v>
      </c>
      <c r="AY210" s="218" t="s">
        <v>275</v>
      </c>
    </row>
    <row r="211" spans="1:65" s="13" customFormat="1" ht="10">
      <c r="B211" s="207"/>
      <c r="C211" s="208"/>
      <c r="D211" s="209" t="s">
        <v>284</v>
      </c>
      <c r="E211" s="210" t="s">
        <v>1</v>
      </c>
      <c r="F211" s="211" t="s">
        <v>5520</v>
      </c>
      <c r="G211" s="208"/>
      <c r="H211" s="212">
        <v>28</v>
      </c>
      <c r="I211" s="213"/>
      <c r="J211" s="208"/>
      <c r="K211" s="208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284</v>
      </c>
      <c r="AU211" s="218" t="s">
        <v>85</v>
      </c>
      <c r="AV211" s="13" t="s">
        <v>85</v>
      </c>
      <c r="AW211" s="13" t="s">
        <v>32</v>
      </c>
      <c r="AX211" s="13" t="s">
        <v>76</v>
      </c>
      <c r="AY211" s="218" t="s">
        <v>275</v>
      </c>
    </row>
    <row r="212" spans="1:65" s="14" customFormat="1" ht="10">
      <c r="B212" s="219"/>
      <c r="C212" s="220"/>
      <c r="D212" s="209" t="s">
        <v>284</v>
      </c>
      <c r="E212" s="221" t="s">
        <v>1</v>
      </c>
      <c r="F212" s="222" t="s">
        <v>286</v>
      </c>
      <c r="G212" s="220"/>
      <c r="H212" s="223">
        <v>1475.24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284</v>
      </c>
      <c r="AU212" s="229" t="s">
        <v>85</v>
      </c>
      <c r="AV212" s="14" t="s">
        <v>106</v>
      </c>
      <c r="AW212" s="14" t="s">
        <v>32</v>
      </c>
      <c r="AX212" s="14" t="s">
        <v>76</v>
      </c>
      <c r="AY212" s="229" t="s">
        <v>275</v>
      </c>
    </row>
    <row r="213" spans="1:65" s="15" customFormat="1" ht="10">
      <c r="B213" s="230"/>
      <c r="C213" s="231"/>
      <c r="D213" s="209" t="s">
        <v>284</v>
      </c>
      <c r="E213" s="232" t="s">
        <v>1</v>
      </c>
      <c r="F213" s="233" t="s">
        <v>287</v>
      </c>
      <c r="G213" s="231"/>
      <c r="H213" s="234">
        <v>1475.24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284</v>
      </c>
      <c r="AU213" s="240" t="s">
        <v>85</v>
      </c>
      <c r="AV213" s="15" t="s">
        <v>282</v>
      </c>
      <c r="AW213" s="15" t="s">
        <v>32</v>
      </c>
      <c r="AX213" s="15" t="s">
        <v>83</v>
      </c>
      <c r="AY213" s="240" t="s">
        <v>275</v>
      </c>
    </row>
    <row r="214" spans="1:65" s="12" customFormat="1" ht="22.75" customHeight="1">
      <c r="B214" s="178"/>
      <c r="C214" s="179"/>
      <c r="D214" s="180" t="s">
        <v>75</v>
      </c>
      <c r="E214" s="192" t="s">
        <v>85</v>
      </c>
      <c r="F214" s="192" t="s">
        <v>375</v>
      </c>
      <c r="G214" s="179"/>
      <c r="H214" s="179"/>
      <c r="I214" s="182"/>
      <c r="J214" s="193">
        <f>BK214</f>
        <v>0</v>
      </c>
      <c r="K214" s="179"/>
      <c r="L214" s="184"/>
      <c r="M214" s="185"/>
      <c r="N214" s="186"/>
      <c r="O214" s="186"/>
      <c r="P214" s="187">
        <f>SUM(P215:P218)</f>
        <v>0</v>
      </c>
      <c r="Q214" s="186"/>
      <c r="R214" s="187">
        <f>SUM(R215:R218)</f>
        <v>6.6096000000000004</v>
      </c>
      <c r="S214" s="186"/>
      <c r="T214" s="188">
        <f>SUM(T215:T218)</f>
        <v>0</v>
      </c>
      <c r="AR214" s="189" t="s">
        <v>83</v>
      </c>
      <c r="AT214" s="190" t="s">
        <v>75</v>
      </c>
      <c r="AU214" s="190" t="s">
        <v>83</v>
      </c>
      <c r="AY214" s="189" t="s">
        <v>275</v>
      </c>
      <c r="BK214" s="191">
        <f>SUM(BK215:BK218)</f>
        <v>0</v>
      </c>
    </row>
    <row r="215" spans="1:65" s="2" customFormat="1" ht="24.15" customHeight="1">
      <c r="A215" s="35"/>
      <c r="B215" s="36"/>
      <c r="C215" s="194" t="s">
        <v>8</v>
      </c>
      <c r="D215" s="194" t="s">
        <v>277</v>
      </c>
      <c r="E215" s="195" t="s">
        <v>403</v>
      </c>
      <c r="F215" s="196" t="s">
        <v>404</v>
      </c>
      <c r="G215" s="197" t="s">
        <v>290</v>
      </c>
      <c r="H215" s="198">
        <v>3.06</v>
      </c>
      <c r="I215" s="199"/>
      <c r="J215" s="200">
        <f>ROUND(I215*H215,2)</f>
        <v>0</v>
      </c>
      <c r="K215" s="196" t="s">
        <v>281</v>
      </c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2.16</v>
      </c>
      <c r="R215" s="203">
        <f>Q215*H215</f>
        <v>6.6096000000000004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282</v>
      </c>
      <c r="AT215" s="205" t="s">
        <v>277</v>
      </c>
      <c r="AU215" s="205" t="s">
        <v>85</v>
      </c>
      <c r="AY215" s="18" t="s">
        <v>275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282</v>
      </c>
      <c r="BM215" s="205" t="s">
        <v>5521</v>
      </c>
    </row>
    <row r="216" spans="1:65" s="13" customFormat="1" ht="10">
      <c r="B216" s="207"/>
      <c r="C216" s="208"/>
      <c r="D216" s="209" t="s">
        <v>284</v>
      </c>
      <c r="E216" s="210" t="s">
        <v>1</v>
      </c>
      <c r="F216" s="211" t="s">
        <v>5522</v>
      </c>
      <c r="G216" s="208"/>
      <c r="H216" s="212">
        <v>3.06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284</v>
      </c>
      <c r="AU216" s="218" t="s">
        <v>85</v>
      </c>
      <c r="AV216" s="13" t="s">
        <v>85</v>
      </c>
      <c r="AW216" s="13" t="s">
        <v>32</v>
      </c>
      <c r="AX216" s="13" t="s">
        <v>76</v>
      </c>
      <c r="AY216" s="218" t="s">
        <v>275</v>
      </c>
    </row>
    <row r="217" spans="1:65" s="14" customFormat="1" ht="10">
      <c r="B217" s="219"/>
      <c r="C217" s="220"/>
      <c r="D217" s="209" t="s">
        <v>284</v>
      </c>
      <c r="E217" s="221" t="s">
        <v>1</v>
      </c>
      <c r="F217" s="222" t="s">
        <v>286</v>
      </c>
      <c r="G217" s="220"/>
      <c r="H217" s="223">
        <v>3.06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284</v>
      </c>
      <c r="AU217" s="229" t="s">
        <v>85</v>
      </c>
      <c r="AV217" s="14" t="s">
        <v>106</v>
      </c>
      <c r="AW217" s="14" t="s">
        <v>32</v>
      </c>
      <c r="AX217" s="14" t="s">
        <v>76</v>
      </c>
      <c r="AY217" s="229" t="s">
        <v>275</v>
      </c>
    </row>
    <row r="218" spans="1:65" s="15" customFormat="1" ht="10">
      <c r="B218" s="230"/>
      <c r="C218" s="231"/>
      <c r="D218" s="209" t="s">
        <v>284</v>
      </c>
      <c r="E218" s="232" t="s">
        <v>1</v>
      </c>
      <c r="F218" s="233" t="s">
        <v>287</v>
      </c>
      <c r="G218" s="231"/>
      <c r="H218" s="234">
        <v>3.06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284</v>
      </c>
      <c r="AU218" s="240" t="s">
        <v>85</v>
      </c>
      <c r="AV218" s="15" t="s">
        <v>282</v>
      </c>
      <c r="AW218" s="15" t="s">
        <v>32</v>
      </c>
      <c r="AX218" s="15" t="s">
        <v>83</v>
      </c>
      <c r="AY218" s="240" t="s">
        <v>275</v>
      </c>
    </row>
    <row r="219" spans="1:65" s="12" customFormat="1" ht="22.75" customHeight="1">
      <c r="B219" s="178"/>
      <c r="C219" s="179"/>
      <c r="D219" s="180" t="s">
        <v>75</v>
      </c>
      <c r="E219" s="192" t="s">
        <v>282</v>
      </c>
      <c r="F219" s="192" t="s">
        <v>981</v>
      </c>
      <c r="G219" s="179"/>
      <c r="H219" s="179"/>
      <c r="I219" s="182"/>
      <c r="J219" s="193">
        <f>BK219</f>
        <v>0</v>
      </c>
      <c r="K219" s="179"/>
      <c r="L219" s="184"/>
      <c r="M219" s="185"/>
      <c r="N219" s="186"/>
      <c r="O219" s="186"/>
      <c r="P219" s="187">
        <f>SUM(P220:P242)</f>
        <v>0</v>
      </c>
      <c r="Q219" s="186"/>
      <c r="R219" s="187">
        <f>SUM(R220:R242)</f>
        <v>7.7933842400000017</v>
      </c>
      <c r="S219" s="186"/>
      <c r="T219" s="188">
        <f>SUM(T220:T242)</f>
        <v>0</v>
      </c>
      <c r="AR219" s="189" t="s">
        <v>83</v>
      </c>
      <c r="AT219" s="190" t="s">
        <v>75</v>
      </c>
      <c r="AU219" s="190" t="s">
        <v>83</v>
      </c>
      <c r="AY219" s="189" t="s">
        <v>275</v>
      </c>
      <c r="BK219" s="191">
        <f>SUM(BK220:BK242)</f>
        <v>0</v>
      </c>
    </row>
    <row r="220" spans="1:65" s="2" customFormat="1" ht="21.75" customHeight="1">
      <c r="A220" s="35"/>
      <c r="B220" s="36"/>
      <c r="C220" s="194" t="s">
        <v>380</v>
      </c>
      <c r="D220" s="194" t="s">
        <v>277</v>
      </c>
      <c r="E220" s="195" t="s">
        <v>5131</v>
      </c>
      <c r="F220" s="196" t="s">
        <v>5132</v>
      </c>
      <c r="G220" s="197" t="s">
        <v>290</v>
      </c>
      <c r="H220" s="198">
        <v>1.9650000000000001</v>
      </c>
      <c r="I220" s="199"/>
      <c r="J220" s="200">
        <f>ROUND(I220*H220,2)</f>
        <v>0</v>
      </c>
      <c r="K220" s="196" t="s">
        <v>281</v>
      </c>
      <c r="L220" s="40"/>
      <c r="M220" s="201" t="s">
        <v>1</v>
      </c>
      <c r="N220" s="202" t="s">
        <v>41</v>
      </c>
      <c r="O220" s="72"/>
      <c r="P220" s="203">
        <f>O220*H220</f>
        <v>0</v>
      </c>
      <c r="Q220" s="203">
        <v>2.5019499999999999</v>
      </c>
      <c r="R220" s="203">
        <f>Q220*H220</f>
        <v>4.9163317500000003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282</v>
      </c>
      <c r="AT220" s="205" t="s">
        <v>277</v>
      </c>
      <c r="AU220" s="205" t="s">
        <v>85</v>
      </c>
      <c r="AY220" s="18" t="s">
        <v>275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83</v>
      </c>
      <c r="BK220" s="206">
        <f>ROUND(I220*H220,2)</f>
        <v>0</v>
      </c>
      <c r="BL220" s="18" t="s">
        <v>282</v>
      </c>
      <c r="BM220" s="205" t="s">
        <v>5523</v>
      </c>
    </row>
    <row r="221" spans="1:65" s="13" customFormat="1" ht="10">
      <c r="B221" s="207"/>
      <c r="C221" s="208"/>
      <c r="D221" s="209" t="s">
        <v>284</v>
      </c>
      <c r="E221" s="210" t="s">
        <v>1</v>
      </c>
      <c r="F221" s="211" t="s">
        <v>5524</v>
      </c>
      <c r="G221" s="208"/>
      <c r="H221" s="212">
        <v>1.9650000000000001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284</v>
      </c>
      <c r="AU221" s="218" t="s">
        <v>85</v>
      </c>
      <c r="AV221" s="13" t="s">
        <v>85</v>
      </c>
      <c r="AW221" s="13" t="s">
        <v>32</v>
      </c>
      <c r="AX221" s="13" t="s">
        <v>76</v>
      </c>
      <c r="AY221" s="218" t="s">
        <v>275</v>
      </c>
    </row>
    <row r="222" spans="1:65" s="14" customFormat="1" ht="10">
      <c r="B222" s="219"/>
      <c r="C222" s="220"/>
      <c r="D222" s="209" t="s">
        <v>284</v>
      </c>
      <c r="E222" s="221" t="s">
        <v>1</v>
      </c>
      <c r="F222" s="222" t="s">
        <v>286</v>
      </c>
      <c r="G222" s="220"/>
      <c r="H222" s="223">
        <v>1.9650000000000001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284</v>
      </c>
      <c r="AU222" s="229" t="s">
        <v>85</v>
      </c>
      <c r="AV222" s="14" t="s">
        <v>106</v>
      </c>
      <c r="AW222" s="14" t="s">
        <v>32</v>
      </c>
      <c r="AX222" s="14" t="s">
        <v>76</v>
      </c>
      <c r="AY222" s="229" t="s">
        <v>275</v>
      </c>
    </row>
    <row r="223" spans="1:65" s="15" customFormat="1" ht="10">
      <c r="B223" s="230"/>
      <c r="C223" s="231"/>
      <c r="D223" s="209" t="s">
        <v>284</v>
      </c>
      <c r="E223" s="232" t="s">
        <v>1</v>
      </c>
      <c r="F223" s="233" t="s">
        <v>287</v>
      </c>
      <c r="G223" s="231"/>
      <c r="H223" s="234">
        <v>1.9650000000000001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AT223" s="240" t="s">
        <v>284</v>
      </c>
      <c r="AU223" s="240" t="s">
        <v>85</v>
      </c>
      <c r="AV223" s="15" t="s">
        <v>282</v>
      </c>
      <c r="AW223" s="15" t="s">
        <v>32</v>
      </c>
      <c r="AX223" s="15" t="s">
        <v>83</v>
      </c>
      <c r="AY223" s="240" t="s">
        <v>275</v>
      </c>
    </row>
    <row r="224" spans="1:65" s="2" customFormat="1" ht="24.15" customHeight="1">
      <c r="A224" s="35"/>
      <c r="B224" s="36"/>
      <c r="C224" s="194" t="s">
        <v>385</v>
      </c>
      <c r="D224" s="194" t="s">
        <v>277</v>
      </c>
      <c r="E224" s="195" t="s">
        <v>1202</v>
      </c>
      <c r="F224" s="196" t="s">
        <v>1203</v>
      </c>
      <c r="G224" s="197" t="s">
        <v>342</v>
      </c>
      <c r="H224" s="198">
        <v>0.19700000000000001</v>
      </c>
      <c r="I224" s="199"/>
      <c r="J224" s="200">
        <f>ROUND(I224*H224,2)</f>
        <v>0</v>
      </c>
      <c r="K224" s="196" t="s">
        <v>281</v>
      </c>
      <c r="L224" s="40"/>
      <c r="M224" s="201" t="s">
        <v>1</v>
      </c>
      <c r="N224" s="202" t="s">
        <v>41</v>
      </c>
      <c r="O224" s="72"/>
      <c r="P224" s="203">
        <f>O224*H224</f>
        <v>0</v>
      </c>
      <c r="Q224" s="203">
        <v>1.0492699999999999</v>
      </c>
      <c r="R224" s="203">
        <f>Q224*H224</f>
        <v>0.20670618999999998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282</v>
      </c>
      <c r="AT224" s="205" t="s">
        <v>277</v>
      </c>
      <c r="AU224" s="205" t="s">
        <v>85</v>
      </c>
      <c r="AY224" s="18" t="s">
        <v>275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282</v>
      </c>
      <c r="BM224" s="205" t="s">
        <v>5525</v>
      </c>
    </row>
    <row r="225" spans="1:65" s="13" customFormat="1" ht="10">
      <c r="B225" s="207"/>
      <c r="C225" s="208"/>
      <c r="D225" s="209" t="s">
        <v>284</v>
      </c>
      <c r="E225" s="210" t="s">
        <v>1</v>
      </c>
      <c r="F225" s="211" t="s">
        <v>5526</v>
      </c>
      <c r="G225" s="208"/>
      <c r="H225" s="212">
        <v>0.19700000000000001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284</v>
      </c>
      <c r="AU225" s="218" t="s">
        <v>85</v>
      </c>
      <c r="AV225" s="13" t="s">
        <v>85</v>
      </c>
      <c r="AW225" s="13" t="s">
        <v>32</v>
      </c>
      <c r="AX225" s="13" t="s">
        <v>76</v>
      </c>
      <c r="AY225" s="218" t="s">
        <v>275</v>
      </c>
    </row>
    <row r="226" spans="1:65" s="14" customFormat="1" ht="10">
      <c r="B226" s="219"/>
      <c r="C226" s="220"/>
      <c r="D226" s="209" t="s">
        <v>284</v>
      </c>
      <c r="E226" s="221" t="s">
        <v>1</v>
      </c>
      <c r="F226" s="222" t="s">
        <v>286</v>
      </c>
      <c r="G226" s="220"/>
      <c r="H226" s="223">
        <v>0.19700000000000001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284</v>
      </c>
      <c r="AU226" s="229" t="s">
        <v>85</v>
      </c>
      <c r="AV226" s="14" t="s">
        <v>106</v>
      </c>
      <c r="AW226" s="14" t="s">
        <v>32</v>
      </c>
      <c r="AX226" s="14" t="s">
        <v>76</v>
      </c>
      <c r="AY226" s="229" t="s">
        <v>275</v>
      </c>
    </row>
    <row r="227" spans="1:65" s="15" customFormat="1" ht="10">
      <c r="B227" s="230"/>
      <c r="C227" s="231"/>
      <c r="D227" s="209" t="s">
        <v>284</v>
      </c>
      <c r="E227" s="232" t="s">
        <v>1</v>
      </c>
      <c r="F227" s="233" t="s">
        <v>287</v>
      </c>
      <c r="G227" s="231"/>
      <c r="H227" s="234">
        <v>0.19700000000000001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284</v>
      </c>
      <c r="AU227" s="240" t="s">
        <v>85</v>
      </c>
      <c r="AV227" s="15" t="s">
        <v>282</v>
      </c>
      <c r="AW227" s="15" t="s">
        <v>32</v>
      </c>
      <c r="AX227" s="15" t="s">
        <v>83</v>
      </c>
      <c r="AY227" s="240" t="s">
        <v>275</v>
      </c>
    </row>
    <row r="228" spans="1:65" s="2" customFormat="1" ht="24.15" customHeight="1">
      <c r="A228" s="35"/>
      <c r="B228" s="36"/>
      <c r="C228" s="194" t="s">
        <v>391</v>
      </c>
      <c r="D228" s="194" t="s">
        <v>277</v>
      </c>
      <c r="E228" s="195" t="s">
        <v>1207</v>
      </c>
      <c r="F228" s="196" t="s">
        <v>1208</v>
      </c>
      <c r="G228" s="197" t="s">
        <v>280</v>
      </c>
      <c r="H228" s="198">
        <v>2.7650000000000001</v>
      </c>
      <c r="I228" s="199"/>
      <c r="J228" s="200">
        <f>ROUND(I228*H228,2)</f>
        <v>0</v>
      </c>
      <c r="K228" s="196" t="s">
        <v>281</v>
      </c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1.282E-2</v>
      </c>
      <c r="R228" s="203">
        <f>Q228*H228</f>
        <v>3.5447300000000001E-2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282</v>
      </c>
      <c r="AT228" s="205" t="s">
        <v>277</v>
      </c>
      <c r="AU228" s="205" t="s">
        <v>85</v>
      </c>
      <c r="AY228" s="18" t="s">
        <v>275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282</v>
      </c>
      <c r="BM228" s="205" t="s">
        <v>5527</v>
      </c>
    </row>
    <row r="229" spans="1:65" s="13" customFormat="1" ht="10">
      <c r="B229" s="207"/>
      <c r="C229" s="208"/>
      <c r="D229" s="209" t="s">
        <v>284</v>
      </c>
      <c r="E229" s="210" t="s">
        <v>1</v>
      </c>
      <c r="F229" s="211" t="s">
        <v>5528</v>
      </c>
      <c r="G229" s="208"/>
      <c r="H229" s="212">
        <v>2.7650000000000001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284</v>
      </c>
      <c r="AU229" s="218" t="s">
        <v>85</v>
      </c>
      <c r="AV229" s="13" t="s">
        <v>85</v>
      </c>
      <c r="AW229" s="13" t="s">
        <v>32</v>
      </c>
      <c r="AX229" s="13" t="s">
        <v>76</v>
      </c>
      <c r="AY229" s="218" t="s">
        <v>275</v>
      </c>
    </row>
    <row r="230" spans="1:65" s="14" customFormat="1" ht="10">
      <c r="B230" s="219"/>
      <c r="C230" s="220"/>
      <c r="D230" s="209" t="s">
        <v>284</v>
      </c>
      <c r="E230" s="221" t="s">
        <v>1</v>
      </c>
      <c r="F230" s="222" t="s">
        <v>286</v>
      </c>
      <c r="G230" s="220"/>
      <c r="H230" s="223">
        <v>2.7650000000000001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284</v>
      </c>
      <c r="AU230" s="229" t="s">
        <v>85</v>
      </c>
      <c r="AV230" s="14" t="s">
        <v>106</v>
      </c>
      <c r="AW230" s="14" t="s">
        <v>32</v>
      </c>
      <c r="AX230" s="14" t="s">
        <v>76</v>
      </c>
      <c r="AY230" s="229" t="s">
        <v>275</v>
      </c>
    </row>
    <row r="231" spans="1:65" s="15" customFormat="1" ht="10">
      <c r="B231" s="230"/>
      <c r="C231" s="231"/>
      <c r="D231" s="209" t="s">
        <v>284</v>
      </c>
      <c r="E231" s="232" t="s">
        <v>1</v>
      </c>
      <c r="F231" s="233" t="s">
        <v>287</v>
      </c>
      <c r="G231" s="231"/>
      <c r="H231" s="234">
        <v>2.7650000000000001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284</v>
      </c>
      <c r="AU231" s="240" t="s">
        <v>85</v>
      </c>
      <c r="AV231" s="15" t="s">
        <v>282</v>
      </c>
      <c r="AW231" s="15" t="s">
        <v>32</v>
      </c>
      <c r="AX231" s="15" t="s">
        <v>83</v>
      </c>
      <c r="AY231" s="240" t="s">
        <v>275</v>
      </c>
    </row>
    <row r="232" spans="1:65" s="2" customFormat="1" ht="24.15" customHeight="1">
      <c r="A232" s="35"/>
      <c r="B232" s="36"/>
      <c r="C232" s="194" t="s">
        <v>396</v>
      </c>
      <c r="D232" s="194" t="s">
        <v>277</v>
      </c>
      <c r="E232" s="195" t="s">
        <v>1214</v>
      </c>
      <c r="F232" s="196" t="s">
        <v>1215</v>
      </c>
      <c r="G232" s="197" t="s">
        <v>280</v>
      </c>
      <c r="H232" s="198">
        <v>2.7650000000000001</v>
      </c>
      <c r="I232" s="199"/>
      <c r="J232" s="200">
        <f>ROUND(I232*H232,2)</f>
        <v>0</v>
      </c>
      <c r="K232" s="196" t="s">
        <v>281</v>
      </c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282</v>
      </c>
      <c r="AT232" s="205" t="s">
        <v>277</v>
      </c>
      <c r="AU232" s="205" t="s">
        <v>85</v>
      </c>
      <c r="AY232" s="18" t="s">
        <v>275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282</v>
      </c>
      <c r="BM232" s="205" t="s">
        <v>5529</v>
      </c>
    </row>
    <row r="233" spans="1:65" s="2" customFormat="1" ht="21.75" customHeight="1">
      <c r="A233" s="35"/>
      <c r="B233" s="36"/>
      <c r="C233" s="194" t="s">
        <v>686</v>
      </c>
      <c r="D233" s="194" t="s">
        <v>277</v>
      </c>
      <c r="E233" s="195" t="s">
        <v>5530</v>
      </c>
      <c r="F233" s="196" t="s">
        <v>5531</v>
      </c>
      <c r="G233" s="197" t="s">
        <v>399</v>
      </c>
      <c r="H233" s="198">
        <v>25.5</v>
      </c>
      <c r="I233" s="199"/>
      <c r="J233" s="200">
        <f>ROUND(I233*H233,2)</f>
        <v>0</v>
      </c>
      <c r="K233" s="196" t="s">
        <v>498</v>
      </c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3.465E-2</v>
      </c>
      <c r="R233" s="203">
        <f>Q233*H233</f>
        <v>0.883575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282</v>
      </c>
      <c r="AT233" s="205" t="s">
        <v>277</v>
      </c>
      <c r="AU233" s="205" t="s">
        <v>85</v>
      </c>
      <c r="AY233" s="18" t="s">
        <v>275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282</v>
      </c>
      <c r="BM233" s="205" t="s">
        <v>5532</v>
      </c>
    </row>
    <row r="234" spans="1:65" s="13" customFormat="1" ht="10">
      <c r="B234" s="207"/>
      <c r="C234" s="208"/>
      <c r="D234" s="209" t="s">
        <v>284</v>
      </c>
      <c r="E234" s="210" t="s">
        <v>1</v>
      </c>
      <c r="F234" s="211" t="s">
        <v>5533</v>
      </c>
      <c r="G234" s="208"/>
      <c r="H234" s="212">
        <v>25.5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284</v>
      </c>
      <c r="AU234" s="218" t="s">
        <v>85</v>
      </c>
      <c r="AV234" s="13" t="s">
        <v>85</v>
      </c>
      <c r="AW234" s="13" t="s">
        <v>32</v>
      </c>
      <c r="AX234" s="13" t="s">
        <v>76</v>
      </c>
      <c r="AY234" s="218" t="s">
        <v>275</v>
      </c>
    </row>
    <row r="235" spans="1:65" s="14" customFormat="1" ht="10">
      <c r="B235" s="219"/>
      <c r="C235" s="220"/>
      <c r="D235" s="209" t="s">
        <v>284</v>
      </c>
      <c r="E235" s="221" t="s">
        <v>1</v>
      </c>
      <c r="F235" s="222" t="s">
        <v>286</v>
      </c>
      <c r="G235" s="220"/>
      <c r="H235" s="223">
        <v>25.5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284</v>
      </c>
      <c r="AU235" s="229" t="s">
        <v>85</v>
      </c>
      <c r="AV235" s="14" t="s">
        <v>106</v>
      </c>
      <c r="AW235" s="14" t="s">
        <v>32</v>
      </c>
      <c r="AX235" s="14" t="s">
        <v>76</v>
      </c>
      <c r="AY235" s="229" t="s">
        <v>275</v>
      </c>
    </row>
    <row r="236" spans="1:65" s="15" customFormat="1" ht="10">
      <c r="B236" s="230"/>
      <c r="C236" s="231"/>
      <c r="D236" s="209" t="s">
        <v>284</v>
      </c>
      <c r="E236" s="232" t="s">
        <v>1</v>
      </c>
      <c r="F236" s="233" t="s">
        <v>287</v>
      </c>
      <c r="G236" s="231"/>
      <c r="H236" s="234">
        <v>25.5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284</v>
      </c>
      <c r="AU236" s="240" t="s">
        <v>85</v>
      </c>
      <c r="AV236" s="15" t="s">
        <v>282</v>
      </c>
      <c r="AW236" s="15" t="s">
        <v>32</v>
      </c>
      <c r="AX236" s="15" t="s">
        <v>83</v>
      </c>
      <c r="AY236" s="240" t="s">
        <v>275</v>
      </c>
    </row>
    <row r="237" spans="1:65" s="2" customFormat="1" ht="16.5" customHeight="1">
      <c r="A237" s="35"/>
      <c r="B237" s="36"/>
      <c r="C237" s="251" t="s">
        <v>691</v>
      </c>
      <c r="D237" s="251" t="s">
        <v>386</v>
      </c>
      <c r="E237" s="252" t="s">
        <v>5534</v>
      </c>
      <c r="F237" s="253" t="s">
        <v>5535</v>
      </c>
      <c r="G237" s="254" t="s">
        <v>610</v>
      </c>
      <c r="H237" s="255">
        <v>17</v>
      </c>
      <c r="I237" s="256"/>
      <c r="J237" s="257">
        <f>ROUND(I237*H237,2)</f>
        <v>0</v>
      </c>
      <c r="K237" s="253" t="s">
        <v>1</v>
      </c>
      <c r="L237" s="258"/>
      <c r="M237" s="259" t="s">
        <v>1</v>
      </c>
      <c r="N237" s="260" t="s">
        <v>41</v>
      </c>
      <c r="O237" s="72"/>
      <c r="P237" s="203">
        <f>O237*H237</f>
        <v>0</v>
      </c>
      <c r="Q237" s="203">
        <v>0.1</v>
      </c>
      <c r="R237" s="203">
        <f>Q237*H237</f>
        <v>1.7000000000000002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334</v>
      </c>
      <c r="AT237" s="205" t="s">
        <v>386</v>
      </c>
      <c r="AU237" s="205" t="s">
        <v>85</v>
      </c>
      <c r="AY237" s="18" t="s">
        <v>275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83</v>
      </c>
      <c r="BK237" s="206">
        <f>ROUND(I237*H237,2)</f>
        <v>0</v>
      </c>
      <c r="BL237" s="18" t="s">
        <v>282</v>
      </c>
      <c r="BM237" s="205" t="s">
        <v>5536</v>
      </c>
    </row>
    <row r="238" spans="1:65" s="2" customFormat="1" ht="16.5" customHeight="1">
      <c r="A238" s="35"/>
      <c r="B238" s="36"/>
      <c r="C238" s="194" t="s">
        <v>402</v>
      </c>
      <c r="D238" s="194" t="s">
        <v>277</v>
      </c>
      <c r="E238" s="195" t="s">
        <v>1218</v>
      </c>
      <c r="F238" s="196" t="s">
        <v>1219</v>
      </c>
      <c r="G238" s="197" t="s">
        <v>280</v>
      </c>
      <c r="H238" s="198">
        <v>7.8</v>
      </c>
      <c r="I238" s="199"/>
      <c r="J238" s="200">
        <f>ROUND(I238*H238,2)</f>
        <v>0</v>
      </c>
      <c r="K238" s="196" t="s">
        <v>281</v>
      </c>
      <c r="L238" s="40"/>
      <c r="M238" s="201" t="s">
        <v>1</v>
      </c>
      <c r="N238" s="202" t="s">
        <v>41</v>
      </c>
      <c r="O238" s="72"/>
      <c r="P238" s="203">
        <f>O238*H238</f>
        <v>0</v>
      </c>
      <c r="Q238" s="203">
        <v>6.5799999999999999E-3</v>
      </c>
      <c r="R238" s="203">
        <f>Q238*H238</f>
        <v>5.1324000000000002E-2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282</v>
      </c>
      <c r="AT238" s="205" t="s">
        <v>277</v>
      </c>
      <c r="AU238" s="205" t="s">
        <v>85</v>
      </c>
      <c r="AY238" s="18" t="s">
        <v>275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282</v>
      </c>
      <c r="BM238" s="205" t="s">
        <v>5537</v>
      </c>
    </row>
    <row r="239" spans="1:65" s="13" customFormat="1" ht="10">
      <c r="B239" s="207"/>
      <c r="C239" s="208"/>
      <c r="D239" s="209" t="s">
        <v>284</v>
      </c>
      <c r="E239" s="210" t="s">
        <v>1</v>
      </c>
      <c r="F239" s="211" t="s">
        <v>5538</v>
      </c>
      <c r="G239" s="208"/>
      <c r="H239" s="212">
        <v>7.8</v>
      </c>
      <c r="I239" s="213"/>
      <c r="J239" s="208"/>
      <c r="K239" s="208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284</v>
      </c>
      <c r="AU239" s="218" t="s">
        <v>85</v>
      </c>
      <c r="AV239" s="13" t="s">
        <v>85</v>
      </c>
      <c r="AW239" s="13" t="s">
        <v>32</v>
      </c>
      <c r="AX239" s="13" t="s">
        <v>76</v>
      </c>
      <c r="AY239" s="218" t="s">
        <v>275</v>
      </c>
    </row>
    <row r="240" spans="1:65" s="14" customFormat="1" ht="10">
      <c r="B240" s="219"/>
      <c r="C240" s="220"/>
      <c r="D240" s="209" t="s">
        <v>284</v>
      </c>
      <c r="E240" s="221" t="s">
        <v>1</v>
      </c>
      <c r="F240" s="222" t="s">
        <v>286</v>
      </c>
      <c r="G240" s="220"/>
      <c r="H240" s="223">
        <v>7.8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284</v>
      </c>
      <c r="AU240" s="229" t="s">
        <v>85</v>
      </c>
      <c r="AV240" s="14" t="s">
        <v>106</v>
      </c>
      <c r="AW240" s="14" t="s">
        <v>32</v>
      </c>
      <c r="AX240" s="14" t="s">
        <v>76</v>
      </c>
      <c r="AY240" s="229" t="s">
        <v>275</v>
      </c>
    </row>
    <row r="241" spans="1:65" s="15" customFormat="1" ht="10">
      <c r="B241" s="230"/>
      <c r="C241" s="231"/>
      <c r="D241" s="209" t="s">
        <v>284</v>
      </c>
      <c r="E241" s="232" t="s">
        <v>1</v>
      </c>
      <c r="F241" s="233" t="s">
        <v>287</v>
      </c>
      <c r="G241" s="231"/>
      <c r="H241" s="234">
        <v>7.8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284</v>
      </c>
      <c r="AU241" s="240" t="s">
        <v>85</v>
      </c>
      <c r="AV241" s="15" t="s">
        <v>282</v>
      </c>
      <c r="AW241" s="15" t="s">
        <v>32</v>
      </c>
      <c r="AX241" s="15" t="s">
        <v>83</v>
      </c>
      <c r="AY241" s="240" t="s">
        <v>275</v>
      </c>
    </row>
    <row r="242" spans="1:65" s="2" customFormat="1" ht="16.5" customHeight="1">
      <c r="A242" s="35"/>
      <c r="B242" s="36"/>
      <c r="C242" s="194" t="s">
        <v>7</v>
      </c>
      <c r="D242" s="194" t="s">
        <v>277</v>
      </c>
      <c r="E242" s="195" t="s">
        <v>1224</v>
      </c>
      <c r="F242" s="196" t="s">
        <v>1225</v>
      </c>
      <c r="G242" s="197" t="s">
        <v>280</v>
      </c>
      <c r="H242" s="198">
        <v>7.8</v>
      </c>
      <c r="I242" s="199"/>
      <c r="J242" s="200">
        <f>ROUND(I242*H242,2)</f>
        <v>0</v>
      </c>
      <c r="K242" s="196" t="s">
        <v>281</v>
      </c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282</v>
      </c>
      <c r="AT242" s="205" t="s">
        <v>277</v>
      </c>
      <c r="AU242" s="205" t="s">
        <v>85</v>
      </c>
      <c r="AY242" s="18" t="s">
        <v>275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282</v>
      </c>
      <c r="BM242" s="205" t="s">
        <v>5539</v>
      </c>
    </row>
    <row r="243" spans="1:65" s="12" customFormat="1" ht="22.75" customHeight="1">
      <c r="B243" s="178"/>
      <c r="C243" s="179"/>
      <c r="D243" s="180" t="s">
        <v>75</v>
      </c>
      <c r="E243" s="192" t="s">
        <v>317</v>
      </c>
      <c r="F243" s="192" t="s">
        <v>1227</v>
      </c>
      <c r="G243" s="179"/>
      <c r="H243" s="179"/>
      <c r="I243" s="182"/>
      <c r="J243" s="193">
        <f>BK243</f>
        <v>0</v>
      </c>
      <c r="K243" s="179"/>
      <c r="L243" s="184"/>
      <c r="M243" s="185"/>
      <c r="N243" s="186"/>
      <c r="O243" s="186"/>
      <c r="P243" s="187">
        <f>SUM(P244:P307)</f>
        <v>0</v>
      </c>
      <c r="Q243" s="186"/>
      <c r="R243" s="187">
        <f>SUM(R244:R307)</f>
        <v>107.73082479999999</v>
      </c>
      <c r="S243" s="186"/>
      <c r="T243" s="188">
        <f>SUM(T244:T307)</f>
        <v>0</v>
      </c>
      <c r="AR243" s="189" t="s">
        <v>83</v>
      </c>
      <c r="AT243" s="190" t="s">
        <v>75</v>
      </c>
      <c r="AU243" s="190" t="s">
        <v>83</v>
      </c>
      <c r="AY243" s="189" t="s">
        <v>275</v>
      </c>
      <c r="BK243" s="191">
        <f>SUM(BK244:BK307)</f>
        <v>0</v>
      </c>
    </row>
    <row r="244" spans="1:65" s="2" customFormat="1" ht="24.15" customHeight="1">
      <c r="A244" s="35"/>
      <c r="B244" s="36"/>
      <c r="C244" s="194" t="s">
        <v>420</v>
      </c>
      <c r="D244" s="194" t="s">
        <v>277</v>
      </c>
      <c r="E244" s="195" t="s">
        <v>5540</v>
      </c>
      <c r="F244" s="196" t="s">
        <v>5541</v>
      </c>
      <c r="G244" s="197" t="s">
        <v>280</v>
      </c>
      <c r="H244" s="198">
        <v>888.2</v>
      </c>
      <c r="I244" s="199"/>
      <c r="J244" s="200">
        <f>ROUND(I244*H244,2)</f>
        <v>0</v>
      </c>
      <c r="K244" s="196" t="s">
        <v>281</v>
      </c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282</v>
      </c>
      <c r="AT244" s="205" t="s">
        <v>277</v>
      </c>
      <c r="AU244" s="205" t="s">
        <v>85</v>
      </c>
      <c r="AY244" s="18" t="s">
        <v>275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282</v>
      </c>
      <c r="BM244" s="205" t="s">
        <v>5542</v>
      </c>
    </row>
    <row r="245" spans="1:65" s="13" customFormat="1" ht="10">
      <c r="B245" s="207"/>
      <c r="C245" s="208"/>
      <c r="D245" s="209" t="s">
        <v>284</v>
      </c>
      <c r="E245" s="210" t="s">
        <v>1</v>
      </c>
      <c r="F245" s="211" t="s">
        <v>5510</v>
      </c>
      <c r="G245" s="208"/>
      <c r="H245" s="212">
        <v>384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284</v>
      </c>
      <c r="AU245" s="218" t="s">
        <v>85</v>
      </c>
      <c r="AV245" s="13" t="s">
        <v>85</v>
      </c>
      <c r="AW245" s="13" t="s">
        <v>32</v>
      </c>
      <c r="AX245" s="13" t="s">
        <v>76</v>
      </c>
      <c r="AY245" s="218" t="s">
        <v>275</v>
      </c>
    </row>
    <row r="246" spans="1:65" s="13" customFormat="1" ht="20">
      <c r="B246" s="207"/>
      <c r="C246" s="208"/>
      <c r="D246" s="209" t="s">
        <v>284</v>
      </c>
      <c r="E246" s="210" t="s">
        <v>1</v>
      </c>
      <c r="F246" s="211" t="s">
        <v>5543</v>
      </c>
      <c r="G246" s="208"/>
      <c r="H246" s="212">
        <v>476.2</v>
      </c>
      <c r="I246" s="213"/>
      <c r="J246" s="208"/>
      <c r="K246" s="208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284</v>
      </c>
      <c r="AU246" s="218" t="s">
        <v>85</v>
      </c>
      <c r="AV246" s="13" t="s">
        <v>85</v>
      </c>
      <c r="AW246" s="13" t="s">
        <v>32</v>
      </c>
      <c r="AX246" s="13" t="s">
        <v>76</v>
      </c>
      <c r="AY246" s="218" t="s">
        <v>275</v>
      </c>
    </row>
    <row r="247" spans="1:65" s="13" customFormat="1" ht="10">
      <c r="B247" s="207"/>
      <c r="C247" s="208"/>
      <c r="D247" s="209" t="s">
        <v>284</v>
      </c>
      <c r="E247" s="210" t="s">
        <v>1</v>
      </c>
      <c r="F247" s="211" t="s">
        <v>5520</v>
      </c>
      <c r="G247" s="208"/>
      <c r="H247" s="212">
        <v>28</v>
      </c>
      <c r="I247" s="213"/>
      <c r="J247" s="208"/>
      <c r="K247" s="208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284</v>
      </c>
      <c r="AU247" s="218" t="s">
        <v>85</v>
      </c>
      <c r="AV247" s="13" t="s">
        <v>85</v>
      </c>
      <c r="AW247" s="13" t="s">
        <v>32</v>
      </c>
      <c r="AX247" s="13" t="s">
        <v>76</v>
      </c>
      <c r="AY247" s="218" t="s">
        <v>275</v>
      </c>
    </row>
    <row r="248" spans="1:65" s="14" customFormat="1" ht="10">
      <c r="B248" s="219"/>
      <c r="C248" s="220"/>
      <c r="D248" s="209" t="s">
        <v>284</v>
      </c>
      <c r="E248" s="221" t="s">
        <v>1</v>
      </c>
      <c r="F248" s="222" t="s">
        <v>286</v>
      </c>
      <c r="G248" s="220"/>
      <c r="H248" s="223">
        <v>888.2</v>
      </c>
      <c r="I248" s="224"/>
      <c r="J248" s="220"/>
      <c r="K248" s="220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284</v>
      </c>
      <c r="AU248" s="229" t="s">
        <v>85</v>
      </c>
      <c r="AV248" s="14" t="s">
        <v>106</v>
      </c>
      <c r="AW248" s="14" t="s">
        <v>32</v>
      </c>
      <c r="AX248" s="14" t="s">
        <v>76</v>
      </c>
      <c r="AY248" s="229" t="s">
        <v>275</v>
      </c>
    </row>
    <row r="249" spans="1:65" s="15" customFormat="1" ht="10">
      <c r="B249" s="230"/>
      <c r="C249" s="231"/>
      <c r="D249" s="209" t="s">
        <v>284</v>
      </c>
      <c r="E249" s="232" t="s">
        <v>1</v>
      </c>
      <c r="F249" s="233" t="s">
        <v>287</v>
      </c>
      <c r="G249" s="231"/>
      <c r="H249" s="234">
        <v>888.2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284</v>
      </c>
      <c r="AU249" s="240" t="s">
        <v>85</v>
      </c>
      <c r="AV249" s="15" t="s">
        <v>282</v>
      </c>
      <c r="AW249" s="15" t="s">
        <v>32</v>
      </c>
      <c r="AX249" s="15" t="s">
        <v>83</v>
      </c>
      <c r="AY249" s="240" t="s">
        <v>275</v>
      </c>
    </row>
    <row r="250" spans="1:65" s="2" customFormat="1" ht="16.5" customHeight="1">
      <c r="A250" s="35"/>
      <c r="B250" s="36"/>
      <c r="C250" s="194" t="s">
        <v>428</v>
      </c>
      <c r="D250" s="194" t="s">
        <v>277</v>
      </c>
      <c r="E250" s="195" t="s">
        <v>5544</v>
      </c>
      <c r="F250" s="196" t="s">
        <v>5545</v>
      </c>
      <c r="G250" s="197" t="s">
        <v>280</v>
      </c>
      <c r="H250" s="198">
        <v>681.2</v>
      </c>
      <c r="I250" s="199"/>
      <c r="J250" s="200">
        <f>ROUND(I250*H250,2)</f>
        <v>0</v>
      </c>
      <c r="K250" s="196" t="s">
        <v>281</v>
      </c>
      <c r="L250" s="40"/>
      <c r="M250" s="201" t="s">
        <v>1</v>
      </c>
      <c r="N250" s="202" t="s">
        <v>41</v>
      </c>
      <c r="O250" s="72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282</v>
      </c>
      <c r="AT250" s="205" t="s">
        <v>277</v>
      </c>
      <c r="AU250" s="205" t="s">
        <v>85</v>
      </c>
      <c r="AY250" s="18" t="s">
        <v>275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282</v>
      </c>
      <c r="BM250" s="205" t="s">
        <v>5546</v>
      </c>
    </row>
    <row r="251" spans="1:65" s="13" customFormat="1" ht="10">
      <c r="B251" s="207"/>
      <c r="C251" s="208"/>
      <c r="D251" s="209" t="s">
        <v>284</v>
      </c>
      <c r="E251" s="210" t="s">
        <v>1</v>
      </c>
      <c r="F251" s="211" t="s">
        <v>5511</v>
      </c>
      <c r="G251" s="208"/>
      <c r="H251" s="212">
        <v>36.4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284</v>
      </c>
      <c r="AU251" s="218" t="s">
        <v>85</v>
      </c>
      <c r="AV251" s="13" t="s">
        <v>85</v>
      </c>
      <c r="AW251" s="13" t="s">
        <v>32</v>
      </c>
      <c r="AX251" s="13" t="s">
        <v>76</v>
      </c>
      <c r="AY251" s="218" t="s">
        <v>275</v>
      </c>
    </row>
    <row r="252" spans="1:65" s="13" customFormat="1" ht="20">
      <c r="B252" s="207"/>
      <c r="C252" s="208"/>
      <c r="D252" s="209" t="s">
        <v>284</v>
      </c>
      <c r="E252" s="210" t="s">
        <v>1</v>
      </c>
      <c r="F252" s="211" t="s">
        <v>5512</v>
      </c>
      <c r="G252" s="208"/>
      <c r="H252" s="212">
        <v>644.79999999999995</v>
      </c>
      <c r="I252" s="213"/>
      <c r="J252" s="208"/>
      <c r="K252" s="208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284</v>
      </c>
      <c r="AU252" s="218" t="s">
        <v>85</v>
      </c>
      <c r="AV252" s="13" t="s">
        <v>85</v>
      </c>
      <c r="AW252" s="13" t="s">
        <v>32</v>
      </c>
      <c r="AX252" s="13" t="s">
        <v>76</v>
      </c>
      <c r="AY252" s="218" t="s">
        <v>275</v>
      </c>
    </row>
    <row r="253" spans="1:65" s="14" customFormat="1" ht="10">
      <c r="B253" s="219"/>
      <c r="C253" s="220"/>
      <c r="D253" s="209" t="s">
        <v>284</v>
      </c>
      <c r="E253" s="221" t="s">
        <v>1</v>
      </c>
      <c r="F253" s="222" t="s">
        <v>286</v>
      </c>
      <c r="G253" s="220"/>
      <c r="H253" s="223">
        <v>681.2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284</v>
      </c>
      <c r="AU253" s="229" t="s">
        <v>85</v>
      </c>
      <c r="AV253" s="14" t="s">
        <v>106</v>
      </c>
      <c r="AW253" s="14" t="s">
        <v>32</v>
      </c>
      <c r="AX253" s="14" t="s">
        <v>76</v>
      </c>
      <c r="AY253" s="229" t="s">
        <v>275</v>
      </c>
    </row>
    <row r="254" spans="1:65" s="15" customFormat="1" ht="10">
      <c r="B254" s="230"/>
      <c r="C254" s="231"/>
      <c r="D254" s="209" t="s">
        <v>284</v>
      </c>
      <c r="E254" s="232" t="s">
        <v>1</v>
      </c>
      <c r="F254" s="233" t="s">
        <v>287</v>
      </c>
      <c r="G254" s="231"/>
      <c r="H254" s="234">
        <v>681.2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284</v>
      </c>
      <c r="AU254" s="240" t="s">
        <v>85</v>
      </c>
      <c r="AV254" s="15" t="s">
        <v>282</v>
      </c>
      <c r="AW254" s="15" t="s">
        <v>32</v>
      </c>
      <c r="AX254" s="15" t="s">
        <v>83</v>
      </c>
      <c r="AY254" s="240" t="s">
        <v>275</v>
      </c>
    </row>
    <row r="255" spans="1:65" s="2" customFormat="1" ht="33" customHeight="1">
      <c r="A255" s="35"/>
      <c r="B255" s="36"/>
      <c r="C255" s="194" t="s">
        <v>436</v>
      </c>
      <c r="D255" s="194" t="s">
        <v>277</v>
      </c>
      <c r="E255" s="195" t="s">
        <v>5547</v>
      </c>
      <c r="F255" s="196" t="s">
        <v>5548</v>
      </c>
      <c r="G255" s="197" t="s">
        <v>280</v>
      </c>
      <c r="H255" s="198">
        <v>644.79999999999995</v>
      </c>
      <c r="I255" s="199"/>
      <c r="J255" s="200">
        <f>ROUND(I255*H255,2)</f>
        <v>0</v>
      </c>
      <c r="K255" s="196" t="s">
        <v>281</v>
      </c>
      <c r="L255" s="40"/>
      <c r="M255" s="201" t="s">
        <v>1</v>
      </c>
      <c r="N255" s="202" t="s">
        <v>41</v>
      </c>
      <c r="O255" s="72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282</v>
      </c>
      <c r="AT255" s="205" t="s">
        <v>277</v>
      </c>
      <c r="AU255" s="205" t="s">
        <v>85</v>
      </c>
      <c r="AY255" s="18" t="s">
        <v>275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83</v>
      </c>
      <c r="BK255" s="206">
        <f>ROUND(I255*H255,2)</f>
        <v>0</v>
      </c>
      <c r="BL255" s="18" t="s">
        <v>282</v>
      </c>
      <c r="BM255" s="205" t="s">
        <v>5549</v>
      </c>
    </row>
    <row r="256" spans="1:65" s="13" customFormat="1" ht="10">
      <c r="B256" s="207"/>
      <c r="C256" s="208"/>
      <c r="D256" s="209" t="s">
        <v>284</v>
      </c>
      <c r="E256" s="210" t="s">
        <v>1</v>
      </c>
      <c r="F256" s="211" t="s">
        <v>5455</v>
      </c>
      <c r="G256" s="208"/>
      <c r="H256" s="212">
        <v>644.79999999999995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284</v>
      </c>
      <c r="AU256" s="218" t="s">
        <v>85</v>
      </c>
      <c r="AV256" s="13" t="s">
        <v>85</v>
      </c>
      <c r="AW256" s="13" t="s">
        <v>32</v>
      </c>
      <c r="AX256" s="13" t="s">
        <v>76</v>
      </c>
      <c r="AY256" s="218" t="s">
        <v>275</v>
      </c>
    </row>
    <row r="257" spans="1:65" s="14" customFormat="1" ht="10">
      <c r="B257" s="219"/>
      <c r="C257" s="220"/>
      <c r="D257" s="209" t="s">
        <v>284</v>
      </c>
      <c r="E257" s="221" t="s">
        <v>1</v>
      </c>
      <c r="F257" s="222" t="s">
        <v>286</v>
      </c>
      <c r="G257" s="220"/>
      <c r="H257" s="223">
        <v>644.79999999999995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284</v>
      </c>
      <c r="AU257" s="229" t="s">
        <v>85</v>
      </c>
      <c r="AV257" s="14" t="s">
        <v>106</v>
      </c>
      <c r="AW257" s="14" t="s">
        <v>32</v>
      </c>
      <c r="AX257" s="14" t="s">
        <v>76</v>
      </c>
      <c r="AY257" s="229" t="s">
        <v>275</v>
      </c>
    </row>
    <row r="258" spans="1:65" s="15" customFormat="1" ht="10">
      <c r="B258" s="230"/>
      <c r="C258" s="231"/>
      <c r="D258" s="209" t="s">
        <v>284</v>
      </c>
      <c r="E258" s="232" t="s">
        <v>1</v>
      </c>
      <c r="F258" s="233" t="s">
        <v>287</v>
      </c>
      <c r="G258" s="231"/>
      <c r="H258" s="234">
        <v>644.79999999999995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AT258" s="240" t="s">
        <v>284</v>
      </c>
      <c r="AU258" s="240" t="s">
        <v>85</v>
      </c>
      <c r="AV258" s="15" t="s">
        <v>282</v>
      </c>
      <c r="AW258" s="15" t="s">
        <v>32</v>
      </c>
      <c r="AX258" s="15" t="s">
        <v>83</v>
      </c>
      <c r="AY258" s="240" t="s">
        <v>275</v>
      </c>
    </row>
    <row r="259" spans="1:65" s="2" customFormat="1" ht="24.15" customHeight="1">
      <c r="A259" s="35"/>
      <c r="B259" s="36"/>
      <c r="C259" s="194" t="s">
        <v>440</v>
      </c>
      <c r="D259" s="194" t="s">
        <v>277</v>
      </c>
      <c r="E259" s="195" t="s">
        <v>5550</v>
      </c>
      <c r="F259" s="196" t="s">
        <v>5551</v>
      </c>
      <c r="G259" s="197" t="s">
        <v>280</v>
      </c>
      <c r="H259" s="198">
        <v>709.2</v>
      </c>
      <c r="I259" s="199"/>
      <c r="J259" s="200">
        <f>ROUND(I259*H259,2)</f>
        <v>0</v>
      </c>
      <c r="K259" s="196" t="s">
        <v>281</v>
      </c>
      <c r="L259" s="40"/>
      <c r="M259" s="201" t="s">
        <v>1</v>
      </c>
      <c r="N259" s="202" t="s">
        <v>41</v>
      </c>
      <c r="O259" s="72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282</v>
      </c>
      <c r="AT259" s="205" t="s">
        <v>277</v>
      </c>
      <c r="AU259" s="205" t="s">
        <v>85</v>
      </c>
      <c r="AY259" s="18" t="s">
        <v>275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282</v>
      </c>
      <c r="BM259" s="205" t="s">
        <v>5552</v>
      </c>
    </row>
    <row r="260" spans="1:65" s="13" customFormat="1" ht="10">
      <c r="B260" s="207"/>
      <c r="C260" s="208"/>
      <c r="D260" s="209" t="s">
        <v>284</v>
      </c>
      <c r="E260" s="210" t="s">
        <v>1</v>
      </c>
      <c r="F260" s="211" t="s">
        <v>5511</v>
      </c>
      <c r="G260" s="208"/>
      <c r="H260" s="212">
        <v>36.4</v>
      </c>
      <c r="I260" s="213"/>
      <c r="J260" s="208"/>
      <c r="K260" s="208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284</v>
      </c>
      <c r="AU260" s="218" t="s">
        <v>85</v>
      </c>
      <c r="AV260" s="13" t="s">
        <v>85</v>
      </c>
      <c r="AW260" s="13" t="s">
        <v>32</v>
      </c>
      <c r="AX260" s="13" t="s">
        <v>76</v>
      </c>
      <c r="AY260" s="218" t="s">
        <v>275</v>
      </c>
    </row>
    <row r="261" spans="1:65" s="13" customFormat="1" ht="20">
      <c r="B261" s="207"/>
      <c r="C261" s="208"/>
      <c r="D261" s="209" t="s">
        <v>284</v>
      </c>
      <c r="E261" s="210" t="s">
        <v>1</v>
      </c>
      <c r="F261" s="211" t="s">
        <v>5512</v>
      </c>
      <c r="G261" s="208"/>
      <c r="H261" s="212">
        <v>644.79999999999995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284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275</v>
      </c>
    </row>
    <row r="262" spans="1:65" s="13" customFormat="1" ht="10">
      <c r="B262" s="207"/>
      <c r="C262" s="208"/>
      <c r="D262" s="209" t="s">
        <v>284</v>
      </c>
      <c r="E262" s="210" t="s">
        <v>1</v>
      </c>
      <c r="F262" s="211" t="s">
        <v>5520</v>
      </c>
      <c r="G262" s="208"/>
      <c r="H262" s="212">
        <v>28</v>
      </c>
      <c r="I262" s="213"/>
      <c r="J262" s="208"/>
      <c r="K262" s="208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284</v>
      </c>
      <c r="AU262" s="218" t="s">
        <v>85</v>
      </c>
      <c r="AV262" s="13" t="s">
        <v>85</v>
      </c>
      <c r="AW262" s="13" t="s">
        <v>32</v>
      </c>
      <c r="AX262" s="13" t="s">
        <v>76</v>
      </c>
      <c r="AY262" s="218" t="s">
        <v>275</v>
      </c>
    </row>
    <row r="263" spans="1:65" s="14" customFormat="1" ht="10">
      <c r="B263" s="219"/>
      <c r="C263" s="220"/>
      <c r="D263" s="209" t="s">
        <v>284</v>
      </c>
      <c r="E263" s="221" t="s">
        <v>1</v>
      </c>
      <c r="F263" s="222" t="s">
        <v>286</v>
      </c>
      <c r="G263" s="220"/>
      <c r="H263" s="223">
        <v>709.2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284</v>
      </c>
      <c r="AU263" s="229" t="s">
        <v>85</v>
      </c>
      <c r="AV263" s="14" t="s">
        <v>106</v>
      </c>
      <c r="AW263" s="14" t="s">
        <v>32</v>
      </c>
      <c r="AX263" s="14" t="s">
        <v>76</v>
      </c>
      <c r="AY263" s="229" t="s">
        <v>275</v>
      </c>
    </row>
    <row r="264" spans="1:65" s="15" customFormat="1" ht="10">
      <c r="B264" s="230"/>
      <c r="C264" s="231"/>
      <c r="D264" s="209" t="s">
        <v>284</v>
      </c>
      <c r="E264" s="232" t="s">
        <v>1</v>
      </c>
      <c r="F264" s="233" t="s">
        <v>287</v>
      </c>
      <c r="G264" s="231"/>
      <c r="H264" s="234">
        <v>709.2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AT264" s="240" t="s">
        <v>284</v>
      </c>
      <c r="AU264" s="240" t="s">
        <v>85</v>
      </c>
      <c r="AV264" s="15" t="s">
        <v>282</v>
      </c>
      <c r="AW264" s="15" t="s">
        <v>32</v>
      </c>
      <c r="AX264" s="15" t="s">
        <v>83</v>
      </c>
      <c r="AY264" s="240" t="s">
        <v>275</v>
      </c>
    </row>
    <row r="265" spans="1:65" s="2" customFormat="1" ht="24.15" customHeight="1">
      <c r="A265" s="35"/>
      <c r="B265" s="36"/>
      <c r="C265" s="194" t="s">
        <v>464</v>
      </c>
      <c r="D265" s="194" t="s">
        <v>277</v>
      </c>
      <c r="E265" s="195" t="s">
        <v>5553</v>
      </c>
      <c r="F265" s="196" t="s">
        <v>5554</v>
      </c>
      <c r="G265" s="197" t="s">
        <v>280</v>
      </c>
      <c r="H265" s="198">
        <v>644.79999999999995</v>
      </c>
      <c r="I265" s="199"/>
      <c r="J265" s="200">
        <f>ROUND(I265*H265,2)</f>
        <v>0</v>
      </c>
      <c r="K265" s="196" t="s">
        <v>281</v>
      </c>
      <c r="L265" s="40"/>
      <c r="M265" s="201" t="s">
        <v>1</v>
      </c>
      <c r="N265" s="202" t="s">
        <v>41</v>
      </c>
      <c r="O265" s="72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282</v>
      </c>
      <c r="AT265" s="205" t="s">
        <v>277</v>
      </c>
      <c r="AU265" s="205" t="s">
        <v>85</v>
      </c>
      <c r="AY265" s="18" t="s">
        <v>275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83</v>
      </c>
      <c r="BK265" s="206">
        <f>ROUND(I265*H265,2)</f>
        <v>0</v>
      </c>
      <c r="BL265" s="18" t="s">
        <v>282</v>
      </c>
      <c r="BM265" s="205" t="s">
        <v>5555</v>
      </c>
    </row>
    <row r="266" spans="1:65" s="13" customFormat="1" ht="10">
      <c r="B266" s="207"/>
      <c r="C266" s="208"/>
      <c r="D266" s="209" t="s">
        <v>284</v>
      </c>
      <c r="E266" s="210" t="s">
        <v>1</v>
      </c>
      <c r="F266" s="211" t="s">
        <v>5455</v>
      </c>
      <c r="G266" s="208"/>
      <c r="H266" s="212">
        <v>644.79999999999995</v>
      </c>
      <c r="I266" s="213"/>
      <c r="J266" s="208"/>
      <c r="K266" s="208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284</v>
      </c>
      <c r="AU266" s="218" t="s">
        <v>85</v>
      </c>
      <c r="AV266" s="13" t="s">
        <v>85</v>
      </c>
      <c r="AW266" s="13" t="s">
        <v>32</v>
      </c>
      <c r="AX266" s="13" t="s">
        <v>76</v>
      </c>
      <c r="AY266" s="218" t="s">
        <v>275</v>
      </c>
    </row>
    <row r="267" spans="1:65" s="14" customFormat="1" ht="10">
      <c r="B267" s="219"/>
      <c r="C267" s="220"/>
      <c r="D267" s="209" t="s">
        <v>284</v>
      </c>
      <c r="E267" s="221" t="s">
        <v>1</v>
      </c>
      <c r="F267" s="222" t="s">
        <v>286</v>
      </c>
      <c r="G267" s="220"/>
      <c r="H267" s="223">
        <v>644.79999999999995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284</v>
      </c>
      <c r="AU267" s="229" t="s">
        <v>85</v>
      </c>
      <c r="AV267" s="14" t="s">
        <v>106</v>
      </c>
      <c r="AW267" s="14" t="s">
        <v>32</v>
      </c>
      <c r="AX267" s="14" t="s">
        <v>76</v>
      </c>
      <c r="AY267" s="229" t="s">
        <v>275</v>
      </c>
    </row>
    <row r="268" spans="1:65" s="15" customFormat="1" ht="10">
      <c r="B268" s="230"/>
      <c r="C268" s="231"/>
      <c r="D268" s="209" t="s">
        <v>284</v>
      </c>
      <c r="E268" s="232" t="s">
        <v>1</v>
      </c>
      <c r="F268" s="233" t="s">
        <v>287</v>
      </c>
      <c r="G268" s="231"/>
      <c r="H268" s="234">
        <v>644.79999999999995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284</v>
      </c>
      <c r="AU268" s="240" t="s">
        <v>85</v>
      </c>
      <c r="AV268" s="15" t="s">
        <v>282</v>
      </c>
      <c r="AW268" s="15" t="s">
        <v>32</v>
      </c>
      <c r="AX268" s="15" t="s">
        <v>83</v>
      </c>
      <c r="AY268" s="240" t="s">
        <v>275</v>
      </c>
    </row>
    <row r="269" spans="1:65" s="2" customFormat="1" ht="24.15" customHeight="1">
      <c r="A269" s="35"/>
      <c r="B269" s="36"/>
      <c r="C269" s="194" t="s">
        <v>469</v>
      </c>
      <c r="D269" s="194" t="s">
        <v>277</v>
      </c>
      <c r="E269" s="195" t="s">
        <v>5556</v>
      </c>
      <c r="F269" s="196" t="s">
        <v>5557</v>
      </c>
      <c r="G269" s="197" t="s">
        <v>280</v>
      </c>
      <c r="H269" s="198">
        <v>644.79999999999995</v>
      </c>
      <c r="I269" s="199"/>
      <c r="J269" s="200">
        <f>ROUND(I269*H269,2)</f>
        <v>0</v>
      </c>
      <c r="K269" s="196" t="s">
        <v>281</v>
      </c>
      <c r="L269" s="40"/>
      <c r="M269" s="201" t="s">
        <v>1</v>
      </c>
      <c r="N269" s="202" t="s">
        <v>41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282</v>
      </c>
      <c r="AT269" s="205" t="s">
        <v>277</v>
      </c>
      <c r="AU269" s="205" t="s">
        <v>85</v>
      </c>
      <c r="AY269" s="18" t="s">
        <v>275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282</v>
      </c>
      <c r="BM269" s="205" t="s">
        <v>5558</v>
      </c>
    </row>
    <row r="270" spans="1:65" s="13" customFormat="1" ht="10">
      <c r="B270" s="207"/>
      <c r="C270" s="208"/>
      <c r="D270" s="209" t="s">
        <v>284</v>
      </c>
      <c r="E270" s="210" t="s">
        <v>1</v>
      </c>
      <c r="F270" s="211" t="s">
        <v>5455</v>
      </c>
      <c r="G270" s="208"/>
      <c r="H270" s="212">
        <v>644.79999999999995</v>
      </c>
      <c r="I270" s="213"/>
      <c r="J270" s="208"/>
      <c r="K270" s="208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284</v>
      </c>
      <c r="AU270" s="218" t="s">
        <v>85</v>
      </c>
      <c r="AV270" s="13" t="s">
        <v>85</v>
      </c>
      <c r="AW270" s="13" t="s">
        <v>32</v>
      </c>
      <c r="AX270" s="13" t="s">
        <v>76</v>
      </c>
      <c r="AY270" s="218" t="s">
        <v>275</v>
      </c>
    </row>
    <row r="271" spans="1:65" s="14" customFormat="1" ht="10">
      <c r="B271" s="219"/>
      <c r="C271" s="220"/>
      <c r="D271" s="209" t="s">
        <v>284</v>
      </c>
      <c r="E271" s="221" t="s">
        <v>1</v>
      </c>
      <c r="F271" s="222" t="s">
        <v>286</v>
      </c>
      <c r="G271" s="220"/>
      <c r="H271" s="223">
        <v>644.79999999999995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284</v>
      </c>
      <c r="AU271" s="229" t="s">
        <v>85</v>
      </c>
      <c r="AV271" s="14" t="s">
        <v>106</v>
      </c>
      <c r="AW271" s="14" t="s">
        <v>32</v>
      </c>
      <c r="AX271" s="14" t="s">
        <v>76</v>
      </c>
      <c r="AY271" s="229" t="s">
        <v>275</v>
      </c>
    </row>
    <row r="272" spans="1:65" s="15" customFormat="1" ht="10">
      <c r="B272" s="230"/>
      <c r="C272" s="231"/>
      <c r="D272" s="209" t="s">
        <v>284</v>
      </c>
      <c r="E272" s="232" t="s">
        <v>1</v>
      </c>
      <c r="F272" s="233" t="s">
        <v>287</v>
      </c>
      <c r="G272" s="231"/>
      <c r="H272" s="234">
        <v>644.79999999999995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284</v>
      </c>
      <c r="AU272" s="240" t="s">
        <v>85</v>
      </c>
      <c r="AV272" s="15" t="s">
        <v>282</v>
      </c>
      <c r="AW272" s="15" t="s">
        <v>32</v>
      </c>
      <c r="AX272" s="15" t="s">
        <v>83</v>
      </c>
      <c r="AY272" s="240" t="s">
        <v>275</v>
      </c>
    </row>
    <row r="273" spans="1:65" s="2" customFormat="1" ht="33" customHeight="1">
      <c r="A273" s="35"/>
      <c r="B273" s="36"/>
      <c r="C273" s="194" t="s">
        <v>478</v>
      </c>
      <c r="D273" s="194" t="s">
        <v>277</v>
      </c>
      <c r="E273" s="195" t="s">
        <v>5559</v>
      </c>
      <c r="F273" s="196" t="s">
        <v>5560</v>
      </c>
      <c r="G273" s="197" t="s">
        <v>280</v>
      </c>
      <c r="H273" s="198">
        <v>644.79999999999995</v>
      </c>
      <c r="I273" s="199"/>
      <c r="J273" s="200">
        <f>ROUND(I273*H273,2)</f>
        <v>0</v>
      </c>
      <c r="K273" s="196" t="s">
        <v>281</v>
      </c>
      <c r="L273" s="40"/>
      <c r="M273" s="201" t="s">
        <v>1</v>
      </c>
      <c r="N273" s="202" t="s">
        <v>41</v>
      </c>
      <c r="O273" s="72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282</v>
      </c>
      <c r="AT273" s="205" t="s">
        <v>277</v>
      </c>
      <c r="AU273" s="205" t="s">
        <v>85</v>
      </c>
      <c r="AY273" s="18" t="s">
        <v>275</v>
      </c>
      <c r="BE273" s="206">
        <f>IF(N273="základní",J273,0)</f>
        <v>0</v>
      </c>
      <c r="BF273" s="206">
        <f>IF(N273="snížená",J273,0)</f>
        <v>0</v>
      </c>
      <c r="BG273" s="206">
        <f>IF(N273="zákl. přenesená",J273,0)</f>
        <v>0</v>
      </c>
      <c r="BH273" s="206">
        <f>IF(N273="sníž. přenesená",J273,0)</f>
        <v>0</v>
      </c>
      <c r="BI273" s="206">
        <f>IF(N273="nulová",J273,0)</f>
        <v>0</v>
      </c>
      <c r="BJ273" s="18" t="s">
        <v>83</v>
      </c>
      <c r="BK273" s="206">
        <f>ROUND(I273*H273,2)</f>
        <v>0</v>
      </c>
      <c r="BL273" s="18" t="s">
        <v>282</v>
      </c>
      <c r="BM273" s="205" t="s">
        <v>5561</v>
      </c>
    </row>
    <row r="274" spans="1:65" s="13" customFormat="1" ht="20">
      <c r="B274" s="207"/>
      <c r="C274" s="208"/>
      <c r="D274" s="209" t="s">
        <v>284</v>
      </c>
      <c r="E274" s="210" t="s">
        <v>1</v>
      </c>
      <c r="F274" s="211" t="s">
        <v>5512</v>
      </c>
      <c r="G274" s="208"/>
      <c r="H274" s="212">
        <v>644.79999999999995</v>
      </c>
      <c r="I274" s="213"/>
      <c r="J274" s="208"/>
      <c r="K274" s="208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284</v>
      </c>
      <c r="AU274" s="218" t="s">
        <v>85</v>
      </c>
      <c r="AV274" s="13" t="s">
        <v>85</v>
      </c>
      <c r="AW274" s="13" t="s">
        <v>32</v>
      </c>
      <c r="AX274" s="13" t="s">
        <v>76</v>
      </c>
      <c r="AY274" s="218" t="s">
        <v>275</v>
      </c>
    </row>
    <row r="275" spans="1:65" s="14" customFormat="1" ht="10">
      <c r="B275" s="219"/>
      <c r="C275" s="220"/>
      <c r="D275" s="209" t="s">
        <v>284</v>
      </c>
      <c r="E275" s="221" t="s">
        <v>1</v>
      </c>
      <c r="F275" s="222" t="s">
        <v>286</v>
      </c>
      <c r="G275" s="220"/>
      <c r="H275" s="223">
        <v>644.79999999999995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284</v>
      </c>
      <c r="AU275" s="229" t="s">
        <v>85</v>
      </c>
      <c r="AV275" s="14" t="s">
        <v>106</v>
      </c>
      <c r="AW275" s="14" t="s">
        <v>32</v>
      </c>
      <c r="AX275" s="14" t="s">
        <v>76</v>
      </c>
      <c r="AY275" s="229" t="s">
        <v>275</v>
      </c>
    </row>
    <row r="276" spans="1:65" s="15" customFormat="1" ht="10">
      <c r="B276" s="230"/>
      <c r="C276" s="231"/>
      <c r="D276" s="209" t="s">
        <v>284</v>
      </c>
      <c r="E276" s="232" t="s">
        <v>5455</v>
      </c>
      <c r="F276" s="233" t="s">
        <v>287</v>
      </c>
      <c r="G276" s="231"/>
      <c r="H276" s="234">
        <v>644.79999999999995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284</v>
      </c>
      <c r="AU276" s="240" t="s">
        <v>85</v>
      </c>
      <c r="AV276" s="15" t="s">
        <v>282</v>
      </c>
      <c r="AW276" s="15" t="s">
        <v>32</v>
      </c>
      <c r="AX276" s="15" t="s">
        <v>83</v>
      </c>
      <c r="AY276" s="240" t="s">
        <v>275</v>
      </c>
    </row>
    <row r="277" spans="1:65" s="2" customFormat="1" ht="37.75" customHeight="1">
      <c r="A277" s="35"/>
      <c r="B277" s="36"/>
      <c r="C277" s="194" t="s">
        <v>482</v>
      </c>
      <c r="D277" s="194" t="s">
        <v>277</v>
      </c>
      <c r="E277" s="195" t="s">
        <v>5562</v>
      </c>
      <c r="F277" s="196" t="s">
        <v>5563</v>
      </c>
      <c r="G277" s="197" t="s">
        <v>280</v>
      </c>
      <c r="H277" s="198">
        <v>238.1</v>
      </c>
      <c r="I277" s="199"/>
      <c r="J277" s="200">
        <f>ROUND(I277*H277,2)</f>
        <v>0</v>
      </c>
      <c r="K277" s="196" t="s">
        <v>281</v>
      </c>
      <c r="L277" s="40"/>
      <c r="M277" s="201" t="s">
        <v>1</v>
      </c>
      <c r="N277" s="202" t="s">
        <v>41</v>
      </c>
      <c r="O277" s="72"/>
      <c r="P277" s="203">
        <f>O277*H277</f>
        <v>0</v>
      </c>
      <c r="Q277" s="203">
        <v>0.04</v>
      </c>
      <c r="R277" s="203">
        <f>Q277*H277</f>
        <v>9.5239999999999991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282</v>
      </c>
      <c r="AT277" s="205" t="s">
        <v>277</v>
      </c>
      <c r="AU277" s="205" t="s">
        <v>85</v>
      </c>
      <c r="AY277" s="18" t="s">
        <v>275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83</v>
      </c>
      <c r="BK277" s="206">
        <f>ROUND(I277*H277,2)</f>
        <v>0</v>
      </c>
      <c r="BL277" s="18" t="s">
        <v>282</v>
      </c>
      <c r="BM277" s="205" t="s">
        <v>5564</v>
      </c>
    </row>
    <row r="278" spans="1:65" s="13" customFormat="1" ht="20">
      <c r="B278" s="207"/>
      <c r="C278" s="208"/>
      <c r="D278" s="209" t="s">
        <v>284</v>
      </c>
      <c r="E278" s="210" t="s">
        <v>1</v>
      </c>
      <c r="F278" s="211" t="s">
        <v>5504</v>
      </c>
      <c r="G278" s="208"/>
      <c r="H278" s="212">
        <v>238.1</v>
      </c>
      <c r="I278" s="213"/>
      <c r="J278" s="208"/>
      <c r="K278" s="208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284</v>
      </c>
      <c r="AU278" s="218" t="s">
        <v>85</v>
      </c>
      <c r="AV278" s="13" t="s">
        <v>85</v>
      </c>
      <c r="AW278" s="13" t="s">
        <v>32</v>
      </c>
      <c r="AX278" s="13" t="s">
        <v>76</v>
      </c>
      <c r="AY278" s="218" t="s">
        <v>275</v>
      </c>
    </row>
    <row r="279" spans="1:65" s="14" customFormat="1" ht="10">
      <c r="B279" s="219"/>
      <c r="C279" s="220"/>
      <c r="D279" s="209" t="s">
        <v>284</v>
      </c>
      <c r="E279" s="221" t="s">
        <v>1</v>
      </c>
      <c r="F279" s="222" t="s">
        <v>286</v>
      </c>
      <c r="G279" s="220"/>
      <c r="H279" s="223">
        <v>238.1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284</v>
      </c>
      <c r="AU279" s="229" t="s">
        <v>85</v>
      </c>
      <c r="AV279" s="14" t="s">
        <v>106</v>
      </c>
      <c r="AW279" s="14" t="s">
        <v>32</v>
      </c>
      <c r="AX279" s="14" t="s">
        <v>76</v>
      </c>
      <c r="AY279" s="229" t="s">
        <v>275</v>
      </c>
    </row>
    <row r="280" spans="1:65" s="15" customFormat="1" ht="10">
      <c r="B280" s="230"/>
      <c r="C280" s="231"/>
      <c r="D280" s="209" t="s">
        <v>284</v>
      </c>
      <c r="E280" s="232" t="s">
        <v>1</v>
      </c>
      <c r="F280" s="233" t="s">
        <v>287</v>
      </c>
      <c r="G280" s="231"/>
      <c r="H280" s="234">
        <v>238.1</v>
      </c>
      <c r="I280" s="235"/>
      <c r="J280" s="231"/>
      <c r="K280" s="231"/>
      <c r="L280" s="236"/>
      <c r="M280" s="237"/>
      <c r="N280" s="238"/>
      <c r="O280" s="238"/>
      <c r="P280" s="238"/>
      <c r="Q280" s="238"/>
      <c r="R280" s="238"/>
      <c r="S280" s="238"/>
      <c r="T280" s="239"/>
      <c r="AT280" s="240" t="s">
        <v>284</v>
      </c>
      <c r="AU280" s="240" t="s">
        <v>85</v>
      </c>
      <c r="AV280" s="15" t="s">
        <v>282</v>
      </c>
      <c r="AW280" s="15" t="s">
        <v>32</v>
      </c>
      <c r="AX280" s="15" t="s">
        <v>83</v>
      </c>
      <c r="AY280" s="240" t="s">
        <v>275</v>
      </c>
    </row>
    <row r="281" spans="1:65" s="2" customFormat="1" ht="24.15" customHeight="1">
      <c r="A281" s="35"/>
      <c r="B281" s="36"/>
      <c r="C281" s="251" t="s">
        <v>488</v>
      </c>
      <c r="D281" s="251" t="s">
        <v>386</v>
      </c>
      <c r="E281" s="252" t="s">
        <v>5565</v>
      </c>
      <c r="F281" s="253" t="s">
        <v>5566</v>
      </c>
      <c r="G281" s="254" t="s">
        <v>280</v>
      </c>
      <c r="H281" s="255">
        <v>240.48099999999999</v>
      </c>
      <c r="I281" s="256"/>
      <c r="J281" s="257">
        <f>ROUND(I281*H281,2)</f>
        <v>0</v>
      </c>
      <c r="K281" s="253" t="s">
        <v>281</v>
      </c>
      <c r="L281" s="258"/>
      <c r="M281" s="259" t="s">
        <v>1</v>
      </c>
      <c r="N281" s="260" t="s">
        <v>41</v>
      </c>
      <c r="O281" s="72"/>
      <c r="P281" s="203">
        <f>O281*H281</f>
        <v>0</v>
      </c>
      <c r="Q281" s="203">
        <v>1.0800000000000001E-2</v>
      </c>
      <c r="R281" s="203">
        <f>Q281*H281</f>
        <v>2.5971948</v>
      </c>
      <c r="S281" s="203">
        <v>0</v>
      </c>
      <c r="T281" s="20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334</v>
      </c>
      <c r="AT281" s="205" t="s">
        <v>386</v>
      </c>
      <c r="AU281" s="205" t="s">
        <v>85</v>
      </c>
      <c r="AY281" s="18" t="s">
        <v>275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83</v>
      </c>
      <c r="BK281" s="206">
        <f>ROUND(I281*H281,2)</f>
        <v>0</v>
      </c>
      <c r="BL281" s="18" t="s">
        <v>282</v>
      </c>
      <c r="BM281" s="205" t="s">
        <v>5567</v>
      </c>
    </row>
    <row r="282" spans="1:65" s="13" customFormat="1" ht="10">
      <c r="B282" s="207"/>
      <c r="C282" s="208"/>
      <c r="D282" s="209" t="s">
        <v>284</v>
      </c>
      <c r="E282" s="208"/>
      <c r="F282" s="211" t="s">
        <v>5568</v>
      </c>
      <c r="G282" s="208"/>
      <c r="H282" s="212">
        <v>240.48099999999999</v>
      </c>
      <c r="I282" s="213"/>
      <c r="J282" s="208"/>
      <c r="K282" s="208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284</v>
      </c>
      <c r="AU282" s="218" t="s">
        <v>85</v>
      </c>
      <c r="AV282" s="13" t="s">
        <v>85</v>
      </c>
      <c r="AW282" s="13" t="s">
        <v>4</v>
      </c>
      <c r="AX282" s="13" t="s">
        <v>83</v>
      </c>
      <c r="AY282" s="218" t="s">
        <v>275</v>
      </c>
    </row>
    <row r="283" spans="1:65" s="2" customFormat="1" ht="24.15" customHeight="1">
      <c r="A283" s="35"/>
      <c r="B283" s="36"/>
      <c r="C283" s="194" t="s">
        <v>501</v>
      </c>
      <c r="D283" s="194" t="s">
        <v>277</v>
      </c>
      <c r="E283" s="195" t="s">
        <v>5569</v>
      </c>
      <c r="F283" s="196" t="s">
        <v>5570</v>
      </c>
      <c r="G283" s="197" t="s">
        <v>280</v>
      </c>
      <c r="H283" s="198">
        <v>28</v>
      </c>
      <c r="I283" s="199"/>
      <c r="J283" s="200">
        <f>ROUND(I283*H283,2)</f>
        <v>0</v>
      </c>
      <c r="K283" s="196" t="s">
        <v>281</v>
      </c>
      <c r="L283" s="40"/>
      <c r="M283" s="201" t="s">
        <v>1</v>
      </c>
      <c r="N283" s="202" t="s">
        <v>41</v>
      </c>
      <c r="O283" s="72"/>
      <c r="P283" s="203">
        <f>O283*H283</f>
        <v>0</v>
      </c>
      <c r="Q283" s="203">
        <v>0.11162</v>
      </c>
      <c r="R283" s="203">
        <f>Q283*H283</f>
        <v>3.1253599999999997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282</v>
      </c>
      <c r="AT283" s="205" t="s">
        <v>277</v>
      </c>
      <c r="AU283" s="205" t="s">
        <v>85</v>
      </c>
      <c r="AY283" s="18" t="s">
        <v>275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8" t="s">
        <v>83</v>
      </c>
      <c r="BK283" s="206">
        <f>ROUND(I283*H283,2)</f>
        <v>0</v>
      </c>
      <c r="BL283" s="18" t="s">
        <v>282</v>
      </c>
      <c r="BM283" s="205" t="s">
        <v>5571</v>
      </c>
    </row>
    <row r="284" spans="1:65" s="13" customFormat="1" ht="10">
      <c r="B284" s="207"/>
      <c r="C284" s="208"/>
      <c r="D284" s="209" t="s">
        <v>284</v>
      </c>
      <c r="E284" s="210" t="s">
        <v>1</v>
      </c>
      <c r="F284" s="211" t="s">
        <v>5520</v>
      </c>
      <c r="G284" s="208"/>
      <c r="H284" s="212">
        <v>28</v>
      </c>
      <c r="I284" s="213"/>
      <c r="J284" s="208"/>
      <c r="K284" s="208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284</v>
      </c>
      <c r="AU284" s="218" t="s">
        <v>85</v>
      </c>
      <c r="AV284" s="13" t="s">
        <v>85</v>
      </c>
      <c r="AW284" s="13" t="s">
        <v>32</v>
      </c>
      <c r="AX284" s="13" t="s">
        <v>76</v>
      </c>
      <c r="AY284" s="218" t="s">
        <v>275</v>
      </c>
    </row>
    <row r="285" spans="1:65" s="14" customFormat="1" ht="10">
      <c r="B285" s="219"/>
      <c r="C285" s="220"/>
      <c r="D285" s="209" t="s">
        <v>284</v>
      </c>
      <c r="E285" s="221" t="s">
        <v>1</v>
      </c>
      <c r="F285" s="222" t="s">
        <v>286</v>
      </c>
      <c r="G285" s="220"/>
      <c r="H285" s="223">
        <v>28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284</v>
      </c>
      <c r="AU285" s="229" t="s">
        <v>85</v>
      </c>
      <c r="AV285" s="14" t="s">
        <v>106</v>
      </c>
      <c r="AW285" s="14" t="s">
        <v>32</v>
      </c>
      <c r="AX285" s="14" t="s">
        <v>76</v>
      </c>
      <c r="AY285" s="229" t="s">
        <v>275</v>
      </c>
    </row>
    <row r="286" spans="1:65" s="15" customFormat="1" ht="10">
      <c r="B286" s="230"/>
      <c r="C286" s="231"/>
      <c r="D286" s="209" t="s">
        <v>284</v>
      </c>
      <c r="E286" s="232" t="s">
        <v>1</v>
      </c>
      <c r="F286" s="233" t="s">
        <v>287</v>
      </c>
      <c r="G286" s="231"/>
      <c r="H286" s="234">
        <v>28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284</v>
      </c>
      <c r="AU286" s="240" t="s">
        <v>85</v>
      </c>
      <c r="AV286" s="15" t="s">
        <v>282</v>
      </c>
      <c r="AW286" s="15" t="s">
        <v>32</v>
      </c>
      <c r="AX286" s="15" t="s">
        <v>83</v>
      </c>
      <c r="AY286" s="240" t="s">
        <v>275</v>
      </c>
    </row>
    <row r="287" spans="1:65" s="2" customFormat="1" ht="16.5" customHeight="1">
      <c r="A287" s="35"/>
      <c r="B287" s="36"/>
      <c r="C287" s="251" t="s">
        <v>517</v>
      </c>
      <c r="D287" s="251" t="s">
        <v>386</v>
      </c>
      <c r="E287" s="252" t="s">
        <v>5572</v>
      </c>
      <c r="F287" s="253" t="s">
        <v>5573</v>
      </c>
      <c r="G287" s="254" t="s">
        <v>280</v>
      </c>
      <c r="H287" s="255">
        <v>28.84</v>
      </c>
      <c r="I287" s="256"/>
      <c r="J287" s="257">
        <f>ROUND(I287*H287,2)</f>
        <v>0</v>
      </c>
      <c r="K287" s="253" t="s">
        <v>281</v>
      </c>
      <c r="L287" s="258"/>
      <c r="M287" s="259" t="s">
        <v>1</v>
      </c>
      <c r="N287" s="260" t="s">
        <v>41</v>
      </c>
      <c r="O287" s="72"/>
      <c r="P287" s="203">
        <f>O287*H287</f>
        <v>0</v>
      </c>
      <c r="Q287" s="203">
        <v>0.17599999999999999</v>
      </c>
      <c r="R287" s="203">
        <f>Q287*H287</f>
        <v>5.0758399999999995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334</v>
      </c>
      <c r="AT287" s="205" t="s">
        <v>386</v>
      </c>
      <c r="AU287" s="205" t="s">
        <v>85</v>
      </c>
      <c r="AY287" s="18" t="s">
        <v>275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282</v>
      </c>
      <c r="BM287" s="205" t="s">
        <v>5574</v>
      </c>
    </row>
    <row r="288" spans="1:65" s="13" customFormat="1" ht="10">
      <c r="B288" s="207"/>
      <c r="C288" s="208"/>
      <c r="D288" s="209" t="s">
        <v>284</v>
      </c>
      <c r="E288" s="208"/>
      <c r="F288" s="211" t="s">
        <v>5575</v>
      </c>
      <c r="G288" s="208"/>
      <c r="H288" s="212">
        <v>28.84</v>
      </c>
      <c r="I288" s="213"/>
      <c r="J288" s="208"/>
      <c r="K288" s="208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284</v>
      </c>
      <c r="AU288" s="218" t="s">
        <v>85</v>
      </c>
      <c r="AV288" s="13" t="s">
        <v>85</v>
      </c>
      <c r="AW288" s="13" t="s">
        <v>4</v>
      </c>
      <c r="AX288" s="13" t="s">
        <v>83</v>
      </c>
      <c r="AY288" s="218" t="s">
        <v>275</v>
      </c>
    </row>
    <row r="289" spans="1:65" s="2" customFormat="1" ht="33" customHeight="1">
      <c r="A289" s="35"/>
      <c r="B289" s="36"/>
      <c r="C289" s="194" t="s">
        <v>525</v>
      </c>
      <c r="D289" s="194" t="s">
        <v>277</v>
      </c>
      <c r="E289" s="195" t="s">
        <v>5576</v>
      </c>
      <c r="F289" s="196" t="s">
        <v>5577</v>
      </c>
      <c r="G289" s="197" t="s">
        <v>280</v>
      </c>
      <c r="H289" s="198">
        <v>19.149999999999999</v>
      </c>
      <c r="I289" s="199"/>
      <c r="J289" s="200">
        <f>ROUND(I289*H289,2)</f>
        <v>0</v>
      </c>
      <c r="K289" s="196" t="s">
        <v>281</v>
      </c>
      <c r="L289" s="40"/>
      <c r="M289" s="201" t="s">
        <v>1</v>
      </c>
      <c r="N289" s="202" t="s">
        <v>41</v>
      </c>
      <c r="O289" s="72"/>
      <c r="P289" s="203">
        <f>O289*H289</f>
        <v>0</v>
      </c>
      <c r="Q289" s="203">
        <v>0.10100000000000001</v>
      </c>
      <c r="R289" s="203">
        <f>Q289*H289</f>
        <v>1.93415</v>
      </c>
      <c r="S289" s="203">
        <v>0</v>
      </c>
      <c r="T289" s="20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282</v>
      </c>
      <c r="AT289" s="205" t="s">
        <v>277</v>
      </c>
      <c r="AU289" s="205" t="s">
        <v>85</v>
      </c>
      <c r="AY289" s="18" t="s">
        <v>275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8" t="s">
        <v>83</v>
      </c>
      <c r="BK289" s="206">
        <f>ROUND(I289*H289,2)</f>
        <v>0</v>
      </c>
      <c r="BL289" s="18" t="s">
        <v>282</v>
      </c>
      <c r="BM289" s="205" t="s">
        <v>5578</v>
      </c>
    </row>
    <row r="290" spans="1:65" s="13" customFormat="1" ht="10">
      <c r="B290" s="207"/>
      <c r="C290" s="208"/>
      <c r="D290" s="209" t="s">
        <v>284</v>
      </c>
      <c r="E290" s="210" t="s">
        <v>1</v>
      </c>
      <c r="F290" s="211" t="s">
        <v>5513</v>
      </c>
      <c r="G290" s="208"/>
      <c r="H290" s="212">
        <v>19.149999999999999</v>
      </c>
      <c r="I290" s="213"/>
      <c r="J290" s="208"/>
      <c r="K290" s="208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284</v>
      </c>
      <c r="AU290" s="218" t="s">
        <v>85</v>
      </c>
      <c r="AV290" s="13" t="s">
        <v>85</v>
      </c>
      <c r="AW290" s="13" t="s">
        <v>32</v>
      </c>
      <c r="AX290" s="13" t="s">
        <v>76</v>
      </c>
      <c r="AY290" s="218" t="s">
        <v>275</v>
      </c>
    </row>
    <row r="291" spans="1:65" s="15" customFormat="1" ht="10">
      <c r="B291" s="230"/>
      <c r="C291" s="231"/>
      <c r="D291" s="209" t="s">
        <v>284</v>
      </c>
      <c r="E291" s="232" t="s">
        <v>1</v>
      </c>
      <c r="F291" s="233" t="s">
        <v>287</v>
      </c>
      <c r="G291" s="231"/>
      <c r="H291" s="234">
        <v>19.149999999999999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AT291" s="240" t="s">
        <v>284</v>
      </c>
      <c r="AU291" s="240" t="s">
        <v>85</v>
      </c>
      <c r="AV291" s="15" t="s">
        <v>282</v>
      </c>
      <c r="AW291" s="15" t="s">
        <v>32</v>
      </c>
      <c r="AX291" s="15" t="s">
        <v>83</v>
      </c>
      <c r="AY291" s="240" t="s">
        <v>275</v>
      </c>
    </row>
    <row r="292" spans="1:65" s="2" customFormat="1" ht="16.5" customHeight="1">
      <c r="A292" s="35"/>
      <c r="B292" s="36"/>
      <c r="C292" s="251" t="s">
        <v>552</v>
      </c>
      <c r="D292" s="251" t="s">
        <v>386</v>
      </c>
      <c r="E292" s="252" t="s">
        <v>5579</v>
      </c>
      <c r="F292" s="253" t="s">
        <v>5580</v>
      </c>
      <c r="G292" s="254" t="s">
        <v>280</v>
      </c>
      <c r="H292" s="255">
        <v>19.149999999999999</v>
      </c>
      <c r="I292" s="256"/>
      <c r="J292" s="257">
        <f>ROUND(I292*H292,2)</f>
        <v>0</v>
      </c>
      <c r="K292" s="253" t="s">
        <v>1</v>
      </c>
      <c r="L292" s="258"/>
      <c r="M292" s="259" t="s">
        <v>1</v>
      </c>
      <c r="N292" s="260" t="s">
        <v>41</v>
      </c>
      <c r="O292" s="72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334</v>
      </c>
      <c r="AT292" s="205" t="s">
        <v>386</v>
      </c>
      <c r="AU292" s="205" t="s">
        <v>85</v>
      </c>
      <c r="AY292" s="18" t="s">
        <v>275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282</v>
      </c>
      <c r="BM292" s="205" t="s">
        <v>5581</v>
      </c>
    </row>
    <row r="293" spans="1:65" s="2" customFormat="1" ht="37.75" customHeight="1">
      <c r="A293" s="35"/>
      <c r="B293" s="36"/>
      <c r="C293" s="194" t="s">
        <v>562</v>
      </c>
      <c r="D293" s="194" t="s">
        <v>277</v>
      </c>
      <c r="E293" s="195" t="s">
        <v>5582</v>
      </c>
      <c r="F293" s="196" t="s">
        <v>5583</v>
      </c>
      <c r="G293" s="197" t="s">
        <v>280</v>
      </c>
      <c r="H293" s="198">
        <v>420.4</v>
      </c>
      <c r="I293" s="199"/>
      <c r="J293" s="200">
        <f>ROUND(I293*H293,2)</f>
        <v>0</v>
      </c>
      <c r="K293" s="196" t="s">
        <v>281</v>
      </c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0.10100000000000001</v>
      </c>
      <c r="R293" s="203">
        <f>Q293*H293</f>
        <v>42.4604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282</v>
      </c>
      <c r="AT293" s="205" t="s">
        <v>277</v>
      </c>
      <c r="AU293" s="205" t="s">
        <v>85</v>
      </c>
      <c r="AY293" s="18" t="s">
        <v>275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282</v>
      </c>
      <c r="BM293" s="205" t="s">
        <v>5584</v>
      </c>
    </row>
    <row r="294" spans="1:65" s="13" customFormat="1" ht="10">
      <c r="B294" s="207"/>
      <c r="C294" s="208"/>
      <c r="D294" s="209" t="s">
        <v>284</v>
      </c>
      <c r="E294" s="210" t="s">
        <v>1</v>
      </c>
      <c r="F294" s="211" t="s">
        <v>5510</v>
      </c>
      <c r="G294" s="208"/>
      <c r="H294" s="212">
        <v>384</v>
      </c>
      <c r="I294" s="213"/>
      <c r="J294" s="208"/>
      <c r="K294" s="208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284</v>
      </c>
      <c r="AU294" s="218" t="s">
        <v>85</v>
      </c>
      <c r="AV294" s="13" t="s">
        <v>85</v>
      </c>
      <c r="AW294" s="13" t="s">
        <v>32</v>
      </c>
      <c r="AX294" s="13" t="s">
        <v>76</v>
      </c>
      <c r="AY294" s="218" t="s">
        <v>275</v>
      </c>
    </row>
    <row r="295" spans="1:65" s="13" customFormat="1" ht="10">
      <c r="B295" s="207"/>
      <c r="C295" s="208"/>
      <c r="D295" s="209" t="s">
        <v>284</v>
      </c>
      <c r="E295" s="210" t="s">
        <v>1</v>
      </c>
      <c r="F295" s="211" t="s">
        <v>5511</v>
      </c>
      <c r="G295" s="208"/>
      <c r="H295" s="212">
        <v>36.4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284</v>
      </c>
      <c r="AU295" s="218" t="s">
        <v>85</v>
      </c>
      <c r="AV295" s="13" t="s">
        <v>85</v>
      </c>
      <c r="AW295" s="13" t="s">
        <v>32</v>
      </c>
      <c r="AX295" s="13" t="s">
        <v>76</v>
      </c>
      <c r="AY295" s="218" t="s">
        <v>275</v>
      </c>
    </row>
    <row r="296" spans="1:65" s="14" customFormat="1" ht="10">
      <c r="B296" s="219"/>
      <c r="C296" s="220"/>
      <c r="D296" s="209" t="s">
        <v>284</v>
      </c>
      <c r="E296" s="221" t="s">
        <v>1</v>
      </c>
      <c r="F296" s="222" t="s">
        <v>286</v>
      </c>
      <c r="G296" s="220"/>
      <c r="H296" s="223">
        <v>420.4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284</v>
      </c>
      <c r="AU296" s="229" t="s">
        <v>85</v>
      </c>
      <c r="AV296" s="14" t="s">
        <v>106</v>
      </c>
      <c r="AW296" s="14" t="s">
        <v>32</v>
      </c>
      <c r="AX296" s="14" t="s">
        <v>76</v>
      </c>
      <c r="AY296" s="229" t="s">
        <v>275</v>
      </c>
    </row>
    <row r="297" spans="1:65" s="15" customFormat="1" ht="10">
      <c r="B297" s="230"/>
      <c r="C297" s="231"/>
      <c r="D297" s="209" t="s">
        <v>284</v>
      </c>
      <c r="E297" s="232" t="s">
        <v>1</v>
      </c>
      <c r="F297" s="233" t="s">
        <v>287</v>
      </c>
      <c r="G297" s="231"/>
      <c r="H297" s="234">
        <v>420.4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284</v>
      </c>
      <c r="AU297" s="240" t="s">
        <v>85</v>
      </c>
      <c r="AV297" s="15" t="s">
        <v>282</v>
      </c>
      <c r="AW297" s="15" t="s">
        <v>32</v>
      </c>
      <c r="AX297" s="15" t="s">
        <v>83</v>
      </c>
      <c r="AY297" s="240" t="s">
        <v>275</v>
      </c>
    </row>
    <row r="298" spans="1:65" s="2" customFormat="1" ht="16.5" customHeight="1">
      <c r="A298" s="35"/>
      <c r="B298" s="36"/>
      <c r="C298" s="251" t="s">
        <v>589</v>
      </c>
      <c r="D298" s="251" t="s">
        <v>386</v>
      </c>
      <c r="E298" s="252" t="s">
        <v>5585</v>
      </c>
      <c r="F298" s="253" t="s">
        <v>5586</v>
      </c>
      <c r="G298" s="254" t="s">
        <v>280</v>
      </c>
      <c r="H298" s="255">
        <v>387.84</v>
      </c>
      <c r="I298" s="256"/>
      <c r="J298" s="257">
        <f>ROUND(I298*H298,2)</f>
        <v>0</v>
      </c>
      <c r="K298" s="253" t="s">
        <v>1</v>
      </c>
      <c r="L298" s="258"/>
      <c r="M298" s="259" t="s">
        <v>1</v>
      </c>
      <c r="N298" s="260" t="s">
        <v>41</v>
      </c>
      <c r="O298" s="72"/>
      <c r="P298" s="203">
        <f>O298*H298</f>
        <v>0</v>
      </c>
      <c r="Q298" s="203">
        <v>9.0999999999999998E-2</v>
      </c>
      <c r="R298" s="203">
        <f>Q298*H298</f>
        <v>35.293439999999997</v>
      </c>
      <c r="S298" s="203">
        <v>0</v>
      </c>
      <c r="T298" s="20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334</v>
      </c>
      <c r="AT298" s="205" t="s">
        <v>386</v>
      </c>
      <c r="AU298" s="205" t="s">
        <v>85</v>
      </c>
      <c r="AY298" s="18" t="s">
        <v>275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8" t="s">
        <v>83</v>
      </c>
      <c r="BK298" s="206">
        <f>ROUND(I298*H298,2)</f>
        <v>0</v>
      </c>
      <c r="BL298" s="18" t="s">
        <v>282</v>
      </c>
      <c r="BM298" s="205" t="s">
        <v>5587</v>
      </c>
    </row>
    <row r="299" spans="1:65" s="13" customFormat="1" ht="10">
      <c r="B299" s="207"/>
      <c r="C299" s="208"/>
      <c r="D299" s="209" t="s">
        <v>284</v>
      </c>
      <c r="E299" s="210" t="s">
        <v>1</v>
      </c>
      <c r="F299" s="211" t="s">
        <v>5510</v>
      </c>
      <c r="G299" s="208"/>
      <c r="H299" s="212">
        <v>384</v>
      </c>
      <c r="I299" s="213"/>
      <c r="J299" s="208"/>
      <c r="K299" s="208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284</v>
      </c>
      <c r="AU299" s="218" t="s">
        <v>85</v>
      </c>
      <c r="AV299" s="13" t="s">
        <v>85</v>
      </c>
      <c r="AW299" s="13" t="s">
        <v>32</v>
      </c>
      <c r="AX299" s="13" t="s">
        <v>76</v>
      </c>
      <c r="AY299" s="218" t="s">
        <v>275</v>
      </c>
    </row>
    <row r="300" spans="1:65" s="14" customFormat="1" ht="10">
      <c r="B300" s="219"/>
      <c r="C300" s="220"/>
      <c r="D300" s="209" t="s">
        <v>284</v>
      </c>
      <c r="E300" s="221" t="s">
        <v>1</v>
      </c>
      <c r="F300" s="222" t="s">
        <v>286</v>
      </c>
      <c r="G300" s="220"/>
      <c r="H300" s="223">
        <v>384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284</v>
      </c>
      <c r="AU300" s="229" t="s">
        <v>85</v>
      </c>
      <c r="AV300" s="14" t="s">
        <v>106</v>
      </c>
      <c r="AW300" s="14" t="s">
        <v>32</v>
      </c>
      <c r="AX300" s="14" t="s">
        <v>76</v>
      </c>
      <c r="AY300" s="229" t="s">
        <v>275</v>
      </c>
    </row>
    <row r="301" spans="1:65" s="15" customFormat="1" ht="10">
      <c r="B301" s="230"/>
      <c r="C301" s="231"/>
      <c r="D301" s="209" t="s">
        <v>284</v>
      </c>
      <c r="E301" s="232" t="s">
        <v>1</v>
      </c>
      <c r="F301" s="233" t="s">
        <v>287</v>
      </c>
      <c r="G301" s="231"/>
      <c r="H301" s="234">
        <v>384</v>
      </c>
      <c r="I301" s="235"/>
      <c r="J301" s="231"/>
      <c r="K301" s="231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284</v>
      </c>
      <c r="AU301" s="240" t="s">
        <v>85</v>
      </c>
      <c r="AV301" s="15" t="s">
        <v>282</v>
      </c>
      <c r="AW301" s="15" t="s">
        <v>32</v>
      </c>
      <c r="AX301" s="15" t="s">
        <v>83</v>
      </c>
      <c r="AY301" s="240" t="s">
        <v>275</v>
      </c>
    </row>
    <row r="302" spans="1:65" s="13" customFormat="1" ht="10">
      <c r="B302" s="207"/>
      <c r="C302" s="208"/>
      <c r="D302" s="209" t="s">
        <v>284</v>
      </c>
      <c r="E302" s="208"/>
      <c r="F302" s="211" t="s">
        <v>5588</v>
      </c>
      <c r="G302" s="208"/>
      <c r="H302" s="212">
        <v>387.84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284</v>
      </c>
      <c r="AU302" s="218" t="s">
        <v>85</v>
      </c>
      <c r="AV302" s="13" t="s">
        <v>85</v>
      </c>
      <c r="AW302" s="13" t="s">
        <v>4</v>
      </c>
      <c r="AX302" s="13" t="s">
        <v>83</v>
      </c>
      <c r="AY302" s="218" t="s">
        <v>275</v>
      </c>
    </row>
    <row r="303" spans="1:65" s="2" customFormat="1" ht="24.15" customHeight="1">
      <c r="A303" s="35"/>
      <c r="B303" s="36"/>
      <c r="C303" s="251" t="s">
        <v>594</v>
      </c>
      <c r="D303" s="251" t="s">
        <v>386</v>
      </c>
      <c r="E303" s="252" t="s">
        <v>5589</v>
      </c>
      <c r="F303" s="253" t="s">
        <v>5590</v>
      </c>
      <c r="G303" s="254" t="s">
        <v>280</v>
      </c>
      <c r="H303" s="255">
        <v>36.764000000000003</v>
      </c>
      <c r="I303" s="256"/>
      <c r="J303" s="257">
        <f>ROUND(I303*H303,2)</f>
        <v>0</v>
      </c>
      <c r="K303" s="253" t="s">
        <v>281</v>
      </c>
      <c r="L303" s="258"/>
      <c r="M303" s="259" t="s">
        <v>1</v>
      </c>
      <c r="N303" s="260" t="s">
        <v>41</v>
      </c>
      <c r="O303" s="72"/>
      <c r="P303" s="203">
        <f>O303*H303</f>
        <v>0</v>
      </c>
      <c r="Q303" s="203">
        <v>0.21</v>
      </c>
      <c r="R303" s="203">
        <f>Q303*H303</f>
        <v>7.72044</v>
      </c>
      <c r="S303" s="203">
        <v>0</v>
      </c>
      <c r="T303" s="20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5" t="s">
        <v>334</v>
      </c>
      <c r="AT303" s="205" t="s">
        <v>386</v>
      </c>
      <c r="AU303" s="205" t="s">
        <v>85</v>
      </c>
      <c r="AY303" s="18" t="s">
        <v>275</v>
      </c>
      <c r="BE303" s="206">
        <f>IF(N303="základní",J303,0)</f>
        <v>0</v>
      </c>
      <c r="BF303" s="206">
        <f>IF(N303="snížená",J303,0)</f>
        <v>0</v>
      </c>
      <c r="BG303" s="206">
        <f>IF(N303="zákl. přenesená",J303,0)</f>
        <v>0</v>
      </c>
      <c r="BH303" s="206">
        <f>IF(N303="sníž. přenesená",J303,0)</f>
        <v>0</v>
      </c>
      <c r="BI303" s="206">
        <f>IF(N303="nulová",J303,0)</f>
        <v>0</v>
      </c>
      <c r="BJ303" s="18" t="s">
        <v>83</v>
      </c>
      <c r="BK303" s="206">
        <f>ROUND(I303*H303,2)</f>
        <v>0</v>
      </c>
      <c r="BL303" s="18" t="s">
        <v>282</v>
      </c>
      <c r="BM303" s="205" t="s">
        <v>5591</v>
      </c>
    </row>
    <row r="304" spans="1:65" s="13" customFormat="1" ht="10">
      <c r="B304" s="207"/>
      <c r="C304" s="208"/>
      <c r="D304" s="209" t="s">
        <v>284</v>
      </c>
      <c r="E304" s="210" t="s">
        <v>1</v>
      </c>
      <c r="F304" s="211" t="s">
        <v>5511</v>
      </c>
      <c r="G304" s="208"/>
      <c r="H304" s="212">
        <v>36.4</v>
      </c>
      <c r="I304" s="213"/>
      <c r="J304" s="208"/>
      <c r="K304" s="208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284</v>
      </c>
      <c r="AU304" s="218" t="s">
        <v>85</v>
      </c>
      <c r="AV304" s="13" t="s">
        <v>85</v>
      </c>
      <c r="AW304" s="13" t="s">
        <v>32</v>
      </c>
      <c r="AX304" s="13" t="s">
        <v>76</v>
      </c>
      <c r="AY304" s="218" t="s">
        <v>275</v>
      </c>
    </row>
    <row r="305" spans="1:65" s="14" customFormat="1" ht="10">
      <c r="B305" s="219"/>
      <c r="C305" s="220"/>
      <c r="D305" s="209" t="s">
        <v>284</v>
      </c>
      <c r="E305" s="221" t="s">
        <v>1</v>
      </c>
      <c r="F305" s="222" t="s">
        <v>286</v>
      </c>
      <c r="G305" s="220"/>
      <c r="H305" s="223">
        <v>36.4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284</v>
      </c>
      <c r="AU305" s="229" t="s">
        <v>85</v>
      </c>
      <c r="AV305" s="14" t="s">
        <v>106</v>
      </c>
      <c r="AW305" s="14" t="s">
        <v>32</v>
      </c>
      <c r="AX305" s="14" t="s">
        <v>76</v>
      </c>
      <c r="AY305" s="229" t="s">
        <v>275</v>
      </c>
    </row>
    <row r="306" spans="1:65" s="15" customFormat="1" ht="10">
      <c r="B306" s="230"/>
      <c r="C306" s="231"/>
      <c r="D306" s="209" t="s">
        <v>284</v>
      </c>
      <c r="E306" s="232" t="s">
        <v>1</v>
      </c>
      <c r="F306" s="233" t="s">
        <v>287</v>
      </c>
      <c r="G306" s="231"/>
      <c r="H306" s="234">
        <v>36.4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284</v>
      </c>
      <c r="AU306" s="240" t="s">
        <v>85</v>
      </c>
      <c r="AV306" s="15" t="s">
        <v>282</v>
      </c>
      <c r="AW306" s="15" t="s">
        <v>32</v>
      </c>
      <c r="AX306" s="15" t="s">
        <v>83</v>
      </c>
      <c r="AY306" s="240" t="s">
        <v>275</v>
      </c>
    </row>
    <row r="307" spans="1:65" s="13" customFormat="1" ht="10">
      <c r="B307" s="207"/>
      <c r="C307" s="208"/>
      <c r="D307" s="209" t="s">
        <v>284</v>
      </c>
      <c r="E307" s="208"/>
      <c r="F307" s="211" t="s">
        <v>5592</v>
      </c>
      <c r="G307" s="208"/>
      <c r="H307" s="212">
        <v>36.764000000000003</v>
      </c>
      <c r="I307" s="213"/>
      <c r="J307" s="208"/>
      <c r="K307" s="208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284</v>
      </c>
      <c r="AU307" s="218" t="s">
        <v>85</v>
      </c>
      <c r="AV307" s="13" t="s">
        <v>85</v>
      </c>
      <c r="AW307" s="13" t="s">
        <v>4</v>
      </c>
      <c r="AX307" s="13" t="s">
        <v>83</v>
      </c>
      <c r="AY307" s="218" t="s">
        <v>275</v>
      </c>
    </row>
    <row r="308" spans="1:65" s="12" customFormat="1" ht="22.75" customHeight="1">
      <c r="B308" s="178"/>
      <c r="C308" s="179"/>
      <c r="D308" s="180" t="s">
        <v>75</v>
      </c>
      <c r="E308" s="192" t="s">
        <v>339</v>
      </c>
      <c r="F308" s="192" t="s">
        <v>1539</v>
      </c>
      <c r="G308" s="179"/>
      <c r="H308" s="179"/>
      <c r="I308" s="182"/>
      <c r="J308" s="193">
        <f>BK308</f>
        <v>0</v>
      </c>
      <c r="K308" s="179"/>
      <c r="L308" s="184"/>
      <c r="M308" s="185"/>
      <c r="N308" s="186"/>
      <c r="O308" s="186"/>
      <c r="P308" s="187">
        <f>SUM(P309:P361)</f>
        <v>0</v>
      </c>
      <c r="Q308" s="186"/>
      <c r="R308" s="187">
        <f>SUM(R309:R361)</f>
        <v>115.35009732000002</v>
      </c>
      <c r="S308" s="186"/>
      <c r="T308" s="188">
        <f>SUM(T309:T361)</f>
        <v>0</v>
      </c>
      <c r="AR308" s="189" t="s">
        <v>83</v>
      </c>
      <c r="AT308" s="190" t="s">
        <v>75</v>
      </c>
      <c r="AU308" s="190" t="s">
        <v>83</v>
      </c>
      <c r="AY308" s="189" t="s">
        <v>275</v>
      </c>
      <c r="BK308" s="191">
        <f>SUM(BK309:BK361)</f>
        <v>0</v>
      </c>
    </row>
    <row r="309" spans="1:65" s="2" customFormat="1" ht="24.15" customHeight="1">
      <c r="A309" s="35"/>
      <c r="B309" s="36"/>
      <c r="C309" s="194" t="s">
        <v>599</v>
      </c>
      <c r="D309" s="194" t="s">
        <v>277</v>
      </c>
      <c r="E309" s="195" t="s">
        <v>5593</v>
      </c>
      <c r="F309" s="196" t="s">
        <v>5594</v>
      </c>
      <c r="G309" s="197" t="s">
        <v>280</v>
      </c>
      <c r="H309" s="198">
        <v>8.25</v>
      </c>
      <c r="I309" s="199"/>
      <c r="J309" s="200">
        <f>ROUND(I309*H309,2)</f>
        <v>0</v>
      </c>
      <c r="K309" s="196" t="s">
        <v>281</v>
      </c>
      <c r="L309" s="40"/>
      <c r="M309" s="201" t="s">
        <v>1</v>
      </c>
      <c r="N309" s="202" t="s">
        <v>41</v>
      </c>
      <c r="O309" s="72"/>
      <c r="P309" s="203">
        <f>O309*H309</f>
        <v>0</v>
      </c>
      <c r="Q309" s="203">
        <v>5.9999999999999995E-4</v>
      </c>
      <c r="R309" s="203">
        <f>Q309*H309</f>
        <v>4.9499999999999995E-3</v>
      </c>
      <c r="S309" s="203">
        <v>0</v>
      </c>
      <c r="T309" s="20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282</v>
      </c>
      <c r="AT309" s="205" t="s">
        <v>277</v>
      </c>
      <c r="AU309" s="205" t="s">
        <v>85</v>
      </c>
      <c r="AY309" s="18" t="s">
        <v>275</v>
      </c>
      <c r="BE309" s="206">
        <f>IF(N309="základní",J309,0)</f>
        <v>0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18" t="s">
        <v>83</v>
      </c>
      <c r="BK309" s="206">
        <f>ROUND(I309*H309,2)</f>
        <v>0</v>
      </c>
      <c r="BL309" s="18" t="s">
        <v>282</v>
      </c>
      <c r="BM309" s="205" t="s">
        <v>5595</v>
      </c>
    </row>
    <row r="310" spans="1:65" s="13" customFormat="1" ht="10">
      <c r="B310" s="207"/>
      <c r="C310" s="208"/>
      <c r="D310" s="209" t="s">
        <v>284</v>
      </c>
      <c r="E310" s="210" t="s">
        <v>1</v>
      </c>
      <c r="F310" s="211" t="s">
        <v>5596</v>
      </c>
      <c r="G310" s="208"/>
      <c r="H310" s="212">
        <v>8.25</v>
      </c>
      <c r="I310" s="213"/>
      <c r="J310" s="208"/>
      <c r="K310" s="208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284</v>
      </c>
      <c r="AU310" s="218" t="s">
        <v>85</v>
      </c>
      <c r="AV310" s="13" t="s">
        <v>85</v>
      </c>
      <c r="AW310" s="13" t="s">
        <v>32</v>
      </c>
      <c r="AX310" s="13" t="s">
        <v>76</v>
      </c>
      <c r="AY310" s="218" t="s">
        <v>275</v>
      </c>
    </row>
    <row r="311" spans="1:65" s="14" customFormat="1" ht="10">
      <c r="B311" s="219"/>
      <c r="C311" s="220"/>
      <c r="D311" s="209" t="s">
        <v>284</v>
      </c>
      <c r="E311" s="221" t="s">
        <v>1</v>
      </c>
      <c r="F311" s="222" t="s">
        <v>286</v>
      </c>
      <c r="G311" s="220"/>
      <c r="H311" s="223">
        <v>8.25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284</v>
      </c>
      <c r="AU311" s="229" t="s">
        <v>85</v>
      </c>
      <c r="AV311" s="14" t="s">
        <v>106</v>
      </c>
      <c r="AW311" s="14" t="s">
        <v>32</v>
      </c>
      <c r="AX311" s="14" t="s">
        <v>76</v>
      </c>
      <c r="AY311" s="229" t="s">
        <v>275</v>
      </c>
    </row>
    <row r="312" spans="1:65" s="15" customFormat="1" ht="10">
      <c r="B312" s="230"/>
      <c r="C312" s="231"/>
      <c r="D312" s="209" t="s">
        <v>284</v>
      </c>
      <c r="E312" s="232" t="s">
        <v>1</v>
      </c>
      <c r="F312" s="233" t="s">
        <v>287</v>
      </c>
      <c r="G312" s="231"/>
      <c r="H312" s="234">
        <v>8.25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AT312" s="240" t="s">
        <v>284</v>
      </c>
      <c r="AU312" s="240" t="s">
        <v>85</v>
      </c>
      <c r="AV312" s="15" t="s">
        <v>282</v>
      </c>
      <c r="AW312" s="15" t="s">
        <v>32</v>
      </c>
      <c r="AX312" s="15" t="s">
        <v>83</v>
      </c>
      <c r="AY312" s="240" t="s">
        <v>275</v>
      </c>
    </row>
    <row r="313" spans="1:65" s="2" customFormat="1" ht="24.15" customHeight="1">
      <c r="A313" s="35"/>
      <c r="B313" s="36"/>
      <c r="C313" s="194" t="s">
        <v>603</v>
      </c>
      <c r="D313" s="194" t="s">
        <v>277</v>
      </c>
      <c r="E313" s="195" t="s">
        <v>5597</v>
      </c>
      <c r="F313" s="196" t="s">
        <v>5598</v>
      </c>
      <c r="G313" s="197" t="s">
        <v>280</v>
      </c>
      <c r="H313" s="198">
        <v>8.25</v>
      </c>
      <c r="I313" s="199"/>
      <c r="J313" s="200">
        <f>ROUND(I313*H313,2)</f>
        <v>0</v>
      </c>
      <c r="K313" s="196" t="s">
        <v>281</v>
      </c>
      <c r="L313" s="40"/>
      <c r="M313" s="201" t="s">
        <v>1</v>
      </c>
      <c r="N313" s="202" t="s">
        <v>41</v>
      </c>
      <c r="O313" s="72"/>
      <c r="P313" s="203">
        <f>O313*H313</f>
        <v>0</v>
      </c>
      <c r="Q313" s="203">
        <v>2.5999999999999999E-3</v>
      </c>
      <c r="R313" s="203">
        <f>Q313*H313</f>
        <v>2.145E-2</v>
      </c>
      <c r="S313" s="203">
        <v>0</v>
      </c>
      <c r="T313" s="20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282</v>
      </c>
      <c r="AT313" s="205" t="s">
        <v>277</v>
      </c>
      <c r="AU313" s="205" t="s">
        <v>85</v>
      </c>
      <c r="AY313" s="18" t="s">
        <v>275</v>
      </c>
      <c r="BE313" s="206">
        <f>IF(N313="základní",J313,0)</f>
        <v>0</v>
      </c>
      <c r="BF313" s="206">
        <f>IF(N313="snížená",J313,0)</f>
        <v>0</v>
      </c>
      <c r="BG313" s="206">
        <f>IF(N313="zákl. přenesená",J313,0)</f>
        <v>0</v>
      </c>
      <c r="BH313" s="206">
        <f>IF(N313="sníž. přenesená",J313,0)</f>
        <v>0</v>
      </c>
      <c r="BI313" s="206">
        <f>IF(N313="nulová",J313,0)</f>
        <v>0</v>
      </c>
      <c r="BJ313" s="18" t="s">
        <v>83</v>
      </c>
      <c r="BK313" s="206">
        <f>ROUND(I313*H313,2)</f>
        <v>0</v>
      </c>
      <c r="BL313" s="18" t="s">
        <v>282</v>
      </c>
      <c r="BM313" s="205" t="s">
        <v>5599</v>
      </c>
    </row>
    <row r="314" spans="1:65" s="2" customFormat="1" ht="16.5" customHeight="1">
      <c r="A314" s="35"/>
      <c r="B314" s="36"/>
      <c r="C314" s="194" t="s">
        <v>607</v>
      </c>
      <c r="D314" s="194" t="s">
        <v>277</v>
      </c>
      <c r="E314" s="195" t="s">
        <v>5600</v>
      </c>
      <c r="F314" s="196" t="s">
        <v>5601</v>
      </c>
      <c r="G314" s="197" t="s">
        <v>280</v>
      </c>
      <c r="H314" s="198">
        <v>8.25</v>
      </c>
      <c r="I314" s="199"/>
      <c r="J314" s="200">
        <f>ROUND(I314*H314,2)</f>
        <v>0</v>
      </c>
      <c r="K314" s="196" t="s">
        <v>281</v>
      </c>
      <c r="L314" s="40"/>
      <c r="M314" s="201" t="s">
        <v>1</v>
      </c>
      <c r="N314" s="202" t="s">
        <v>41</v>
      </c>
      <c r="O314" s="72"/>
      <c r="P314" s="203">
        <f>O314*H314</f>
        <v>0</v>
      </c>
      <c r="Q314" s="203">
        <v>1.0000000000000001E-5</v>
      </c>
      <c r="R314" s="203">
        <f>Q314*H314</f>
        <v>8.2500000000000013E-5</v>
      </c>
      <c r="S314" s="203">
        <v>0</v>
      </c>
      <c r="T314" s="20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282</v>
      </c>
      <c r="AT314" s="205" t="s">
        <v>277</v>
      </c>
      <c r="AU314" s="205" t="s">
        <v>85</v>
      </c>
      <c r="AY314" s="18" t="s">
        <v>275</v>
      </c>
      <c r="BE314" s="206">
        <f>IF(N314="základní",J314,0)</f>
        <v>0</v>
      </c>
      <c r="BF314" s="206">
        <f>IF(N314="snížená",J314,0)</f>
        <v>0</v>
      </c>
      <c r="BG314" s="206">
        <f>IF(N314="zákl. přenesená",J314,0)</f>
        <v>0</v>
      </c>
      <c r="BH314" s="206">
        <f>IF(N314="sníž. přenesená",J314,0)</f>
        <v>0</v>
      </c>
      <c r="BI314" s="206">
        <f>IF(N314="nulová",J314,0)</f>
        <v>0</v>
      </c>
      <c r="BJ314" s="18" t="s">
        <v>83</v>
      </c>
      <c r="BK314" s="206">
        <f>ROUND(I314*H314,2)</f>
        <v>0</v>
      </c>
      <c r="BL314" s="18" t="s">
        <v>282</v>
      </c>
      <c r="BM314" s="205" t="s">
        <v>5602</v>
      </c>
    </row>
    <row r="315" spans="1:65" s="2" customFormat="1" ht="33" customHeight="1">
      <c r="A315" s="35"/>
      <c r="B315" s="36"/>
      <c r="C315" s="194" t="s">
        <v>613</v>
      </c>
      <c r="D315" s="194" t="s">
        <v>277</v>
      </c>
      <c r="E315" s="195" t="s">
        <v>5603</v>
      </c>
      <c r="F315" s="196" t="s">
        <v>5604</v>
      </c>
      <c r="G315" s="197" t="s">
        <v>399</v>
      </c>
      <c r="H315" s="198">
        <v>370</v>
      </c>
      <c r="I315" s="199"/>
      <c r="J315" s="200">
        <f>ROUND(I315*H315,2)</f>
        <v>0</v>
      </c>
      <c r="K315" s="196" t="s">
        <v>281</v>
      </c>
      <c r="L315" s="40"/>
      <c r="M315" s="201" t="s">
        <v>1</v>
      </c>
      <c r="N315" s="202" t="s">
        <v>41</v>
      </c>
      <c r="O315" s="72"/>
      <c r="P315" s="203">
        <f>O315*H315</f>
        <v>0</v>
      </c>
      <c r="Q315" s="203">
        <v>0.15540000000000001</v>
      </c>
      <c r="R315" s="203">
        <f>Q315*H315</f>
        <v>57.498000000000005</v>
      </c>
      <c r="S315" s="203">
        <v>0</v>
      </c>
      <c r="T315" s="20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5" t="s">
        <v>282</v>
      </c>
      <c r="AT315" s="205" t="s">
        <v>277</v>
      </c>
      <c r="AU315" s="205" t="s">
        <v>85</v>
      </c>
      <c r="AY315" s="18" t="s">
        <v>275</v>
      </c>
      <c r="BE315" s="206">
        <f>IF(N315="základní",J315,0)</f>
        <v>0</v>
      </c>
      <c r="BF315" s="206">
        <f>IF(N315="snížená",J315,0)</f>
        <v>0</v>
      </c>
      <c r="BG315" s="206">
        <f>IF(N315="zákl. přenesená",J315,0)</f>
        <v>0</v>
      </c>
      <c r="BH315" s="206">
        <f>IF(N315="sníž. přenesená",J315,0)</f>
        <v>0</v>
      </c>
      <c r="BI315" s="206">
        <f>IF(N315="nulová",J315,0)</f>
        <v>0</v>
      </c>
      <c r="BJ315" s="18" t="s">
        <v>83</v>
      </c>
      <c r="BK315" s="206">
        <f>ROUND(I315*H315,2)</f>
        <v>0</v>
      </c>
      <c r="BL315" s="18" t="s">
        <v>282</v>
      </c>
      <c r="BM315" s="205" t="s">
        <v>5605</v>
      </c>
    </row>
    <row r="316" spans="1:65" s="13" customFormat="1" ht="20">
      <c r="B316" s="207"/>
      <c r="C316" s="208"/>
      <c r="D316" s="209" t="s">
        <v>284</v>
      </c>
      <c r="E316" s="210" t="s">
        <v>1</v>
      </c>
      <c r="F316" s="211" t="s">
        <v>5606</v>
      </c>
      <c r="G316" s="208"/>
      <c r="H316" s="212">
        <v>312.2</v>
      </c>
      <c r="I316" s="213"/>
      <c r="J316" s="208"/>
      <c r="K316" s="208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284</v>
      </c>
      <c r="AU316" s="218" t="s">
        <v>85</v>
      </c>
      <c r="AV316" s="13" t="s">
        <v>85</v>
      </c>
      <c r="AW316" s="13" t="s">
        <v>32</v>
      </c>
      <c r="AX316" s="13" t="s">
        <v>76</v>
      </c>
      <c r="AY316" s="218" t="s">
        <v>275</v>
      </c>
    </row>
    <row r="317" spans="1:65" s="13" customFormat="1" ht="10">
      <c r="B317" s="207"/>
      <c r="C317" s="208"/>
      <c r="D317" s="209" t="s">
        <v>284</v>
      </c>
      <c r="E317" s="210" t="s">
        <v>1</v>
      </c>
      <c r="F317" s="211" t="s">
        <v>5607</v>
      </c>
      <c r="G317" s="208"/>
      <c r="H317" s="212">
        <v>21</v>
      </c>
      <c r="I317" s="213"/>
      <c r="J317" s="208"/>
      <c r="K317" s="208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284</v>
      </c>
      <c r="AU317" s="218" t="s">
        <v>85</v>
      </c>
      <c r="AV317" s="13" t="s">
        <v>85</v>
      </c>
      <c r="AW317" s="13" t="s">
        <v>32</v>
      </c>
      <c r="AX317" s="13" t="s">
        <v>76</v>
      </c>
      <c r="AY317" s="218" t="s">
        <v>275</v>
      </c>
    </row>
    <row r="318" spans="1:65" s="13" customFormat="1" ht="10">
      <c r="B318" s="207"/>
      <c r="C318" s="208"/>
      <c r="D318" s="209" t="s">
        <v>284</v>
      </c>
      <c r="E318" s="210" t="s">
        <v>1</v>
      </c>
      <c r="F318" s="211" t="s">
        <v>5608</v>
      </c>
      <c r="G318" s="208"/>
      <c r="H318" s="212">
        <v>7</v>
      </c>
      <c r="I318" s="213"/>
      <c r="J318" s="208"/>
      <c r="K318" s="208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284</v>
      </c>
      <c r="AU318" s="218" t="s">
        <v>85</v>
      </c>
      <c r="AV318" s="13" t="s">
        <v>85</v>
      </c>
      <c r="AW318" s="13" t="s">
        <v>32</v>
      </c>
      <c r="AX318" s="13" t="s">
        <v>76</v>
      </c>
      <c r="AY318" s="218" t="s">
        <v>275</v>
      </c>
    </row>
    <row r="319" spans="1:65" s="13" customFormat="1" ht="10">
      <c r="B319" s="207"/>
      <c r="C319" s="208"/>
      <c r="D319" s="209" t="s">
        <v>284</v>
      </c>
      <c r="E319" s="210" t="s">
        <v>1</v>
      </c>
      <c r="F319" s="211" t="s">
        <v>5609</v>
      </c>
      <c r="G319" s="208"/>
      <c r="H319" s="212">
        <v>29.8</v>
      </c>
      <c r="I319" s="213"/>
      <c r="J319" s="208"/>
      <c r="K319" s="208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284</v>
      </c>
      <c r="AU319" s="218" t="s">
        <v>85</v>
      </c>
      <c r="AV319" s="13" t="s">
        <v>85</v>
      </c>
      <c r="AW319" s="13" t="s">
        <v>32</v>
      </c>
      <c r="AX319" s="13" t="s">
        <v>76</v>
      </c>
      <c r="AY319" s="218" t="s">
        <v>275</v>
      </c>
    </row>
    <row r="320" spans="1:65" s="14" customFormat="1" ht="10">
      <c r="B320" s="219"/>
      <c r="C320" s="220"/>
      <c r="D320" s="209" t="s">
        <v>284</v>
      </c>
      <c r="E320" s="221" t="s">
        <v>1</v>
      </c>
      <c r="F320" s="222" t="s">
        <v>286</v>
      </c>
      <c r="G320" s="220"/>
      <c r="H320" s="223">
        <v>370</v>
      </c>
      <c r="I320" s="224"/>
      <c r="J320" s="220"/>
      <c r="K320" s="220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284</v>
      </c>
      <c r="AU320" s="229" t="s">
        <v>85</v>
      </c>
      <c r="AV320" s="14" t="s">
        <v>106</v>
      </c>
      <c r="AW320" s="14" t="s">
        <v>32</v>
      </c>
      <c r="AX320" s="14" t="s">
        <v>76</v>
      </c>
      <c r="AY320" s="229" t="s">
        <v>275</v>
      </c>
    </row>
    <row r="321" spans="1:65" s="15" customFormat="1" ht="10">
      <c r="B321" s="230"/>
      <c r="C321" s="231"/>
      <c r="D321" s="209" t="s">
        <v>284</v>
      </c>
      <c r="E321" s="232" t="s">
        <v>1</v>
      </c>
      <c r="F321" s="233" t="s">
        <v>287</v>
      </c>
      <c r="G321" s="231"/>
      <c r="H321" s="234">
        <v>370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AT321" s="240" t="s">
        <v>284</v>
      </c>
      <c r="AU321" s="240" t="s">
        <v>85</v>
      </c>
      <c r="AV321" s="15" t="s">
        <v>282</v>
      </c>
      <c r="AW321" s="15" t="s">
        <v>32</v>
      </c>
      <c r="AX321" s="15" t="s">
        <v>83</v>
      </c>
      <c r="AY321" s="240" t="s">
        <v>275</v>
      </c>
    </row>
    <row r="322" spans="1:65" s="2" customFormat="1" ht="24.15" customHeight="1">
      <c r="A322" s="35"/>
      <c r="B322" s="36"/>
      <c r="C322" s="251" t="s">
        <v>618</v>
      </c>
      <c r="D322" s="251" t="s">
        <v>386</v>
      </c>
      <c r="E322" s="252" t="s">
        <v>5610</v>
      </c>
      <c r="F322" s="253" t="s">
        <v>5611</v>
      </c>
      <c r="G322" s="254" t="s">
        <v>399</v>
      </c>
      <c r="H322" s="255">
        <v>7.14</v>
      </c>
      <c r="I322" s="256"/>
      <c r="J322" s="257">
        <f>ROUND(I322*H322,2)</f>
        <v>0</v>
      </c>
      <c r="K322" s="253" t="s">
        <v>281</v>
      </c>
      <c r="L322" s="258"/>
      <c r="M322" s="259" t="s">
        <v>1</v>
      </c>
      <c r="N322" s="260" t="s">
        <v>41</v>
      </c>
      <c r="O322" s="72"/>
      <c r="P322" s="203">
        <f>O322*H322</f>
        <v>0</v>
      </c>
      <c r="Q322" s="203">
        <v>6.5670000000000006E-2</v>
      </c>
      <c r="R322" s="203">
        <f>Q322*H322</f>
        <v>0.46888380000000002</v>
      </c>
      <c r="S322" s="203">
        <v>0</v>
      </c>
      <c r="T322" s="20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5" t="s">
        <v>334</v>
      </c>
      <c r="AT322" s="205" t="s">
        <v>386</v>
      </c>
      <c r="AU322" s="205" t="s">
        <v>85</v>
      </c>
      <c r="AY322" s="18" t="s">
        <v>275</v>
      </c>
      <c r="BE322" s="206">
        <f>IF(N322="základní",J322,0)</f>
        <v>0</v>
      </c>
      <c r="BF322" s="206">
        <f>IF(N322="snížená",J322,0)</f>
        <v>0</v>
      </c>
      <c r="BG322" s="206">
        <f>IF(N322="zákl. přenesená",J322,0)</f>
        <v>0</v>
      </c>
      <c r="BH322" s="206">
        <f>IF(N322="sníž. přenesená",J322,0)</f>
        <v>0</v>
      </c>
      <c r="BI322" s="206">
        <f>IF(N322="nulová",J322,0)</f>
        <v>0</v>
      </c>
      <c r="BJ322" s="18" t="s">
        <v>83</v>
      </c>
      <c r="BK322" s="206">
        <f>ROUND(I322*H322,2)</f>
        <v>0</v>
      </c>
      <c r="BL322" s="18" t="s">
        <v>282</v>
      </c>
      <c r="BM322" s="205" t="s">
        <v>5612</v>
      </c>
    </row>
    <row r="323" spans="1:65" s="13" customFormat="1" ht="10">
      <c r="B323" s="207"/>
      <c r="C323" s="208"/>
      <c r="D323" s="209" t="s">
        <v>284</v>
      </c>
      <c r="E323" s="210" t="s">
        <v>1</v>
      </c>
      <c r="F323" s="211" t="s">
        <v>5608</v>
      </c>
      <c r="G323" s="208"/>
      <c r="H323" s="212">
        <v>7</v>
      </c>
      <c r="I323" s="213"/>
      <c r="J323" s="208"/>
      <c r="K323" s="208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284</v>
      </c>
      <c r="AU323" s="218" t="s">
        <v>85</v>
      </c>
      <c r="AV323" s="13" t="s">
        <v>85</v>
      </c>
      <c r="AW323" s="13" t="s">
        <v>32</v>
      </c>
      <c r="AX323" s="13" t="s">
        <v>76</v>
      </c>
      <c r="AY323" s="218" t="s">
        <v>275</v>
      </c>
    </row>
    <row r="324" spans="1:65" s="14" customFormat="1" ht="10">
      <c r="B324" s="219"/>
      <c r="C324" s="220"/>
      <c r="D324" s="209" t="s">
        <v>284</v>
      </c>
      <c r="E324" s="221" t="s">
        <v>1</v>
      </c>
      <c r="F324" s="222" t="s">
        <v>286</v>
      </c>
      <c r="G324" s="220"/>
      <c r="H324" s="223">
        <v>7</v>
      </c>
      <c r="I324" s="224"/>
      <c r="J324" s="220"/>
      <c r="K324" s="220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284</v>
      </c>
      <c r="AU324" s="229" t="s">
        <v>85</v>
      </c>
      <c r="AV324" s="14" t="s">
        <v>106</v>
      </c>
      <c r="AW324" s="14" t="s">
        <v>32</v>
      </c>
      <c r="AX324" s="14" t="s">
        <v>76</v>
      </c>
      <c r="AY324" s="229" t="s">
        <v>275</v>
      </c>
    </row>
    <row r="325" spans="1:65" s="15" customFormat="1" ht="10">
      <c r="B325" s="230"/>
      <c r="C325" s="231"/>
      <c r="D325" s="209" t="s">
        <v>284</v>
      </c>
      <c r="E325" s="232" t="s">
        <v>1</v>
      </c>
      <c r="F325" s="233" t="s">
        <v>287</v>
      </c>
      <c r="G325" s="231"/>
      <c r="H325" s="234">
        <v>7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9"/>
      <c r="AT325" s="240" t="s">
        <v>284</v>
      </c>
      <c r="AU325" s="240" t="s">
        <v>85</v>
      </c>
      <c r="AV325" s="15" t="s">
        <v>282</v>
      </c>
      <c r="AW325" s="15" t="s">
        <v>32</v>
      </c>
      <c r="AX325" s="15" t="s">
        <v>83</v>
      </c>
      <c r="AY325" s="240" t="s">
        <v>275</v>
      </c>
    </row>
    <row r="326" spans="1:65" s="13" customFormat="1" ht="10">
      <c r="B326" s="207"/>
      <c r="C326" s="208"/>
      <c r="D326" s="209" t="s">
        <v>284</v>
      </c>
      <c r="E326" s="208"/>
      <c r="F326" s="211" t="s">
        <v>5613</v>
      </c>
      <c r="G326" s="208"/>
      <c r="H326" s="212">
        <v>7.14</v>
      </c>
      <c r="I326" s="213"/>
      <c r="J326" s="208"/>
      <c r="K326" s="208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284</v>
      </c>
      <c r="AU326" s="218" t="s">
        <v>85</v>
      </c>
      <c r="AV326" s="13" t="s">
        <v>85</v>
      </c>
      <c r="AW326" s="13" t="s">
        <v>4</v>
      </c>
      <c r="AX326" s="13" t="s">
        <v>83</v>
      </c>
      <c r="AY326" s="218" t="s">
        <v>275</v>
      </c>
    </row>
    <row r="327" spans="1:65" s="2" customFormat="1" ht="16.5" customHeight="1">
      <c r="A327" s="35"/>
      <c r="B327" s="36"/>
      <c r="C327" s="251" t="s">
        <v>623</v>
      </c>
      <c r="D327" s="251" t="s">
        <v>386</v>
      </c>
      <c r="E327" s="252" t="s">
        <v>5614</v>
      </c>
      <c r="F327" s="253" t="s">
        <v>5615</v>
      </c>
      <c r="G327" s="254" t="s">
        <v>399</v>
      </c>
      <c r="H327" s="255">
        <v>318.44400000000002</v>
      </c>
      <c r="I327" s="256"/>
      <c r="J327" s="257">
        <f>ROUND(I327*H327,2)</f>
        <v>0</v>
      </c>
      <c r="K327" s="253" t="s">
        <v>281</v>
      </c>
      <c r="L327" s="258"/>
      <c r="M327" s="259" t="s">
        <v>1</v>
      </c>
      <c r="N327" s="260" t="s">
        <v>41</v>
      </c>
      <c r="O327" s="72"/>
      <c r="P327" s="203">
        <f>O327*H327</f>
        <v>0</v>
      </c>
      <c r="Q327" s="203">
        <v>0.08</v>
      </c>
      <c r="R327" s="203">
        <f>Q327*H327</f>
        <v>25.475520000000003</v>
      </c>
      <c r="S327" s="203">
        <v>0</v>
      </c>
      <c r="T327" s="204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5" t="s">
        <v>334</v>
      </c>
      <c r="AT327" s="205" t="s">
        <v>386</v>
      </c>
      <c r="AU327" s="205" t="s">
        <v>85</v>
      </c>
      <c r="AY327" s="18" t="s">
        <v>275</v>
      </c>
      <c r="BE327" s="206">
        <f>IF(N327="základní",J327,0)</f>
        <v>0</v>
      </c>
      <c r="BF327" s="206">
        <f>IF(N327="snížená",J327,0)</f>
        <v>0</v>
      </c>
      <c r="BG327" s="206">
        <f>IF(N327="zákl. přenesená",J327,0)</f>
        <v>0</v>
      </c>
      <c r="BH327" s="206">
        <f>IF(N327="sníž. přenesená",J327,0)</f>
        <v>0</v>
      </c>
      <c r="BI327" s="206">
        <f>IF(N327="nulová",J327,0)</f>
        <v>0</v>
      </c>
      <c r="BJ327" s="18" t="s">
        <v>83</v>
      </c>
      <c r="BK327" s="206">
        <f>ROUND(I327*H327,2)</f>
        <v>0</v>
      </c>
      <c r="BL327" s="18" t="s">
        <v>282</v>
      </c>
      <c r="BM327" s="205" t="s">
        <v>5616</v>
      </c>
    </row>
    <row r="328" spans="1:65" s="13" customFormat="1" ht="20">
      <c r="B328" s="207"/>
      <c r="C328" s="208"/>
      <c r="D328" s="209" t="s">
        <v>284</v>
      </c>
      <c r="E328" s="210" t="s">
        <v>1</v>
      </c>
      <c r="F328" s="211" t="s">
        <v>5606</v>
      </c>
      <c r="G328" s="208"/>
      <c r="H328" s="212">
        <v>312.2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284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275</v>
      </c>
    </row>
    <row r="329" spans="1:65" s="14" customFormat="1" ht="10">
      <c r="B329" s="219"/>
      <c r="C329" s="220"/>
      <c r="D329" s="209" t="s">
        <v>284</v>
      </c>
      <c r="E329" s="221" t="s">
        <v>1</v>
      </c>
      <c r="F329" s="222" t="s">
        <v>286</v>
      </c>
      <c r="G329" s="220"/>
      <c r="H329" s="223">
        <v>312.2</v>
      </c>
      <c r="I329" s="224"/>
      <c r="J329" s="220"/>
      <c r="K329" s="220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284</v>
      </c>
      <c r="AU329" s="229" t="s">
        <v>85</v>
      </c>
      <c r="AV329" s="14" t="s">
        <v>106</v>
      </c>
      <c r="AW329" s="14" t="s">
        <v>32</v>
      </c>
      <c r="AX329" s="14" t="s">
        <v>76</v>
      </c>
      <c r="AY329" s="229" t="s">
        <v>275</v>
      </c>
    </row>
    <row r="330" spans="1:65" s="15" customFormat="1" ht="10">
      <c r="B330" s="230"/>
      <c r="C330" s="231"/>
      <c r="D330" s="209" t="s">
        <v>284</v>
      </c>
      <c r="E330" s="232" t="s">
        <v>1</v>
      </c>
      <c r="F330" s="233" t="s">
        <v>287</v>
      </c>
      <c r="G330" s="231"/>
      <c r="H330" s="234">
        <v>312.2</v>
      </c>
      <c r="I330" s="235"/>
      <c r="J330" s="231"/>
      <c r="K330" s="231"/>
      <c r="L330" s="236"/>
      <c r="M330" s="237"/>
      <c r="N330" s="238"/>
      <c r="O330" s="238"/>
      <c r="P330" s="238"/>
      <c r="Q330" s="238"/>
      <c r="R330" s="238"/>
      <c r="S330" s="238"/>
      <c r="T330" s="239"/>
      <c r="AT330" s="240" t="s">
        <v>284</v>
      </c>
      <c r="AU330" s="240" t="s">
        <v>85</v>
      </c>
      <c r="AV330" s="15" t="s">
        <v>282</v>
      </c>
      <c r="AW330" s="15" t="s">
        <v>32</v>
      </c>
      <c r="AX330" s="15" t="s">
        <v>83</v>
      </c>
      <c r="AY330" s="240" t="s">
        <v>275</v>
      </c>
    </row>
    <row r="331" spans="1:65" s="13" customFormat="1" ht="10">
      <c r="B331" s="207"/>
      <c r="C331" s="208"/>
      <c r="D331" s="209" t="s">
        <v>284</v>
      </c>
      <c r="E331" s="208"/>
      <c r="F331" s="211" t="s">
        <v>5617</v>
      </c>
      <c r="G331" s="208"/>
      <c r="H331" s="212">
        <v>318.44400000000002</v>
      </c>
      <c r="I331" s="213"/>
      <c r="J331" s="208"/>
      <c r="K331" s="208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284</v>
      </c>
      <c r="AU331" s="218" t="s">
        <v>85</v>
      </c>
      <c r="AV331" s="13" t="s">
        <v>85</v>
      </c>
      <c r="AW331" s="13" t="s">
        <v>4</v>
      </c>
      <c r="AX331" s="13" t="s">
        <v>83</v>
      </c>
      <c r="AY331" s="218" t="s">
        <v>275</v>
      </c>
    </row>
    <row r="332" spans="1:65" s="2" customFormat="1" ht="24.15" customHeight="1">
      <c r="A332" s="35"/>
      <c r="B332" s="36"/>
      <c r="C332" s="251" t="s">
        <v>628</v>
      </c>
      <c r="D332" s="251" t="s">
        <v>386</v>
      </c>
      <c r="E332" s="252" t="s">
        <v>5618</v>
      </c>
      <c r="F332" s="253" t="s">
        <v>5619</v>
      </c>
      <c r="G332" s="254" t="s">
        <v>399</v>
      </c>
      <c r="H332" s="255">
        <v>21.42</v>
      </c>
      <c r="I332" s="256"/>
      <c r="J332" s="257">
        <f>ROUND(I332*H332,2)</f>
        <v>0</v>
      </c>
      <c r="K332" s="253" t="s">
        <v>281</v>
      </c>
      <c r="L332" s="258"/>
      <c r="M332" s="259" t="s">
        <v>1</v>
      </c>
      <c r="N332" s="260" t="s">
        <v>41</v>
      </c>
      <c r="O332" s="72"/>
      <c r="P332" s="203">
        <f>O332*H332</f>
        <v>0</v>
      </c>
      <c r="Q332" s="203">
        <v>4.8300000000000003E-2</v>
      </c>
      <c r="R332" s="203">
        <f>Q332*H332</f>
        <v>1.0345860000000002</v>
      </c>
      <c r="S332" s="203">
        <v>0</v>
      </c>
      <c r="T332" s="204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5" t="s">
        <v>334</v>
      </c>
      <c r="AT332" s="205" t="s">
        <v>386</v>
      </c>
      <c r="AU332" s="205" t="s">
        <v>85</v>
      </c>
      <c r="AY332" s="18" t="s">
        <v>275</v>
      </c>
      <c r="BE332" s="206">
        <f>IF(N332="základní",J332,0)</f>
        <v>0</v>
      </c>
      <c r="BF332" s="206">
        <f>IF(N332="snížená",J332,0)</f>
        <v>0</v>
      </c>
      <c r="BG332" s="206">
        <f>IF(N332="zákl. přenesená",J332,0)</f>
        <v>0</v>
      </c>
      <c r="BH332" s="206">
        <f>IF(N332="sníž. přenesená",J332,0)</f>
        <v>0</v>
      </c>
      <c r="BI332" s="206">
        <f>IF(N332="nulová",J332,0)</f>
        <v>0</v>
      </c>
      <c r="BJ332" s="18" t="s">
        <v>83</v>
      </c>
      <c r="BK332" s="206">
        <f>ROUND(I332*H332,2)</f>
        <v>0</v>
      </c>
      <c r="BL332" s="18" t="s">
        <v>282</v>
      </c>
      <c r="BM332" s="205" t="s">
        <v>5620</v>
      </c>
    </row>
    <row r="333" spans="1:65" s="13" customFormat="1" ht="10">
      <c r="B333" s="207"/>
      <c r="C333" s="208"/>
      <c r="D333" s="209" t="s">
        <v>284</v>
      </c>
      <c r="E333" s="210" t="s">
        <v>1</v>
      </c>
      <c r="F333" s="211" t="s">
        <v>5607</v>
      </c>
      <c r="G333" s="208"/>
      <c r="H333" s="212">
        <v>21</v>
      </c>
      <c r="I333" s="213"/>
      <c r="J333" s="208"/>
      <c r="K333" s="208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284</v>
      </c>
      <c r="AU333" s="218" t="s">
        <v>85</v>
      </c>
      <c r="AV333" s="13" t="s">
        <v>85</v>
      </c>
      <c r="AW333" s="13" t="s">
        <v>32</v>
      </c>
      <c r="AX333" s="13" t="s">
        <v>76</v>
      </c>
      <c r="AY333" s="218" t="s">
        <v>275</v>
      </c>
    </row>
    <row r="334" spans="1:65" s="14" customFormat="1" ht="10">
      <c r="B334" s="219"/>
      <c r="C334" s="220"/>
      <c r="D334" s="209" t="s">
        <v>284</v>
      </c>
      <c r="E334" s="221" t="s">
        <v>1</v>
      </c>
      <c r="F334" s="222" t="s">
        <v>286</v>
      </c>
      <c r="G334" s="220"/>
      <c r="H334" s="223">
        <v>21</v>
      </c>
      <c r="I334" s="224"/>
      <c r="J334" s="220"/>
      <c r="K334" s="220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284</v>
      </c>
      <c r="AU334" s="229" t="s">
        <v>85</v>
      </c>
      <c r="AV334" s="14" t="s">
        <v>106</v>
      </c>
      <c r="AW334" s="14" t="s">
        <v>32</v>
      </c>
      <c r="AX334" s="14" t="s">
        <v>76</v>
      </c>
      <c r="AY334" s="229" t="s">
        <v>275</v>
      </c>
    </row>
    <row r="335" spans="1:65" s="15" customFormat="1" ht="10">
      <c r="B335" s="230"/>
      <c r="C335" s="231"/>
      <c r="D335" s="209" t="s">
        <v>284</v>
      </c>
      <c r="E335" s="232" t="s">
        <v>1</v>
      </c>
      <c r="F335" s="233" t="s">
        <v>287</v>
      </c>
      <c r="G335" s="231"/>
      <c r="H335" s="234">
        <v>21</v>
      </c>
      <c r="I335" s="235"/>
      <c r="J335" s="231"/>
      <c r="K335" s="231"/>
      <c r="L335" s="236"/>
      <c r="M335" s="237"/>
      <c r="N335" s="238"/>
      <c r="O335" s="238"/>
      <c r="P335" s="238"/>
      <c r="Q335" s="238"/>
      <c r="R335" s="238"/>
      <c r="S335" s="238"/>
      <c r="T335" s="239"/>
      <c r="AT335" s="240" t="s">
        <v>284</v>
      </c>
      <c r="AU335" s="240" t="s">
        <v>85</v>
      </c>
      <c r="AV335" s="15" t="s">
        <v>282</v>
      </c>
      <c r="AW335" s="15" t="s">
        <v>32</v>
      </c>
      <c r="AX335" s="15" t="s">
        <v>83</v>
      </c>
      <c r="AY335" s="240" t="s">
        <v>275</v>
      </c>
    </row>
    <row r="336" spans="1:65" s="13" customFormat="1" ht="10">
      <c r="B336" s="207"/>
      <c r="C336" s="208"/>
      <c r="D336" s="209" t="s">
        <v>284</v>
      </c>
      <c r="E336" s="208"/>
      <c r="F336" s="211" t="s">
        <v>5621</v>
      </c>
      <c r="G336" s="208"/>
      <c r="H336" s="212">
        <v>21.42</v>
      </c>
      <c r="I336" s="213"/>
      <c r="J336" s="208"/>
      <c r="K336" s="208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284</v>
      </c>
      <c r="AU336" s="218" t="s">
        <v>85</v>
      </c>
      <c r="AV336" s="13" t="s">
        <v>85</v>
      </c>
      <c r="AW336" s="13" t="s">
        <v>4</v>
      </c>
      <c r="AX336" s="13" t="s">
        <v>83</v>
      </c>
      <c r="AY336" s="218" t="s">
        <v>275</v>
      </c>
    </row>
    <row r="337" spans="1:65" s="2" customFormat="1" ht="16.5" customHeight="1">
      <c r="A337" s="35"/>
      <c r="B337" s="36"/>
      <c r="C337" s="251" t="s">
        <v>633</v>
      </c>
      <c r="D337" s="251" t="s">
        <v>386</v>
      </c>
      <c r="E337" s="252" t="s">
        <v>5622</v>
      </c>
      <c r="F337" s="253" t="s">
        <v>5623</v>
      </c>
      <c r="G337" s="254" t="s">
        <v>399</v>
      </c>
      <c r="H337" s="255">
        <v>30.396000000000001</v>
      </c>
      <c r="I337" s="256"/>
      <c r="J337" s="257">
        <f>ROUND(I337*H337,2)</f>
        <v>0</v>
      </c>
      <c r="K337" s="253" t="s">
        <v>281</v>
      </c>
      <c r="L337" s="258"/>
      <c r="M337" s="259" t="s">
        <v>1</v>
      </c>
      <c r="N337" s="260" t="s">
        <v>41</v>
      </c>
      <c r="O337" s="72"/>
      <c r="P337" s="203">
        <f>O337*H337</f>
        <v>0</v>
      </c>
      <c r="Q337" s="203">
        <v>5.6120000000000003E-2</v>
      </c>
      <c r="R337" s="203">
        <f>Q337*H337</f>
        <v>1.70582352</v>
      </c>
      <c r="S337" s="203">
        <v>0</v>
      </c>
      <c r="T337" s="20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5" t="s">
        <v>334</v>
      </c>
      <c r="AT337" s="205" t="s">
        <v>386</v>
      </c>
      <c r="AU337" s="205" t="s">
        <v>85</v>
      </c>
      <c r="AY337" s="18" t="s">
        <v>275</v>
      </c>
      <c r="BE337" s="206">
        <f>IF(N337="základní",J337,0)</f>
        <v>0</v>
      </c>
      <c r="BF337" s="206">
        <f>IF(N337="snížená",J337,0)</f>
        <v>0</v>
      </c>
      <c r="BG337" s="206">
        <f>IF(N337="zákl. přenesená",J337,0)</f>
        <v>0</v>
      </c>
      <c r="BH337" s="206">
        <f>IF(N337="sníž. přenesená",J337,0)</f>
        <v>0</v>
      </c>
      <c r="BI337" s="206">
        <f>IF(N337="nulová",J337,0)</f>
        <v>0</v>
      </c>
      <c r="BJ337" s="18" t="s">
        <v>83</v>
      </c>
      <c r="BK337" s="206">
        <f>ROUND(I337*H337,2)</f>
        <v>0</v>
      </c>
      <c r="BL337" s="18" t="s">
        <v>282</v>
      </c>
      <c r="BM337" s="205" t="s">
        <v>5624</v>
      </c>
    </row>
    <row r="338" spans="1:65" s="13" customFormat="1" ht="10">
      <c r="B338" s="207"/>
      <c r="C338" s="208"/>
      <c r="D338" s="209" t="s">
        <v>284</v>
      </c>
      <c r="E338" s="210" t="s">
        <v>1</v>
      </c>
      <c r="F338" s="211" t="s">
        <v>5609</v>
      </c>
      <c r="G338" s="208"/>
      <c r="H338" s="212">
        <v>29.8</v>
      </c>
      <c r="I338" s="213"/>
      <c r="J338" s="208"/>
      <c r="K338" s="208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284</v>
      </c>
      <c r="AU338" s="218" t="s">
        <v>85</v>
      </c>
      <c r="AV338" s="13" t="s">
        <v>85</v>
      </c>
      <c r="AW338" s="13" t="s">
        <v>32</v>
      </c>
      <c r="AX338" s="13" t="s">
        <v>76</v>
      </c>
      <c r="AY338" s="218" t="s">
        <v>275</v>
      </c>
    </row>
    <row r="339" spans="1:65" s="14" customFormat="1" ht="10">
      <c r="B339" s="219"/>
      <c r="C339" s="220"/>
      <c r="D339" s="209" t="s">
        <v>284</v>
      </c>
      <c r="E339" s="221" t="s">
        <v>1</v>
      </c>
      <c r="F339" s="222" t="s">
        <v>286</v>
      </c>
      <c r="G339" s="220"/>
      <c r="H339" s="223">
        <v>29.8</v>
      </c>
      <c r="I339" s="224"/>
      <c r="J339" s="220"/>
      <c r="K339" s="220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284</v>
      </c>
      <c r="AU339" s="229" t="s">
        <v>85</v>
      </c>
      <c r="AV339" s="14" t="s">
        <v>106</v>
      </c>
      <c r="AW339" s="14" t="s">
        <v>32</v>
      </c>
      <c r="AX339" s="14" t="s">
        <v>76</v>
      </c>
      <c r="AY339" s="229" t="s">
        <v>275</v>
      </c>
    </row>
    <row r="340" spans="1:65" s="15" customFormat="1" ht="10">
      <c r="B340" s="230"/>
      <c r="C340" s="231"/>
      <c r="D340" s="209" t="s">
        <v>284</v>
      </c>
      <c r="E340" s="232" t="s">
        <v>1</v>
      </c>
      <c r="F340" s="233" t="s">
        <v>287</v>
      </c>
      <c r="G340" s="231"/>
      <c r="H340" s="234">
        <v>29.8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284</v>
      </c>
      <c r="AU340" s="240" t="s">
        <v>85</v>
      </c>
      <c r="AV340" s="15" t="s">
        <v>282</v>
      </c>
      <c r="AW340" s="15" t="s">
        <v>32</v>
      </c>
      <c r="AX340" s="15" t="s">
        <v>83</v>
      </c>
      <c r="AY340" s="240" t="s">
        <v>275</v>
      </c>
    </row>
    <row r="341" spans="1:65" s="13" customFormat="1" ht="10">
      <c r="B341" s="207"/>
      <c r="C341" s="208"/>
      <c r="D341" s="209" t="s">
        <v>284</v>
      </c>
      <c r="E341" s="208"/>
      <c r="F341" s="211" t="s">
        <v>5625</v>
      </c>
      <c r="G341" s="208"/>
      <c r="H341" s="212">
        <v>30.396000000000001</v>
      </c>
      <c r="I341" s="213"/>
      <c r="J341" s="208"/>
      <c r="K341" s="208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284</v>
      </c>
      <c r="AU341" s="218" t="s">
        <v>85</v>
      </c>
      <c r="AV341" s="13" t="s">
        <v>85</v>
      </c>
      <c r="AW341" s="13" t="s">
        <v>4</v>
      </c>
      <c r="AX341" s="13" t="s">
        <v>83</v>
      </c>
      <c r="AY341" s="218" t="s">
        <v>275</v>
      </c>
    </row>
    <row r="342" spans="1:65" s="2" customFormat="1" ht="33" customHeight="1">
      <c r="A342" s="35"/>
      <c r="B342" s="36"/>
      <c r="C342" s="194" t="s">
        <v>638</v>
      </c>
      <c r="D342" s="194" t="s">
        <v>277</v>
      </c>
      <c r="E342" s="195" t="s">
        <v>5626</v>
      </c>
      <c r="F342" s="196" t="s">
        <v>5627</v>
      </c>
      <c r="G342" s="197" t="s">
        <v>399</v>
      </c>
      <c r="H342" s="198">
        <v>168.9</v>
      </c>
      <c r="I342" s="199"/>
      <c r="J342" s="200">
        <f>ROUND(I342*H342,2)</f>
        <v>0</v>
      </c>
      <c r="K342" s="196" t="s">
        <v>281</v>
      </c>
      <c r="L342" s="40"/>
      <c r="M342" s="201" t="s">
        <v>1</v>
      </c>
      <c r="N342" s="202" t="s">
        <v>41</v>
      </c>
      <c r="O342" s="72"/>
      <c r="P342" s="203">
        <f>O342*H342</f>
        <v>0</v>
      </c>
      <c r="Q342" s="203">
        <v>0.1295</v>
      </c>
      <c r="R342" s="203">
        <f>Q342*H342</f>
        <v>21.87255</v>
      </c>
      <c r="S342" s="203">
        <v>0</v>
      </c>
      <c r="T342" s="20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5" t="s">
        <v>282</v>
      </c>
      <c r="AT342" s="205" t="s">
        <v>277</v>
      </c>
      <c r="AU342" s="205" t="s">
        <v>85</v>
      </c>
      <c r="AY342" s="18" t="s">
        <v>275</v>
      </c>
      <c r="BE342" s="206">
        <f>IF(N342="základní",J342,0)</f>
        <v>0</v>
      </c>
      <c r="BF342" s="206">
        <f>IF(N342="snížená",J342,0)</f>
        <v>0</v>
      </c>
      <c r="BG342" s="206">
        <f>IF(N342="zákl. přenesená",J342,0)</f>
        <v>0</v>
      </c>
      <c r="BH342" s="206">
        <f>IF(N342="sníž. přenesená",J342,0)</f>
        <v>0</v>
      </c>
      <c r="BI342" s="206">
        <f>IF(N342="nulová",J342,0)</f>
        <v>0</v>
      </c>
      <c r="BJ342" s="18" t="s">
        <v>83</v>
      </c>
      <c r="BK342" s="206">
        <f>ROUND(I342*H342,2)</f>
        <v>0</v>
      </c>
      <c r="BL342" s="18" t="s">
        <v>282</v>
      </c>
      <c r="BM342" s="205" t="s">
        <v>5628</v>
      </c>
    </row>
    <row r="343" spans="1:65" s="13" customFormat="1" ht="10">
      <c r="B343" s="207"/>
      <c r="C343" s="208"/>
      <c r="D343" s="209" t="s">
        <v>284</v>
      </c>
      <c r="E343" s="210" t="s">
        <v>1</v>
      </c>
      <c r="F343" s="211" t="s">
        <v>5629</v>
      </c>
      <c r="G343" s="208"/>
      <c r="H343" s="212">
        <v>134</v>
      </c>
      <c r="I343" s="213"/>
      <c r="J343" s="208"/>
      <c r="K343" s="208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284</v>
      </c>
      <c r="AU343" s="218" t="s">
        <v>85</v>
      </c>
      <c r="AV343" s="13" t="s">
        <v>85</v>
      </c>
      <c r="AW343" s="13" t="s">
        <v>32</v>
      </c>
      <c r="AX343" s="13" t="s">
        <v>76</v>
      </c>
      <c r="AY343" s="218" t="s">
        <v>275</v>
      </c>
    </row>
    <row r="344" spans="1:65" s="13" customFormat="1" ht="10">
      <c r="B344" s="207"/>
      <c r="C344" s="208"/>
      <c r="D344" s="209" t="s">
        <v>284</v>
      </c>
      <c r="E344" s="210" t="s">
        <v>1</v>
      </c>
      <c r="F344" s="211" t="s">
        <v>5630</v>
      </c>
      <c r="G344" s="208"/>
      <c r="H344" s="212">
        <v>34.9</v>
      </c>
      <c r="I344" s="213"/>
      <c r="J344" s="208"/>
      <c r="K344" s="208"/>
      <c r="L344" s="214"/>
      <c r="M344" s="215"/>
      <c r="N344" s="216"/>
      <c r="O344" s="216"/>
      <c r="P344" s="216"/>
      <c r="Q344" s="216"/>
      <c r="R344" s="216"/>
      <c r="S344" s="216"/>
      <c r="T344" s="217"/>
      <c r="AT344" s="218" t="s">
        <v>284</v>
      </c>
      <c r="AU344" s="218" t="s">
        <v>85</v>
      </c>
      <c r="AV344" s="13" t="s">
        <v>85</v>
      </c>
      <c r="AW344" s="13" t="s">
        <v>32</v>
      </c>
      <c r="AX344" s="13" t="s">
        <v>76</v>
      </c>
      <c r="AY344" s="218" t="s">
        <v>275</v>
      </c>
    </row>
    <row r="345" spans="1:65" s="14" customFormat="1" ht="10">
      <c r="B345" s="219"/>
      <c r="C345" s="220"/>
      <c r="D345" s="209" t="s">
        <v>284</v>
      </c>
      <c r="E345" s="221" t="s">
        <v>1</v>
      </c>
      <c r="F345" s="222" t="s">
        <v>286</v>
      </c>
      <c r="G345" s="220"/>
      <c r="H345" s="223">
        <v>168.9</v>
      </c>
      <c r="I345" s="224"/>
      <c r="J345" s="220"/>
      <c r="K345" s="220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284</v>
      </c>
      <c r="AU345" s="229" t="s">
        <v>85</v>
      </c>
      <c r="AV345" s="14" t="s">
        <v>106</v>
      </c>
      <c r="AW345" s="14" t="s">
        <v>32</v>
      </c>
      <c r="AX345" s="14" t="s">
        <v>76</v>
      </c>
      <c r="AY345" s="229" t="s">
        <v>275</v>
      </c>
    </row>
    <row r="346" spans="1:65" s="15" customFormat="1" ht="10">
      <c r="B346" s="230"/>
      <c r="C346" s="231"/>
      <c r="D346" s="209" t="s">
        <v>284</v>
      </c>
      <c r="E346" s="232" t="s">
        <v>1</v>
      </c>
      <c r="F346" s="233" t="s">
        <v>287</v>
      </c>
      <c r="G346" s="231"/>
      <c r="H346" s="234">
        <v>168.9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AT346" s="240" t="s">
        <v>284</v>
      </c>
      <c r="AU346" s="240" t="s">
        <v>85</v>
      </c>
      <c r="AV346" s="15" t="s">
        <v>282</v>
      </c>
      <c r="AW346" s="15" t="s">
        <v>32</v>
      </c>
      <c r="AX346" s="15" t="s">
        <v>83</v>
      </c>
      <c r="AY346" s="240" t="s">
        <v>275</v>
      </c>
    </row>
    <row r="347" spans="1:65" s="2" customFormat="1" ht="16.5" customHeight="1">
      <c r="A347" s="35"/>
      <c r="B347" s="36"/>
      <c r="C347" s="251" t="s">
        <v>644</v>
      </c>
      <c r="D347" s="251" t="s">
        <v>386</v>
      </c>
      <c r="E347" s="252" t="s">
        <v>5631</v>
      </c>
      <c r="F347" s="253" t="s">
        <v>5632</v>
      </c>
      <c r="G347" s="254" t="s">
        <v>399</v>
      </c>
      <c r="H347" s="255">
        <v>136.68</v>
      </c>
      <c r="I347" s="256"/>
      <c r="J347" s="257">
        <f>ROUND(I347*H347,2)</f>
        <v>0</v>
      </c>
      <c r="K347" s="253" t="s">
        <v>281</v>
      </c>
      <c r="L347" s="258"/>
      <c r="M347" s="259" t="s">
        <v>1</v>
      </c>
      <c r="N347" s="260" t="s">
        <v>41</v>
      </c>
      <c r="O347" s="72"/>
      <c r="P347" s="203">
        <f>O347*H347</f>
        <v>0</v>
      </c>
      <c r="Q347" s="203">
        <v>4.4999999999999998E-2</v>
      </c>
      <c r="R347" s="203">
        <f>Q347*H347</f>
        <v>6.1505999999999998</v>
      </c>
      <c r="S347" s="203">
        <v>0</v>
      </c>
      <c r="T347" s="204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5" t="s">
        <v>334</v>
      </c>
      <c r="AT347" s="205" t="s">
        <v>386</v>
      </c>
      <c r="AU347" s="205" t="s">
        <v>85</v>
      </c>
      <c r="AY347" s="18" t="s">
        <v>275</v>
      </c>
      <c r="BE347" s="206">
        <f>IF(N347="základní",J347,0)</f>
        <v>0</v>
      </c>
      <c r="BF347" s="206">
        <f>IF(N347="snížená",J347,0)</f>
        <v>0</v>
      </c>
      <c r="BG347" s="206">
        <f>IF(N347="zákl. přenesená",J347,0)</f>
        <v>0</v>
      </c>
      <c r="BH347" s="206">
        <f>IF(N347="sníž. přenesená",J347,0)</f>
        <v>0</v>
      </c>
      <c r="BI347" s="206">
        <f>IF(N347="nulová",J347,0)</f>
        <v>0</v>
      </c>
      <c r="BJ347" s="18" t="s">
        <v>83</v>
      </c>
      <c r="BK347" s="206">
        <f>ROUND(I347*H347,2)</f>
        <v>0</v>
      </c>
      <c r="BL347" s="18" t="s">
        <v>282</v>
      </c>
      <c r="BM347" s="205" t="s">
        <v>5633</v>
      </c>
    </row>
    <row r="348" spans="1:65" s="13" customFormat="1" ht="10">
      <c r="B348" s="207"/>
      <c r="C348" s="208"/>
      <c r="D348" s="209" t="s">
        <v>284</v>
      </c>
      <c r="E348" s="210" t="s">
        <v>1</v>
      </c>
      <c r="F348" s="211" t="s">
        <v>5629</v>
      </c>
      <c r="G348" s="208"/>
      <c r="H348" s="212">
        <v>134</v>
      </c>
      <c r="I348" s="213"/>
      <c r="J348" s="208"/>
      <c r="K348" s="208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284</v>
      </c>
      <c r="AU348" s="218" t="s">
        <v>85</v>
      </c>
      <c r="AV348" s="13" t="s">
        <v>85</v>
      </c>
      <c r="AW348" s="13" t="s">
        <v>32</v>
      </c>
      <c r="AX348" s="13" t="s">
        <v>76</v>
      </c>
      <c r="AY348" s="218" t="s">
        <v>275</v>
      </c>
    </row>
    <row r="349" spans="1:65" s="14" customFormat="1" ht="10">
      <c r="B349" s="219"/>
      <c r="C349" s="220"/>
      <c r="D349" s="209" t="s">
        <v>284</v>
      </c>
      <c r="E349" s="221" t="s">
        <v>1</v>
      </c>
      <c r="F349" s="222" t="s">
        <v>286</v>
      </c>
      <c r="G349" s="220"/>
      <c r="H349" s="223">
        <v>134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284</v>
      </c>
      <c r="AU349" s="229" t="s">
        <v>85</v>
      </c>
      <c r="AV349" s="14" t="s">
        <v>106</v>
      </c>
      <c r="AW349" s="14" t="s">
        <v>32</v>
      </c>
      <c r="AX349" s="14" t="s">
        <v>76</v>
      </c>
      <c r="AY349" s="229" t="s">
        <v>275</v>
      </c>
    </row>
    <row r="350" spans="1:65" s="15" customFormat="1" ht="10">
      <c r="B350" s="230"/>
      <c r="C350" s="231"/>
      <c r="D350" s="209" t="s">
        <v>284</v>
      </c>
      <c r="E350" s="232" t="s">
        <v>1</v>
      </c>
      <c r="F350" s="233" t="s">
        <v>287</v>
      </c>
      <c r="G350" s="231"/>
      <c r="H350" s="234">
        <v>134</v>
      </c>
      <c r="I350" s="235"/>
      <c r="J350" s="231"/>
      <c r="K350" s="231"/>
      <c r="L350" s="236"/>
      <c r="M350" s="237"/>
      <c r="N350" s="238"/>
      <c r="O350" s="238"/>
      <c r="P350" s="238"/>
      <c r="Q350" s="238"/>
      <c r="R350" s="238"/>
      <c r="S350" s="238"/>
      <c r="T350" s="239"/>
      <c r="AT350" s="240" t="s">
        <v>284</v>
      </c>
      <c r="AU350" s="240" t="s">
        <v>85</v>
      </c>
      <c r="AV350" s="15" t="s">
        <v>282</v>
      </c>
      <c r="AW350" s="15" t="s">
        <v>32</v>
      </c>
      <c r="AX350" s="15" t="s">
        <v>83</v>
      </c>
      <c r="AY350" s="240" t="s">
        <v>275</v>
      </c>
    </row>
    <row r="351" spans="1:65" s="13" customFormat="1" ht="10">
      <c r="B351" s="207"/>
      <c r="C351" s="208"/>
      <c r="D351" s="209" t="s">
        <v>284</v>
      </c>
      <c r="E351" s="208"/>
      <c r="F351" s="211" t="s">
        <v>5634</v>
      </c>
      <c r="G351" s="208"/>
      <c r="H351" s="212">
        <v>136.68</v>
      </c>
      <c r="I351" s="213"/>
      <c r="J351" s="208"/>
      <c r="K351" s="208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284</v>
      </c>
      <c r="AU351" s="218" t="s">
        <v>85</v>
      </c>
      <c r="AV351" s="13" t="s">
        <v>85</v>
      </c>
      <c r="AW351" s="13" t="s">
        <v>4</v>
      </c>
      <c r="AX351" s="13" t="s">
        <v>83</v>
      </c>
      <c r="AY351" s="218" t="s">
        <v>275</v>
      </c>
    </row>
    <row r="352" spans="1:65" s="2" customFormat="1" ht="16.5" customHeight="1">
      <c r="A352" s="35"/>
      <c r="B352" s="36"/>
      <c r="C352" s="251" t="s">
        <v>649</v>
      </c>
      <c r="D352" s="251" t="s">
        <v>386</v>
      </c>
      <c r="E352" s="252" t="s">
        <v>5635</v>
      </c>
      <c r="F352" s="253" t="s">
        <v>5636</v>
      </c>
      <c r="G352" s="254" t="s">
        <v>399</v>
      </c>
      <c r="H352" s="255">
        <v>35.597999999999999</v>
      </c>
      <c r="I352" s="256"/>
      <c r="J352" s="257">
        <f>ROUND(I352*H352,2)</f>
        <v>0</v>
      </c>
      <c r="K352" s="253" t="s">
        <v>281</v>
      </c>
      <c r="L352" s="258"/>
      <c r="M352" s="259" t="s">
        <v>1</v>
      </c>
      <c r="N352" s="260" t="s">
        <v>41</v>
      </c>
      <c r="O352" s="72"/>
      <c r="P352" s="203">
        <f>O352*H352</f>
        <v>0</v>
      </c>
      <c r="Q352" s="203">
        <v>2.8000000000000001E-2</v>
      </c>
      <c r="R352" s="203">
        <f>Q352*H352</f>
        <v>0.99674399999999996</v>
      </c>
      <c r="S352" s="203">
        <v>0</v>
      </c>
      <c r="T352" s="20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5" t="s">
        <v>334</v>
      </c>
      <c r="AT352" s="205" t="s">
        <v>386</v>
      </c>
      <c r="AU352" s="205" t="s">
        <v>85</v>
      </c>
      <c r="AY352" s="18" t="s">
        <v>275</v>
      </c>
      <c r="BE352" s="206">
        <f>IF(N352="základní",J352,0)</f>
        <v>0</v>
      </c>
      <c r="BF352" s="206">
        <f>IF(N352="snížená",J352,0)</f>
        <v>0</v>
      </c>
      <c r="BG352" s="206">
        <f>IF(N352="zákl. přenesená",J352,0)</f>
        <v>0</v>
      </c>
      <c r="BH352" s="206">
        <f>IF(N352="sníž. přenesená",J352,0)</f>
        <v>0</v>
      </c>
      <c r="BI352" s="206">
        <f>IF(N352="nulová",J352,0)</f>
        <v>0</v>
      </c>
      <c r="BJ352" s="18" t="s">
        <v>83</v>
      </c>
      <c r="BK352" s="206">
        <f>ROUND(I352*H352,2)</f>
        <v>0</v>
      </c>
      <c r="BL352" s="18" t="s">
        <v>282</v>
      </c>
      <c r="BM352" s="205" t="s">
        <v>5637</v>
      </c>
    </row>
    <row r="353" spans="1:65" s="13" customFormat="1" ht="10">
      <c r="B353" s="207"/>
      <c r="C353" s="208"/>
      <c r="D353" s="209" t="s">
        <v>284</v>
      </c>
      <c r="E353" s="210" t="s">
        <v>1</v>
      </c>
      <c r="F353" s="211" t="s">
        <v>5630</v>
      </c>
      <c r="G353" s="208"/>
      <c r="H353" s="212">
        <v>34.9</v>
      </c>
      <c r="I353" s="213"/>
      <c r="J353" s="208"/>
      <c r="K353" s="208"/>
      <c r="L353" s="214"/>
      <c r="M353" s="215"/>
      <c r="N353" s="216"/>
      <c r="O353" s="216"/>
      <c r="P353" s="216"/>
      <c r="Q353" s="216"/>
      <c r="R353" s="216"/>
      <c r="S353" s="216"/>
      <c r="T353" s="217"/>
      <c r="AT353" s="218" t="s">
        <v>284</v>
      </c>
      <c r="AU353" s="218" t="s">
        <v>85</v>
      </c>
      <c r="AV353" s="13" t="s">
        <v>85</v>
      </c>
      <c r="AW353" s="13" t="s">
        <v>32</v>
      </c>
      <c r="AX353" s="13" t="s">
        <v>76</v>
      </c>
      <c r="AY353" s="218" t="s">
        <v>275</v>
      </c>
    </row>
    <row r="354" spans="1:65" s="14" customFormat="1" ht="10">
      <c r="B354" s="219"/>
      <c r="C354" s="220"/>
      <c r="D354" s="209" t="s">
        <v>284</v>
      </c>
      <c r="E354" s="221" t="s">
        <v>1</v>
      </c>
      <c r="F354" s="222" t="s">
        <v>286</v>
      </c>
      <c r="G354" s="220"/>
      <c r="H354" s="223">
        <v>34.9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284</v>
      </c>
      <c r="AU354" s="229" t="s">
        <v>85</v>
      </c>
      <c r="AV354" s="14" t="s">
        <v>106</v>
      </c>
      <c r="AW354" s="14" t="s">
        <v>32</v>
      </c>
      <c r="AX354" s="14" t="s">
        <v>76</v>
      </c>
      <c r="AY354" s="229" t="s">
        <v>275</v>
      </c>
    </row>
    <row r="355" spans="1:65" s="15" customFormat="1" ht="10">
      <c r="B355" s="230"/>
      <c r="C355" s="231"/>
      <c r="D355" s="209" t="s">
        <v>284</v>
      </c>
      <c r="E355" s="232" t="s">
        <v>1</v>
      </c>
      <c r="F355" s="233" t="s">
        <v>287</v>
      </c>
      <c r="G355" s="231"/>
      <c r="H355" s="234">
        <v>34.9</v>
      </c>
      <c r="I355" s="235"/>
      <c r="J355" s="231"/>
      <c r="K355" s="231"/>
      <c r="L355" s="236"/>
      <c r="M355" s="237"/>
      <c r="N355" s="238"/>
      <c r="O355" s="238"/>
      <c r="P355" s="238"/>
      <c r="Q355" s="238"/>
      <c r="R355" s="238"/>
      <c r="S355" s="238"/>
      <c r="T355" s="239"/>
      <c r="AT355" s="240" t="s">
        <v>284</v>
      </c>
      <c r="AU355" s="240" t="s">
        <v>85</v>
      </c>
      <c r="AV355" s="15" t="s">
        <v>282</v>
      </c>
      <c r="AW355" s="15" t="s">
        <v>32</v>
      </c>
      <c r="AX355" s="15" t="s">
        <v>83</v>
      </c>
      <c r="AY355" s="240" t="s">
        <v>275</v>
      </c>
    </row>
    <row r="356" spans="1:65" s="13" customFormat="1" ht="10">
      <c r="B356" s="207"/>
      <c r="C356" s="208"/>
      <c r="D356" s="209" t="s">
        <v>284</v>
      </c>
      <c r="E356" s="208"/>
      <c r="F356" s="211" t="s">
        <v>5638</v>
      </c>
      <c r="G356" s="208"/>
      <c r="H356" s="212">
        <v>35.597999999999999</v>
      </c>
      <c r="I356" s="213"/>
      <c r="J356" s="208"/>
      <c r="K356" s="208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284</v>
      </c>
      <c r="AU356" s="218" t="s">
        <v>85</v>
      </c>
      <c r="AV356" s="13" t="s">
        <v>85</v>
      </c>
      <c r="AW356" s="13" t="s">
        <v>4</v>
      </c>
      <c r="AX356" s="13" t="s">
        <v>83</v>
      </c>
      <c r="AY356" s="218" t="s">
        <v>275</v>
      </c>
    </row>
    <row r="357" spans="1:65" s="2" customFormat="1" ht="24.15" customHeight="1">
      <c r="A357" s="35"/>
      <c r="B357" s="36"/>
      <c r="C357" s="194" t="s">
        <v>654</v>
      </c>
      <c r="D357" s="194" t="s">
        <v>277</v>
      </c>
      <c r="E357" s="195" t="s">
        <v>1550</v>
      </c>
      <c r="F357" s="196" t="s">
        <v>1551</v>
      </c>
      <c r="G357" s="197" t="s">
        <v>280</v>
      </c>
      <c r="H357" s="198">
        <v>257.25</v>
      </c>
      <c r="I357" s="199"/>
      <c r="J357" s="200">
        <f>ROUND(I357*H357,2)</f>
        <v>0</v>
      </c>
      <c r="K357" s="196" t="s">
        <v>281</v>
      </c>
      <c r="L357" s="40"/>
      <c r="M357" s="201" t="s">
        <v>1</v>
      </c>
      <c r="N357" s="202" t="s">
        <v>41</v>
      </c>
      <c r="O357" s="72"/>
      <c r="P357" s="203">
        <f>O357*H357</f>
        <v>0</v>
      </c>
      <c r="Q357" s="203">
        <v>4.6999999999999999E-4</v>
      </c>
      <c r="R357" s="203">
        <f>Q357*H357</f>
        <v>0.1209075</v>
      </c>
      <c r="S357" s="203">
        <v>0</v>
      </c>
      <c r="T357" s="204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05" t="s">
        <v>282</v>
      </c>
      <c r="AT357" s="205" t="s">
        <v>277</v>
      </c>
      <c r="AU357" s="205" t="s">
        <v>85</v>
      </c>
      <c r="AY357" s="18" t="s">
        <v>275</v>
      </c>
      <c r="BE357" s="206">
        <f>IF(N357="základní",J357,0)</f>
        <v>0</v>
      </c>
      <c r="BF357" s="206">
        <f>IF(N357="snížená",J357,0)</f>
        <v>0</v>
      </c>
      <c r="BG357" s="206">
        <f>IF(N357="zákl. přenesená",J357,0)</f>
        <v>0</v>
      </c>
      <c r="BH357" s="206">
        <f>IF(N357="sníž. přenesená",J357,0)</f>
        <v>0</v>
      </c>
      <c r="BI357" s="206">
        <f>IF(N357="nulová",J357,0)</f>
        <v>0</v>
      </c>
      <c r="BJ357" s="18" t="s">
        <v>83</v>
      </c>
      <c r="BK357" s="206">
        <f>ROUND(I357*H357,2)</f>
        <v>0</v>
      </c>
      <c r="BL357" s="18" t="s">
        <v>282</v>
      </c>
      <c r="BM357" s="205" t="s">
        <v>5639</v>
      </c>
    </row>
    <row r="358" spans="1:65" s="13" customFormat="1" ht="20">
      <c r="B358" s="207"/>
      <c r="C358" s="208"/>
      <c r="D358" s="209" t="s">
        <v>284</v>
      </c>
      <c r="E358" s="210" t="s">
        <v>1</v>
      </c>
      <c r="F358" s="211" t="s">
        <v>5504</v>
      </c>
      <c r="G358" s="208"/>
      <c r="H358" s="212">
        <v>238.1</v>
      </c>
      <c r="I358" s="213"/>
      <c r="J358" s="208"/>
      <c r="K358" s="208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284</v>
      </c>
      <c r="AU358" s="218" t="s">
        <v>85</v>
      </c>
      <c r="AV358" s="13" t="s">
        <v>85</v>
      </c>
      <c r="AW358" s="13" t="s">
        <v>32</v>
      </c>
      <c r="AX358" s="13" t="s">
        <v>76</v>
      </c>
      <c r="AY358" s="218" t="s">
        <v>275</v>
      </c>
    </row>
    <row r="359" spans="1:65" s="13" customFormat="1" ht="10">
      <c r="B359" s="207"/>
      <c r="C359" s="208"/>
      <c r="D359" s="209" t="s">
        <v>284</v>
      </c>
      <c r="E359" s="210" t="s">
        <v>1</v>
      </c>
      <c r="F359" s="211" t="s">
        <v>5513</v>
      </c>
      <c r="G359" s="208"/>
      <c r="H359" s="212">
        <v>19.149999999999999</v>
      </c>
      <c r="I359" s="213"/>
      <c r="J359" s="208"/>
      <c r="K359" s="208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284</v>
      </c>
      <c r="AU359" s="218" t="s">
        <v>85</v>
      </c>
      <c r="AV359" s="13" t="s">
        <v>85</v>
      </c>
      <c r="AW359" s="13" t="s">
        <v>32</v>
      </c>
      <c r="AX359" s="13" t="s">
        <v>76</v>
      </c>
      <c r="AY359" s="218" t="s">
        <v>275</v>
      </c>
    </row>
    <row r="360" spans="1:65" s="15" customFormat="1" ht="10">
      <c r="B360" s="230"/>
      <c r="C360" s="231"/>
      <c r="D360" s="209" t="s">
        <v>284</v>
      </c>
      <c r="E360" s="232" t="s">
        <v>1</v>
      </c>
      <c r="F360" s="233" t="s">
        <v>287</v>
      </c>
      <c r="G360" s="231"/>
      <c r="H360" s="234">
        <v>257.25</v>
      </c>
      <c r="I360" s="235"/>
      <c r="J360" s="231"/>
      <c r="K360" s="231"/>
      <c r="L360" s="236"/>
      <c r="M360" s="237"/>
      <c r="N360" s="238"/>
      <c r="O360" s="238"/>
      <c r="P360" s="238"/>
      <c r="Q360" s="238"/>
      <c r="R360" s="238"/>
      <c r="S360" s="238"/>
      <c r="T360" s="239"/>
      <c r="AT360" s="240" t="s">
        <v>284</v>
      </c>
      <c r="AU360" s="240" t="s">
        <v>85</v>
      </c>
      <c r="AV360" s="15" t="s">
        <v>282</v>
      </c>
      <c r="AW360" s="15" t="s">
        <v>32</v>
      </c>
      <c r="AX360" s="15" t="s">
        <v>83</v>
      </c>
      <c r="AY360" s="240" t="s">
        <v>275</v>
      </c>
    </row>
    <row r="361" spans="1:65" s="13" customFormat="1" ht="10">
      <c r="B361" s="207"/>
      <c r="C361" s="208"/>
      <c r="D361" s="209" t="s">
        <v>284</v>
      </c>
      <c r="E361" s="210" t="s">
        <v>1</v>
      </c>
      <c r="F361" s="211" t="s">
        <v>5513</v>
      </c>
      <c r="G361" s="208"/>
      <c r="H361" s="212">
        <v>19.149999999999999</v>
      </c>
      <c r="I361" s="213"/>
      <c r="J361" s="208"/>
      <c r="K361" s="208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284</v>
      </c>
      <c r="AU361" s="218" t="s">
        <v>85</v>
      </c>
      <c r="AV361" s="13" t="s">
        <v>85</v>
      </c>
      <c r="AW361" s="13" t="s">
        <v>32</v>
      </c>
      <c r="AX361" s="13" t="s">
        <v>76</v>
      </c>
      <c r="AY361" s="218" t="s">
        <v>275</v>
      </c>
    </row>
    <row r="362" spans="1:65" s="12" customFormat="1" ht="22.75" customHeight="1">
      <c r="B362" s="178"/>
      <c r="C362" s="179"/>
      <c r="D362" s="180" t="s">
        <v>75</v>
      </c>
      <c r="E362" s="192" t="s">
        <v>4000</v>
      </c>
      <c r="F362" s="192" t="s">
        <v>4001</v>
      </c>
      <c r="G362" s="179"/>
      <c r="H362" s="179"/>
      <c r="I362" s="182"/>
      <c r="J362" s="193">
        <f>BK362</f>
        <v>0</v>
      </c>
      <c r="K362" s="179"/>
      <c r="L362" s="184"/>
      <c r="M362" s="185"/>
      <c r="N362" s="186"/>
      <c r="O362" s="186"/>
      <c r="P362" s="187">
        <f>SUM(P363:P367)</f>
        <v>0</v>
      </c>
      <c r="Q362" s="186"/>
      <c r="R362" s="187">
        <f>SUM(R363:R367)</f>
        <v>0</v>
      </c>
      <c r="S362" s="186"/>
      <c r="T362" s="188">
        <f>SUM(T363:T367)</f>
        <v>0</v>
      </c>
      <c r="AR362" s="189" t="s">
        <v>83</v>
      </c>
      <c r="AT362" s="190" t="s">
        <v>75</v>
      </c>
      <c r="AU362" s="190" t="s">
        <v>83</v>
      </c>
      <c r="AY362" s="189" t="s">
        <v>275</v>
      </c>
      <c r="BK362" s="191">
        <f>SUM(BK363:BK367)</f>
        <v>0</v>
      </c>
    </row>
    <row r="363" spans="1:65" s="2" customFormat="1" ht="21.75" customHeight="1">
      <c r="A363" s="35"/>
      <c r="B363" s="36"/>
      <c r="C363" s="194" t="s">
        <v>660</v>
      </c>
      <c r="D363" s="194" t="s">
        <v>277</v>
      </c>
      <c r="E363" s="195" t="s">
        <v>5640</v>
      </c>
      <c r="F363" s="196" t="s">
        <v>5641</v>
      </c>
      <c r="G363" s="197" t="s">
        <v>342</v>
      </c>
      <c r="H363" s="198">
        <v>19.600000000000001</v>
      </c>
      <c r="I363" s="199"/>
      <c r="J363" s="200">
        <f>ROUND(I363*H363,2)</f>
        <v>0</v>
      </c>
      <c r="K363" s="196" t="s">
        <v>281</v>
      </c>
      <c r="L363" s="40"/>
      <c r="M363" s="201" t="s">
        <v>1</v>
      </c>
      <c r="N363" s="202" t="s">
        <v>41</v>
      </c>
      <c r="O363" s="72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5" t="s">
        <v>282</v>
      </c>
      <c r="AT363" s="205" t="s">
        <v>277</v>
      </c>
      <c r="AU363" s="205" t="s">
        <v>85</v>
      </c>
      <c r="AY363" s="18" t="s">
        <v>275</v>
      </c>
      <c r="BE363" s="206">
        <f>IF(N363="základní",J363,0)</f>
        <v>0</v>
      </c>
      <c r="BF363" s="206">
        <f>IF(N363="snížená",J363,0)</f>
        <v>0</v>
      </c>
      <c r="BG363" s="206">
        <f>IF(N363="zákl. přenesená",J363,0)</f>
        <v>0</v>
      </c>
      <c r="BH363" s="206">
        <f>IF(N363="sníž. přenesená",J363,0)</f>
        <v>0</v>
      </c>
      <c r="BI363" s="206">
        <f>IF(N363="nulová",J363,0)</f>
        <v>0</v>
      </c>
      <c r="BJ363" s="18" t="s">
        <v>83</v>
      </c>
      <c r="BK363" s="206">
        <f>ROUND(I363*H363,2)</f>
        <v>0</v>
      </c>
      <c r="BL363" s="18" t="s">
        <v>282</v>
      </c>
      <c r="BM363" s="205" t="s">
        <v>5642</v>
      </c>
    </row>
    <row r="364" spans="1:65" s="2" customFormat="1" ht="24.15" customHeight="1">
      <c r="A364" s="35"/>
      <c r="B364" s="36"/>
      <c r="C364" s="194" t="s">
        <v>665</v>
      </c>
      <c r="D364" s="194" t="s">
        <v>277</v>
      </c>
      <c r="E364" s="195" t="s">
        <v>5643</v>
      </c>
      <c r="F364" s="196" t="s">
        <v>5644</v>
      </c>
      <c r="G364" s="197" t="s">
        <v>342</v>
      </c>
      <c r="H364" s="198">
        <v>176.4</v>
      </c>
      <c r="I364" s="199"/>
      <c r="J364" s="200">
        <f>ROUND(I364*H364,2)</f>
        <v>0</v>
      </c>
      <c r="K364" s="196" t="s">
        <v>281</v>
      </c>
      <c r="L364" s="40"/>
      <c r="M364" s="201" t="s">
        <v>1</v>
      </c>
      <c r="N364" s="202" t="s">
        <v>41</v>
      </c>
      <c r="O364" s="72"/>
      <c r="P364" s="203">
        <f>O364*H364</f>
        <v>0</v>
      </c>
      <c r="Q364" s="203">
        <v>0</v>
      </c>
      <c r="R364" s="203">
        <f>Q364*H364</f>
        <v>0</v>
      </c>
      <c r="S364" s="203">
        <v>0</v>
      </c>
      <c r="T364" s="204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5" t="s">
        <v>282</v>
      </c>
      <c r="AT364" s="205" t="s">
        <v>277</v>
      </c>
      <c r="AU364" s="205" t="s">
        <v>85</v>
      </c>
      <c r="AY364" s="18" t="s">
        <v>275</v>
      </c>
      <c r="BE364" s="206">
        <f>IF(N364="základní",J364,0)</f>
        <v>0</v>
      </c>
      <c r="BF364" s="206">
        <f>IF(N364="snížená",J364,0)</f>
        <v>0</v>
      </c>
      <c r="BG364" s="206">
        <f>IF(N364="zákl. přenesená",J364,0)</f>
        <v>0</v>
      </c>
      <c r="BH364" s="206">
        <f>IF(N364="sníž. přenesená",J364,0)</f>
        <v>0</v>
      </c>
      <c r="BI364" s="206">
        <f>IF(N364="nulová",J364,0)</f>
        <v>0</v>
      </c>
      <c r="BJ364" s="18" t="s">
        <v>83</v>
      </c>
      <c r="BK364" s="206">
        <f>ROUND(I364*H364,2)</f>
        <v>0</v>
      </c>
      <c r="BL364" s="18" t="s">
        <v>282</v>
      </c>
      <c r="BM364" s="205" t="s">
        <v>5645</v>
      </c>
    </row>
    <row r="365" spans="1:65" s="13" customFormat="1" ht="10">
      <c r="B365" s="207"/>
      <c r="C365" s="208"/>
      <c r="D365" s="209" t="s">
        <v>284</v>
      </c>
      <c r="E365" s="208"/>
      <c r="F365" s="211" t="s">
        <v>5646</v>
      </c>
      <c r="G365" s="208"/>
      <c r="H365" s="212">
        <v>176.4</v>
      </c>
      <c r="I365" s="213"/>
      <c r="J365" s="208"/>
      <c r="K365" s="208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284</v>
      </c>
      <c r="AU365" s="218" t="s">
        <v>85</v>
      </c>
      <c r="AV365" s="13" t="s">
        <v>85</v>
      </c>
      <c r="AW365" s="13" t="s">
        <v>4</v>
      </c>
      <c r="AX365" s="13" t="s">
        <v>83</v>
      </c>
      <c r="AY365" s="218" t="s">
        <v>275</v>
      </c>
    </row>
    <row r="366" spans="1:65" s="2" customFormat="1" ht="37.75" customHeight="1">
      <c r="A366" s="35"/>
      <c r="B366" s="36"/>
      <c r="C366" s="194" t="s">
        <v>670</v>
      </c>
      <c r="D366" s="194" t="s">
        <v>277</v>
      </c>
      <c r="E366" s="195" t="s">
        <v>5647</v>
      </c>
      <c r="F366" s="196" t="s">
        <v>5648</v>
      </c>
      <c r="G366" s="197" t="s">
        <v>342</v>
      </c>
      <c r="H366" s="198">
        <v>7.28</v>
      </c>
      <c r="I366" s="199"/>
      <c r="J366" s="200">
        <f>ROUND(I366*H366,2)</f>
        <v>0</v>
      </c>
      <c r="K366" s="196" t="s">
        <v>281</v>
      </c>
      <c r="L366" s="40"/>
      <c r="M366" s="201" t="s">
        <v>1</v>
      </c>
      <c r="N366" s="202" t="s">
        <v>41</v>
      </c>
      <c r="O366" s="72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5" t="s">
        <v>282</v>
      </c>
      <c r="AT366" s="205" t="s">
        <v>277</v>
      </c>
      <c r="AU366" s="205" t="s">
        <v>85</v>
      </c>
      <c r="AY366" s="18" t="s">
        <v>275</v>
      </c>
      <c r="BE366" s="206">
        <f>IF(N366="základní",J366,0)</f>
        <v>0</v>
      </c>
      <c r="BF366" s="206">
        <f>IF(N366="snížená",J366,0)</f>
        <v>0</v>
      </c>
      <c r="BG366" s="206">
        <f>IF(N366="zákl. přenesená",J366,0)</f>
        <v>0</v>
      </c>
      <c r="BH366" s="206">
        <f>IF(N366="sníž. přenesená",J366,0)</f>
        <v>0</v>
      </c>
      <c r="BI366" s="206">
        <f>IF(N366="nulová",J366,0)</f>
        <v>0</v>
      </c>
      <c r="BJ366" s="18" t="s">
        <v>83</v>
      </c>
      <c r="BK366" s="206">
        <f>ROUND(I366*H366,2)</f>
        <v>0</v>
      </c>
      <c r="BL366" s="18" t="s">
        <v>282</v>
      </c>
      <c r="BM366" s="205" t="s">
        <v>5649</v>
      </c>
    </row>
    <row r="367" spans="1:65" s="2" customFormat="1" ht="44.25" customHeight="1">
      <c r="A367" s="35"/>
      <c r="B367" s="36"/>
      <c r="C367" s="194" t="s">
        <v>675</v>
      </c>
      <c r="D367" s="194" t="s">
        <v>277</v>
      </c>
      <c r="E367" s="195" t="s">
        <v>5650</v>
      </c>
      <c r="F367" s="196" t="s">
        <v>5651</v>
      </c>
      <c r="G367" s="197" t="s">
        <v>342</v>
      </c>
      <c r="H367" s="198">
        <v>12.32</v>
      </c>
      <c r="I367" s="199"/>
      <c r="J367" s="200">
        <f>ROUND(I367*H367,2)</f>
        <v>0</v>
      </c>
      <c r="K367" s="196" t="s">
        <v>281</v>
      </c>
      <c r="L367" s="40"/>
      <c r="M367" s="201" t="s">
        <v>1</v>
      </c>
      <c r="N367" s="202" t="s">
        <v>41</v>
      </c>
      <c r="O367" s="72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5" t="s">
        <v>282</v>
      </c>
      <c r="AT367" s="205" t="s">
        <v>277</v>
      </c>
      <c r="AU367" s="205" t="s">
        <v>85</v>
      </c>
      <c r="AY367" s="18" t="s">
        <v>275</v>
      </c>
      <c r="BE367" s="206">
        <f>IF(N367="základní",J367,0)</f>
        <v>0</v>
      </c>
      <c r="BF367" s="206">
        <f>IF(N367="snížená",J367,0)</f>
        <v>0</v>
      </c>
      <c r="BG367" s="206">
        <f>IF(N367="zákl. přenesená",J367,0)</f>
        <v>0</v>
      </c>
      <c r="BH367" s="206">
        <f>IF(N367="sníž. přenesená",J367,0)</f>
        <v>0</v>
      </c>
      <c r="BI367" s="206">
        <f>IF(N367="nulová",J367,0)</f>
        <v>0</v>
      </c>
      <c r="BJ367" s="18" t="s">
        <v>83</v>
      </c>
      <c r="BK367" s="206">
        <f>ROUND(I367*H367,2)</f>
        <v>0</v>
      </c>
      <c r="BL367" s="18" t="s">
        <v>282</v>
      </c>
      <c r="BM367" s="205" t="s">
        <v>5652</v>
      </c>
    </row>
    <row r="368" spans="1:65" s="12" customFormat="1" ht="22.75" customHeight="1">
      <c r="B368" s="178"/>
      <c r="C368" s="179"/>
      <c r="D368" s="180" t="s">
        <v>75</v>
      </c>
      <c r="E368" s="192" t="s">
        <v>1581</v>
      </c>
      <c r="F368" s="192" t="s">
        <v>1582</v>
      </c>
      <c r="G368" s="179"/>
      <c r="H368" s="179"/>
      <c r="I368" s="182"/>
      <c r="J368" s="193">
        <f>BK368</f>
        <v>0</v>
      </c>
      <c r="K368" s="179"/>
      <c r="L368" s="184"/>
      <c r="M368" s="185"/>
      <c r="N368" s="186"/>
      <c r="O368" s="186"/>
      <c r="P368" s="187">
        <f>P369</f>
        <v>0</v>
      </c>
      <c r="Q368" s="186"/>
      <c r="R368" s="187">
        <f>R369</f>
        <v>0</v>
      </c>
      <c r="S368" s="186"/>
      <c r="T368" s="188">
        <f>T369</f>
        <v>0</v>
      </c>
      <c r="AR368" s="189" t="s">
        <v>83</v>
      </c>
      <c r="AT368" s="190" t="s">
        <v>75</v>
      </c>
      <c r="AU368" s="190" t="s">
        <v>83</v>
      </c>
      <c r="AY368" s="189" t="s">
        <v>275</v>
      </c>
      <c r="BK368" s="191">
        <f>BK369</f>
        <v>0</v>
      </c>
    </row>
    <row r="369" spans="1:65" s="2" customFormat="1" ht="33" customHeight="1">
      <c r="A369" s="35"/>
      <c r="B369" s="36"/>
      <c r="C369" s="194" t="s">
        <v>680</v>
      </c>
      <c r="D369" s="194" t="s">
        <v>277</v>
      </c>
      <c r="E369" s="195" t="s">
        <v>5653</v>
      </c>
      <c r="F369" s="196" t="s">
        <v>5654</v>
      </c>
      <c r="G369" s="197" t="s">
        <v>342</v>
      </c>
      <c r="H369" s="198">
        <v>237.489</v>
      </c>
      <c r="I369" s="199"/>
      <c r="J369" s="200">
        <f>ROUND(I369*H369,2)</f>
        <v>0</v>
      </c>
      <c r="K369" s="196" t="s">
        <v>281</v>
      </c>
      <c r="L369" s="40"/>
      <c r="M369" s="262" t="s">
        <v>1</v>
      </c>
      <c r="N369" s="263" t="s">
        <v>41</v>
      </c>
      <c r="O369" s="264"/>
      <c r="P369" s="265">
        <f>O369*H369</f>
        <v>0</v>
      </c>
      <c r="Q369" s="265">
        <v>0</v>
      </c>
      <c r="R369" s="265">
        <f>Q369*H369</f>
        <v>0</v>
      </c>
      <c r="S369" s="265">
        <v>0</v>
      </c>
      <c r="T369" s="266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5" t="s">
        <v>282</v>
      </c>
      <c r="AT369" s="205" t="s">
        <v>277</v>
      </c>
      <c r="AU369" s="205" t="s">
        <v>85</v>
      </c>
      <c r="AY369" s="18" t="s">
        <v>275</v>
      </c>
      <c r="BE369" s="206">
        <f>IF(N369="základní",J369,0)</f>
        <v>0</v>
      </c>
      <c r="BF369" s="206">
        <f>IF(N369="snížená",J369,0)</f>
        <v>0</v>
      </c>
      <c r="BG369" s="206">
        <f>IF(N369="zákl. přenesená",J369,0)</f>
        <v>0</v>
      </c>
      <c r="BH369" s="206">
        <f>IF(N369="sníž. přenesená",J369,0)</f>
        <v>0</v>
      </c>
      <c r="BI369" s="206">
        <f>IF(N369="nulová",J369,0)</f>
        <v>0</v>
      </c>
      <c r="BJ369" s="18" t="s">
        <v>83</v>
      </c>
      <c r="BK369" s="206">
        <f>ROUND(I369*H369,2)</f>
        <v>0</v>
      </c>
      <c r="BL369" s="18" t="s">
        <v>282</v>
      </c>
      <c r="BM369" s="205" t="s">
        <v>5655</v>
      </c>
    </row>
    <row r="370" spans="1:65" s="2" customFormat="1" ht="7" customHeight="1">
      <c r="A370" s="35"/>
      <c r="B370" s="55"/>
      <c r="C370" s="56"/>
      <c r="D370" s="56"/>
      <c r="E370" s="56"/>
      <c r="F370" s="56"/>
      <c r="G370" s="56"/>
      <c r="H370" s="56"/>
      <c r="I370" s="56"/>
      <c r="J370" s="56"/>
      <c r="K370" s="56"/>
      <c r="L370" s="40"/>
      <c r="M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</row>
  </sheetData>
  <sheetProtection algorithmName="SHA-512" hashValue="mW2IebMJQy9RRY96cfmREq7axLVBppq0xzmh2ndeWd1lN11KFqAzEZddGzuwqS6iI51KVSyTc2UVs2/A3cthQg==" saltValue="PYnrhlhDWVQy60Vhnr711OEqgFyJ+E0/G+OQchwNLC4xRlg2Rw0GEmN0hUNN2OzlSDe3pIo75Gbd9Se9ru8dlQ==" spinCount="100000" sheet="1" objects="1" scenarios="1" formatColumns="0" formatRows="0" autoFilter="0"/>
  <autoFilter ref="C127:K369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2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157</v>
      </c>
      <c r="AZ2" s="116" t="s">
        <v>175</v>
      </c>
      <c r="BA2" s="116" t="s">
        <v>1</v>
      </c>
      <c r="BB2" s="116" t="s">
        <v>1</v>
      </c>
      <c r="BC2" s="116" t="s">
        <v>5656</v>
      </c>
      <c r="BD2" s="116" t="s">
        <v>85</v>
      </c>
    </row>
    <row r="3" spans="1:56" s="1" customFormat="1" ht="7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180</v>
      </c>
      <c r="BA3" s="116" t="s">
        <v>1</v>
      </c>
      <c r="BB3" s="116" t="s">
        <v>1</v>
      </c>
      <c r="BC3" s="116" t="s">
        <v>5657</v>
      </c>
      <c r="BD3" s="116" t="s">
        <v>85</v>
      </c>
    </row>
    <row r="4" spans="1:56" s="1" customFormat="1" ht="25" customHeight="1">
      <c r="B4" s="21"/>
      <c r="D4" s="119" t="s">
        <v>177</v>
      </c>
      <c r="L4" s="21"/>
      <c r="M4" s="120" t="s">
        <v>10</v>
      </c>
      <c r="AT4" s="18" t="s">
        <v>4</v>
      </c>
      <c r="AZ4" s="116" t="s">
        <v>5038</v>
      </c>
      <c r="BA4" s="116" t="s">
        <v>1</v>
      </c>
      <c r="BB4" s="116" t="s">
        <v>1</v>
      </c>
      <c r="BC4" s="116" t="s">
        <v>5658</v>
      </c>
      <c r="BD4" s="116" t="s">
        <v>85</v>
      </c>
    </row>
    <row r="5" spans="1:56" s="1" customFormat="1" ht="7" customHeight="1">
      <c r="B5" s="21"/>
      <c r="L5" s="21"/>
      <c r="AZ5" s="116" t="s">
        <v>5659</v>
      </c>
      <c r="BA5" s="116" t="s">
        <v>1</v>
      </c>
      <c r="BB5" s="116" t="s">
        <v>1</v>
      </c>
      <c r="BC5" s="116" t="s">
        <v>5660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494</v>
      </c>
      <c r="BA6" s="116" t="s">
        <v>1</v>
      </c>
      <c r="BB6" s="116" t="s">
        <v>1</v>
      </c>
      <c r="BC6" s="116" t="s">
        <v>1248</v>
      </c>
      <c r="BD6" s="116" t="s">
        <v>85</v>
      </c>
    </row>
    <row r="7" spans="1:56" s="1" customFormat="1" ht="26.25" customHeight="1">
      <c r="B7" s="21"/>
      <c r="E7" s="332" t="str">
        <f>'Rekapitulace stavby'!K6</f>
        <v>Lůžkový hospic Mezi stromy na pozemku č. parc 785/1 v k.ú. Havlíčkův Brod</v>
      </c>
      <c r="F7" s="333"/>
      <c r="G7" s="333"/>
      <c r="H7" s="333"/>
      <c r="L7" s="21"/>
      <c r="AZ7" s="116" t="s">
        <v>200</v>
      </c>
      <c r="BA7" s="116" t="s">
        <v>1</v>
      </c>
      <c r="BB7" s="116" t="s">
        <v>1</v>
      </c>
      <c r="BC7" s="116" t="s">
        <v>5661</v>
      </c>
      <c r="BD7" s="116" t="s">
        <v>85</v>
      </c>
    </row>
    <row r="8" spans="1:56" s="1" customFormat="1" ht="12" customHeight="1">
      <c r="B8" s="21"/>
      <c r="D8" s="121" t="s">
        <v>186</v>
      </c>
      <c r="L8" s="21"/>
      <c r="AZ8" s="116" t="s">
        <v>212</v>
      </c>
      <c r="BA8" s="116" t="s">
        <v>1</v>
      </c>
      <c r="BB8" s="116" t="s">
        <v>1</v>
      </c>
      <c r="BC8" s="116" t="s">
        <v>5662</v>
      </c>
      <c r="BD8" s="116" t="s">
        <v>85</v>
      </c>
    </row>
    <row r="9" spans="1:56" s="2" customFormat="1" ht="16.5" customHeight="1">
      <c r="A9" s="35"/>
      <c r="B9" s="40"/>
      <c r="C9" s="35"/>
      <c r="D9" s="35"/>
      <c r="E9" s="332" t="s">
        <v>5464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6" t="s">
        <v>214</v>
      </c>
      <c r="BA9" s="116" t="s">
        <v>1</v>
      </c>
      <c r="BB9" s="116" t="s">
        <v>1</v>
      </c>
      <c r="BC9" s="116" t="s">
        <v>5663</v>
      </c>
      <c r="BD9" s="116" t="s">
        <v>85</v>
      </c>
    </row>
    <row r="10" spans="1:56" s="2" customFormat="1" ht="12" customHeight="1">
      <c r="A10" s="35"/>
      <c r="B10" s="40"/>
      <c r="C10" s="35"/>
      <c r="D10" s="121" t="s">
        <v>2934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customHeight="1">
      <c r="A11" s="35"/>
      <c r="B11" s="40"/>
      <c r="C11" s="35"/>
      <c r="D11" s="35"/>
      <c r="E11" s="334" t="s">
        <v>5664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25. 4. 2022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6" t="str">
        <f>'Rekapitulace stavby'!E14</f>
        <v>Vyplň údaj</v>
      </c>
      <c r="F20" s="337"/>
      <c r="G20" s="337"/>
      <c r="H20" s="337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1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38" t="s">
        <v>1</v>
      </c>
      <c r="F29" s="338"/>
      <c r="G29" s="338"/>
      <c r="H29" s="338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31" t="s">
        <v>40</v>
      </c>
      <c r="E35" s="121" t="s">
        <v>41</v>
      </c>
      <c r="F35" s="132">
        <f>ROUND((SUM(BE127:BE221)),  2)</f>
        <v>0</v>
      </c>
      <c r="G35" s="35"/>
      <c r="H35" s="35"/>
      <c r="I35" s="133">
        <v>0.21</v>
      </c>
      <c r="J35" s="132">
        <f>ROUND(((SUM(BE127:BE221))*I35),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1" t="s">
        <v>42</v>
      </c>
      <c r="F36" s="132">
        <f>ROUND((SUM(BF127:BF221)),  2)</f>
        <v>0</v>
      </c>
      <c r="G36" s="35"/>
      <c r="H36" s="35"/>
      <c r="I36" s="133">
        <v>0.15</v>
      </c>
      <c r="J36" s="132">
        <f>ROUND(((SUM(BF127:BF221))*I36),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1" t="s">
        <v>43</v>
      </c>
      <c r="F37" s="132">
        <f>ROUND((SUM(BG127:BG221)),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1" t="s">
        <v>44</v>
      </c>
      <c r="F38" s="132">
        <f>ROUND((SUM(BH127:BH221)),  2)</f>
        <v>0</v>
      </c>
      <c r="G38" s="35"/>
      <c r="H38" s="35"/>
      <c r="I38" s="133">
        <v>0.15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1" t="s">
        <v>45</v>
      </c>
      <c r="F39" s="132">
        <f>ROUND((SUM(BI127:BI221)),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34"/>
      <c r="D41" s="135" t="s">
        <v>46</v>
      </c>
      <c r="E41" s="136"/>
      <c r="F41" s="136"/>
      <c r="G41" s="137" t="s">
        <v>47</v>
      </c>
      <c r="H41" s="138" t="s">
        <v>48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7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39" t="str">
        <f>E7</f>
        <v>Lůžkový hospic Mezi stromy na pozemku č. parc 785/1 v k.ú. Havlíčkův Brod</v>
      </c>
      <c r="F85" s="340"/>
      <c r="G85" s="340"/>
      <c r="H85" s="34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9" t="s">
        <v>5464</v>
      </c>
      <c r="F87" s="341"/>
      <c r="G87" s="341"/>
      <c r="H87" s="34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2934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4" t="str">
        <f>E11</f>
        <v>SO.04.02 - Opěrné stěny</v>
      </c>
      <c r="F89" s="341"/>
      <c r="G89" s="341"/>
      <c r="H89" s="34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7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25. 4. 2022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Spolek pro lůžkový hospic Mezi Stromy</v>
      </c>
      <c r="G93" s="37"/>
      <c r="H93" s="37"/>
      <c r="I93" s="30" t="s">
        <v>30</v>
      </c>
      <c r="J93" s="33" t="str">
        <f>E23</f>
        <v>PROJEKT II, v.o.s.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Škrabal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2" t="s">
        <v>229</v>
      </c>
      <c r="D96" s="153"/>
      <c r="E96" s="153"/>
      <c r="F96" s="153"/>
      <c r="G96" s="153"/>
      <c r="H96" s="153"/>
      <c r="I96" s="153"/>
      <c r="J96" s="154" t="s">
        <v>230</v>
      </c>
      <c r="K96" s="153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2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75" customHeight="1">
      <c r="A98" s="35"/>
      <c r="B98" s="36"/>
      <c r="C98" s="155" t="s">
        <v>231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232</v>
      </c>
    </row>
    <row r="99" spans="1:47" s="9" customFormat="1" ht="25" customHeight="1">
      <c r="B99" s="156"/>
      <c r="C99" s="157"/>
      <c r="D99" s="158" t="s">
        <v>233</v>
      </c>
      <c r="E99" s="159"/>
      <c r="F99" s="159"/>
      <c r="G99" s="159"/>
      <c r="H99" s="159"/>
      <c r="I99" s="159"/>
      <c r="J99" s="160">
        <f>J128</f>
        <v>0</v>
      </c>
      <c r="K99" s="157"/>
      <c r="L99" s="161"/>
    </row>
    <row r="100" spans="1:47" s="10" customFormat="1" ht="19.899999999999999" customHeight="1">
      <c r="B100" s="162"/>
      <c r="C100" s="105"/>
      <c r="D100" s="163" t="s">
        <v>234</v>
      </c>
      <c r="E100" s="164"/>
      <c r="F100" s="164"/>
      <c r="G100" s="164"/>
      <c r="H100" s="164"/>
      <c r="I100" s="164"/>
      <c r="J100" s="165">
        <f>J129</f>
        <v>0</v>
      </c>
      <c r="K100" s="105"/>
      <c r="L100" s="166"/>
    </row>
    <row r="101" spans="1:47" s="10" customFormat="1" ht="19.899999999999999" customHeight="1">
      <c r="B101" s="162"/>
      <c r="C101" s="105"/>
      <c r="D101" s="163" t="s">
        <v>235</v>
      </c>
      <c r="E101" s="164"/>
      <c r="F101" s="164"/>
      <c r="G101" s="164"/>
      <c r="H101" s="164"/>
      <c r="I101" s="164"/>
      <c r="J101" s="165">
        <f>J161</f>
        <v>0</v>
      </c>
      <c r="K101" s="105"/>
      <c r="L101" s="166"/>
    </row>
    <row r="102" spans="1:47" s="10" customFormat="1" ht="19.899999999999999" customHeight="1">
      <c r="B102" s="162"/>
      <c r="C102" s="105"/>
      <c r="D102" s="163" t="s">
        <v>236</v>
      </c>
      <c r="E102" s="164"/>
      <c r="F102" s="164"/>
      <c r="G102" s="164"/>
      <c r="H102" s="164"/>
      <c r="I102" s="164"/>
      <c r="J102" s="165">
        <f>J168</f>
        <v>0</v>
      </c>
      <c r="K102" s="105"/>
      <c r="L102" s="166"/>
    </row>
    <row r="103" spans="1:47" s="10" customFormat="1" ht="19.899999999999999" customHeight="1">
      <c r="B103" s="162"/>
      <c r="C103" s="105"/>
      <c r="D103" s="163" t="s">
        <v>242</v>
      </c>
      <c r="E103" s="164"/>
      <c r="F103" s="164"/>
      <c r="G103" s="164"/>
      <c r="H103" s="164"/>
      <c r="I103" s="164"/>
      <c r="J103" s="165">
        <f>J198</f>
        <v>0</v>
      </c>
      <c r="K103" s="105"/>
      <c r="L103" s="166"/>
    </row>
    <row r="104" spans="1:47" s="9" customFormat="1" ht="25" customHeight="1">
      <c r="B104" s="156"/>
      <c r="C104" s="157"/>
      <c r="D104" s="158" t="s">
        <v>243</v>
      </c>
      <c r="E104" s="159"/>
      <c r="F104" s="159"/>
      <c r="G104" s="159"/>
      <c r="H104" s="159"/>
      <c r="I104" s="159"/>
      <c r="J104" s="160">
        <f>J200</f>
        <v>0</v>
      </c>
      <c r="K104" s="157"/>
      <c r="L104" s="161"/>
    </row>
    <row r="105" spans="1:47" s="10" customFormat="1" ht="19.899999999999999" customHeight="1">
      <c r="B105" s="162"/>
      <c r="C105" s="105"/>
      <c r="D105" s="163" t="s">
        <v>244</v>
      </c>
      <c r="E105" s="164"/>
      <c r="F105" s="164"/>
      <c r="G105" s="164"/>
      <c r="H105" s="164"/>
      <c r="I105" s="164"/>
      <c r="J105" s="165">
        <f>J201</f>
        <v>0</v>
      </c>
      <c r="K105" s="105"/>
      <c r="L105" s="166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7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7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5" customHeight="1">
      <c r="A112" s="35"/>
      <c r="B112" s="36"/>
      <c r="C112" s="24" t="s">
        <v>260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7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6.25" customHeight="1">
      <c r="A115" s="35"/>
      <c r="B115" s="36"/>
      <c r="C115" s="37"/>
      <c r="D115" s="37"/>
      <c r="E115" s="339" t="str">
        <f>E7</f>
        <v>Lůžkový hospic Mezi stromy na pozemku č. parc 785/1 v k.ú. Havlíčkův Brod</v>
      </c>
      <c r="F115" s="340"/>
      <c r="G115" s="340"/>
      <c r="H115" s="340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186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39" t="s">
        <v>5464</v>
      </c>
      <c r="F117" s="341"/>
      <c r="G117" s="341"/>
      <c r="H117" s="341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2934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94" t="str">
        <f>E11</f>
        <v>SO.04.02 - Opěrné stěny</v>
      </c>
      <c r="F119" s="341"/>
      <c r="G119" s="341"/>
      <c r="H119" s="341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7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 xml:space="preserve"> </v>
      </c>
      <c r="G121" s="37"/>
      <c r="H121" s="37"/>
      <c r="I121" s="30" t="s">
        <v>22</v>
      </c>
      <c r="J121" s="67" t="str">
        <f>IF(J14="","",J14)</f>
        <v>25. 4. 2022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7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24</v>
      </c>
      <c r="D123" s="37"/>
      <c r="E123" s="37"/>
      <c r="F123" s="28" t="str">
        <f>E17</f>
        <v>Spolek pro lůžkový hospic Mezi Stromy</v>
      </c>
      <c r="G123" s="37"/>
      <c r="H123" s="37"/>
      <c r="I123" s="30" t="s">
        <v>30</v>
      </c>
      <c r="J123" s="33" t="str">
        <f>E23</f>
        <v>PROJEKT II, v.o.s.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28</v>
      </c>
      <c r="D124" s="37"/>
      <c r="E124" s="37"/>
      <c r="F124" s="28" t="str">
        <f>IF(E20="","",E20)</f>
        <v>Vyplň údaj</v>
      </c>
      <c r="G124" s="37"/>
      <c r="H124" s="37"/>
      <c r="I124" s="30" t="s">
        <v>33</v>
      </c>
      <c r="J124" s="33" t="str">
        <f>E26</f>
        <v>Martin Škrabal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2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7"/>
      <c r="B126" s="168"/>
      <c r="C126" s="169" t="s">
        <v>261</v>
      </c>
      <c r="D126" s="170" t="s">
        <v>61</v>
      </c>
      <c r="E126" s="170" t="s">
        <v>57</v>
      </c>
      <c r="F126" s="170" t="s">
        <v>58</v>
      </c>
      <c r="G126" s="170" t="s">
        <v>262</v>
      </c>
      <c r="H126" s="170" t="s">
        <v>263</v>
      </c>
      <c r="I126" s="170" t="s">
        <v>264</v>
      </c>
      <c r="J126" s="170" t="s">
        <v>230</v>
      </c>
      <c r="K126" s="171" t="s">
        <v>265</v>
      </c>
      <c r="L126" s="172"/>
      <c r="M126" s="76" t="s">
        <v>1</v>
      </c>
      <c r="N126" s="77" t="s">
        <v>40</v>
      </c>
      <c r="O126" s="77" t="s">
        <v>266</v>
      </c>
      <c r="P126" s="77" t="s">
        <v>267</v>
      </c>
      <c r="Q126" s="77" t="s">
        <v>268</v>
      </c>
      <c r="R126" s="77" t="s">
        <v>269</v>
      </c>
      <c r="S126" s="77" t="s">
        <v>270</v>
      </c>
      <c r="T126" s="78" t="s">
        <v>271</v>
      </c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</row>
    <row r="127" spans="1:63" s="2" customFormat="1" ht="22.75" customHeight="1">
      <c r="A127" s="35"/>
      <c r="B127" s="36"/>
      <c r="C127" s="83" t="s">
        <v>272</v>
      </c>
      <c r="D127" s="37"/>
      <c r="E127" s="37"/>
      <c r="F127" s="37"/>
      <c r="G127" s="37"/>
      <c r="H127" s="37"/>
      <c r="I127" s="37"/>
      <c r="J127" s="173">
        <f>BK127</f>
        <v>0</v>
      </c>
      <c r="K127" s="37"/>
      <c r="L127" s="40"/>
      <c r="M127" s="79"/>
      <c r="N127" s="174"/>
      <c r="O127" s="80"/>
      <c r="P127" s="175">
        <f>P128+P200</f>
        <v>0</v>
      </c>
      <c r="Q127" s="80"/>
      <c r="R127" s="175">
        <f>R128+R200</f>
        <v>76.539348480000001</v>
      </c>
      <c r="S127" s="80"/>
      <c r="T127" s="176">
        <f>T128+T200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232</v>
      </c>
      <c r="BK127" s="177">
        <f>BK128+BK200</f>
        <v>0</v>
      </c>
    </row>
    <row r="128" spans="1:63" s="12" customFormat="1" ht="25.9" customHeight="1">
      <c r="B128" s="178"/>
      <c r="C128" s="179"/>
      <c r="D128" s="180" t="s">
        <v>75</v>
      </c>
      <c r="E128" s="181" t="s">
        <v>273</v>
      </c>
      <c r="F128" s="181" t="s">
        <v>274</v>
      </c>
      <c r="G128" s="179"/>
      <c r="H128" s="179"/>
      <c r="I128" s="182"/>
      <c r="J128" s="183">
        <f>BK128</f>
        <v>0</v>
      </c>
      <c r="K128" s="179"/>
      <c r="L128" s="184"/>
      <c r="M128" s="185"/>
      <c r="N128" s="186"/>
      <c r="O128" s="186"/>
      <c r="P128" s="187">
        <f>P129+P161+P168+P198</f>
        <v>0</v>
      </c>
      <c r="Q128" s="186"/>
      <c r="R128" s="187">
        <f>R129+R161+R168+R198</f>
        <v>76.309893729999999</v>
      </c>
      <c r="S128" s="186"/>
      <c r="T128" s="188">
        <f>T129+T161+T168+T198</f>
        <v>0</v>
      </c>
      <c r="AR128" s="189" t="s">
        <v>83</v>
      </c>
      <c r="AT128" s="190" t="s">
        <v>75</v>
      </c>
      <c r="AU128" s="190" t="s">
        <v>76</v>
      </c>
      <c r="AY128" s="189" t="s">
        <v>275</v>
      </c>
      <c r="BK128" s="191">
        <f>BK129+BK161+BK168+BK198</f>
        <v>0</v>
      </c>
    </row>
    <row r="129" spans="1:65" s="12" customFormat="1" ht="22.75" customHeight="1">
      <c r="B129" s="178"/>
      <c r="C129" s="179"/>
      <c r="D129" s="180" t="s">
        <v>75</v>
      </c>
      <c r="E129" s="192" t="s">
        <v>83</v>
      </c>
      <c r="F129" s="192" t="s">
        <v>276</v>
      </c>
      <c r="G129" s="179"/>
      <c r="H129" s="179"/>
      <c r="I129" s="182"/>
      <c r="J129" s="193">
        <f>BK129</f>
        <v>0</v>
      </c>
      <c r="K129" s="179"/>
      <c r="L129" s="184"/>
      <c r="M129" s="185"/>
      <c r="N129" s="186"/>
      <c r="O129" s="186"/>
      <c r="P129" s="187">
        <f>SUM(P130:P160)</f>
        <v>0</v>
      </c>
      <c r="Q129" s="186"/>
      <c r="R129" s="187">
        <f>SUM(R130:R160)</f>
        <v>0</v>
      </c>
      <c r="S129" s="186"/>
      <c r="T129" s="188">
        <f>SUM(T130:T160)</f>
        <v>0</v>
      </c>
      <c r="AR129" s="189" t="s">
        <v>83</v>
      </c>
      <c r="AT129" s="190" t="s">
        <v>75</v>
      </c>
      <c r="AU129" s="190" t="s">
        <v>83</v>
      </c>
      <c r="AY129" s="189" t="s">
        <v>275</v>
      </c>
      <c r="BK129" s="191">
        <f>SUM(BK130:BK160)</f>
        <v>0</v>
      </c>
    </row>
    <row r="130" spans="1:65" s="2" customFormat="1" ht="33" customHeight="1">
      <c r="A130" s="35"/>
      <c r="B130" s="36"/>
      <c r="C130" s="194" t="s">
        <v>83</v>
      </c>
      <c r="D130" s="194" t="s">
        <v>277</v>
      </c>
      <c r="E130" s="195" t="s">
        <v>5665</v>
      </c>
      <c r="F130" s="196" t="s">
        <v>5666</v>
      </c>
      <c r="G130" s="197" t="s">
        <v>290</v>
      </c>
      <c r="H130" s="198">
        <v>96.8</v>
      </c>
      <c r="I130" s="199"/>
      <c r="J130" s="200">
        <f>ROUND(I130*H130,2)</f>
        <v>0</v>
      </c>
      <c r="K130" s="196" t="s">
        <v>281</v>
      </c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282</v>
      </c>
      <c r="AT130" s="205" t="s">
        <v>277</v>
      </c>
      <c r="AU130" s="205" t="s">
        <v>85</v>
      </c>
      <c r="AY130" s="18" t="s">
        <v>275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282</v>
      </c>
      <c r="BM130" s="205" t="s">
        <v>5667</v>
      </c>
    </row>
    <row r="131" spans="1:65" s="13" customFormat="1" ht="10">
      <c r="B131" s="207"/>
      <c r="C131" s="208"/>
      <c r="D131" s="209" t="s">
        <v>284</v>
      </c>
      <c r="E131" s="210" t="s">
        <v>1</v>
      </c>
      <c r="F131" s="211" t="s">
        <v>5668</v>
      </c>
      <c r="G131" s="208"/>
      <c r="H131" s="212">
        <v>60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284</v>
      </c>
      <c r="AU131" s="218" t="s">
        <v>85</v>
      </c>
      <c r="AV131" s="13" t="s">
        <v>85</v>
      </c>
      <c r="AW131" s="13" t="s">
        <v>32</v>
      </c>
      <c r="AX131" s="13" t="s">
        <v>76</v>
      </c>
      <c r="AY131" s="218" t="s">
        <v>275</v>
      </c>
    </row>
    <row r="132" spans="1:65" s="13" customFormat="1" ht="10">
      <c r="B132" s="207"/>
      <c r="C132" s="208"/>
      <c r="D132" s="209" t="s">
        <v>284</v>
      </c>
      <c r="E132" s="210" t="s">
        <v>1</v>
      </c>
      <c r="F132" s="211" t="s">
        <v>5669</v>
      </c>
      <c r="G132" s="208"/>
      <c r="H132" s="212">
        <v>36.799999999999997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284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275</v>
      </c>
    </row>
    <row r="133" spans="1:65" s="14" customFormat="1" ht="10">
      <c r="B133" s="219"/>
      <c r="C133" s="220"/>
      <c r="D133" s="209" t="s">
        <v>284</v>
      </c>
      <c r="E133" s="221" t="s">
        <v>180</v>
      </c>
      <c r="F133" s="222" t="s">
        <v>286</v>
      </c>
      <c r="G133" s="220"/>
      <c r="H133" s="223">
        <v>96.8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284</v>
      </c>
      <c r="AU133" s="229" t="s">
        <v>85</v>
      </c>
      <c r="AV133" s="14" t="s">
        <v>106</v>
      </c>
      <c r="AW133" s="14" t="s">
        <v>32</v>
      </c>
      <c r="AX133" s="14" t="s">
        <v>83</v>
      </c>
      <c r="AY133" s="229" t="s">
        <v>275</v>
      </c>
    </row>
    <row r="134" spans="1:65" s="2" customFormat="1" ht="33" customHeight="1">
      <c r="A134" s="35"/>
      <c r="B134" s="36"/>
      <c r="C134" s="194" t="s">
        <v>85</v>
      </c>
      <c r="D134" s="194" t="s">
        <v>277</v>
      </c>
      <c r="E134" s="195" t="s">
        <v>4659</v>
      </c>
      <c r="F134" s="196" t="s">
        <v>4660</v>
      </c>
      <c r="G134" s="197" t="s">
        <v>290</v>
      </c>
      <c r="H134" s="198">
        <v>8.64</v>
      </c>
      <c r="I134" s="199"/>
      <c r="J134" s="200">
        <f>ROUND(I134*H134,2)</f>
        <v>0</v>
      </c>
      <c r="K134" s="196" t="s">
        <v>281</v>
      </c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282</v>
      </c>
      <c r="AT134" s="205" t="s">
        <v>277</v>
      </c>
      <c r="AU134" s="205" t="s">
        <v>85</v>
      </c>
      <c r="AY134" s="18" t="s">
        <v>275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282</v>
      </c>
      <c r="BM134" s="205" t="s">
        <v>5670</v>
      </c>
    </row>
    <row r="135" spans="1:65" s="13" customFormat="1" ht="10">
      <c r="B135" s="207"/>
      <c r="C135" s="208"/>
      <c r="D135" s="209" t="s">
        <v>284</v>
      </c>
      <c r="E135" s="210" t="s">
        <v>1</v>
      </c>
      <c r="F135" s="211" t="s">
        <v>5671</v>
      </c>
      <c r="G135" s="208"/>
      <c r="H135" s="212">
        <v>4.5599999999999996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284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275</v>
      </c>
    </row>
    <row r="136" spans="1:65" s="13" customFormat="1" ht="10">
      <c r="B136" s="207"/>
      <c r="C136" s="208"/>
      <c r="D136" s="209" t="s">
        <v>284</v>
      </c>
      <c r="E136" s="210" t="s">
        <v>1</v>
      </c>
      <c r="F136" s="211" t="s">
        <v>5672</v>
      </c>
      <c r="G136" s="208"/>
      <c r="H136" s="212">
        <v>4.08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284</v>
      </c>
      <c r="AU136" s="218" t="s">
        <v>85</v>
      </c>
      <c r="AV136" s="13" t="s">
        <v>85</v>
      </c>
      <c r="AW136" s="13" t="s">
        <v>32</v>
      </c>
      <c r="AX136" s="13" t="s">
        <v>76</v>
      </c>
      <c r="AY136" s="218" t="s">
        <v>275</v>
      </c>
    </row>
    <row r="137" spans="1:65" s="14" customFormat="1" ht="10">
      <c r="B137" s="219"/>
      <c r="C137" s="220"/>
      <c r="D137" s="209" t="s">
        <v>284</v>
      </c>
      <c r="E137" s="221" t="s">
        <v>1</v>
      </c>
      <c r="F137" s="222" t="s">
        <v>286</v>
      </c>
      <c r="G137" s="220"/>
      <c r="H137" s="223">
        <v>8.64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284</v>
      </c>
      <c r="AU137" s="229" t="s">
        <v>85</v>
      </c>
      <c r="AV137" s="14" t="s">
        <v>106</v>
      </c>
      <c r="AW137" s="14" t="s">
        <v>32</v>
      </c>
      <c r="AX137" s="14" t="s">
        <v>76</v>
      </c>
      <c r="AY137" s="229" t="s">
        <v>275</v>
      </c>
    </row>
    <row r="138" spans="1:65" s="15" customFormat="1" ht="10">
      <c r="B138" s="230"/>
      <c r="C138" s="231"/>
      <c r="D138" s="209" t="s">
        <v>284</v>
      </c>
      <c r="E138" s="232" t="s">
        <v>212</v>
      </c>
      <c r="F138" s="233" t="s">
        <v>287</v>
      </c>
      <c r="G138" s="231"/>
      <c r="H138" s="234">
        <v>8.64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284</v>
      </c>
      <c r="AU138" s="240" t="s">
        <v>85</v>
      </c>
      <c r="AV138" s="15" t="s">
        <v>282</v>
      </c>
      <c r="AW138" s="15" t="s">
        <v>32</v>
      </c>
      <c r="AX138" s="15" t="s">
        <v>83</v>
      </c>
      <c r="AY138" s="240" t="s">
        <v>275</v>
      </c>
    </row>
    <row r="139" spans="1:65" s="2" customFormat="1" ht="33" customHeight="1">
      <c r="A139" s="35"/>
      <c r="B139" s="36"/>
      <c r="C139" s="194" t="s">
        <v>106</v>
      </c>
      <c r="D139" s="194" t="s">
        <v>277</v>
      </c>
      <c r="E139" s="195" t="s">
        <v>3631</v>
      </c>
      <c r="F139" s="196" t="s">
        <v>3632</v>
      </c>
      <c r="G139" s="197" t="s">
        <v>290</v>
      </c>
      <c r="H139" s="198">
        <v>7.22</v>
      </c>
      <c r="I139" s="199"/>
      <c r="J139" s="200">
        <f>ROUND(I139*H139,2)</f>
        <v>0</v>
      </c>
      <c r="K139" s="196" t="s">
        <v>281</v>
      </c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282</v>
      </c>
      <c r="AT139" s="205" t="s">
        <v>277</v>
      </c>
      <c r="AU139" s="205" t="s">
        <v>85</v>
      </c>
      <c r="AY139" s="18" t="s">
        <v>275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282</v>
      </c>
      <c r="BM139" s="205" t="s">
        <v>5673</v>
      </c>
    </row>
    <row r="140" spans="1:65" s="13" customFormat="1" ht="10">
      <c r="B140" s="207"/>
      <c r="C140" s="208"/>
      <c r="D140" s="209" t="s">
        <v>284</v>
      </c>
      <c r="E140" s="210" t="s">
        <v>1</v>
      </c>
      <c r="F140" s="211" t="s">
        <v>5674</v>
      </c>
      <c r="G140" s="208"/>
      <c r="H140" s="212">
        <v>7.22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284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275</v>
      </c>
    </row>
    <row r="141" spans="1:65" s="14" customFormat="1" ht="10">
      <c r="B141" s="219"/>
      <c r="C141" s="220"/>
      <c r="D141" s="209" t="s">
        <v>284</v>
      </c>
      <c r="E141" s="221" t="s">
        <v>1</v>
      </c>
      <c r="F141" s="222" t="s">
        <v>286</v>
      </c>
      <c r="G141" s="220"/>
      <c r="H141" s="223">
        <v>7.22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284</v>
      </c>
      <c r="AU141" s="229" t="s">
        <v>85</v>
      </c>
      <c r="AV141" s="14" t="s">
        <v>106</v>
      </c>
      <c r="AW141" s="14" t="s">
        <v>32</v>
      </c>
      <c r="AX141" s="14" t="s">
        <v>76</v>
      </c>
      <c r="AY141" s="229" t="s">
        <v>275</v>
      </c>
    </row>
    <row r="142" spans="1:65" s="15" customFormat="1" ht="10">
      <c r="B142" s="230"/>
      <c r="C142" s="231"/>
      <c r="D142" s="209" t="s">
        <v>284</v>
      </c>
      <c r="E142" s="232" t="s">
        <v>214</v>
      </c>
      <c r="F142" s="233" t="s">
        <v>287</v>
      </c>
      <c r="G142" s="231"/>
      <c r="H142" s="234">
        <v>7.22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284</v>
      </c>
      <c r="AU142" s="240" t="s">
        <v>85</v>
      </c>
      <c r="AV142" s="15" t="s">
        <v>282</v>
      </c>
      <c r="AW142" s="15" t="s">
        <v>32</v>
      </c>
      <c r="AX142" s="15" t="s">
        <v>83</v>
      </c>
      <c r="AY142" s="240" t="s">
        <v>275</v>
      </c>
    </row>
    <row r="143" spans="1:65" s="2" customFormat="1" ht="37.75" customHeight="1">
      <c r="A143" s="35"/>
      <c r="B143" s="36"/>
      <c r="C143" s="194" t="s">
        <v>282</v>
      </c>
      <c r="D143" s="194" t="s">
        <v>277</v>
      </c>
      <c r="E143" s="195" t="s">
        <v>323</v>
      </c>
      <c r="F143" s="196" t="s">
        <v>324</v>
      </c>
      <c r="G143" s="197" t="s">
        <v>290</v>
      </c>
      <c r="H143" s="198">
        <v>49.74</v>
      </c>
      <c r="I143" s="199"/>
      <c r="J143" s="200">
        <f>ROUND(I143*H143,2)</f>
        <v>0</v>
      </c>
      <c r="K143" s="196" t="s">
        <v>281</v>
      </c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282</v>
      </c>
      <c r="AT143" s="205" t="s">
        <v>277</v>
      </c>
      <c r="AU143" s="205" t="s">
        <v>85</v>
      </c>
      <c r="AY143" s="18" t="s">
        <v>275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282</v>
      </c>
      <c r="BM143" s="205" t="s">
        <v>5675</v>
      </c>
    </row>
    <row r="144" spans="1:65" s="13" customFormat="1" ht="10">
      <c r="B144" s="207"/>
      <c r="C144" s="208"/>
      <c r="D144" s="209" t="s">
        <v>284</v>
      </c>
      <c r="E144" s="210" t="s">
        <v>1</v>
      </c>
      <c r="F144" s="211" t="s">
        <v>200</v>
      </c>
      <c r="G144" s="208"/>
      <c r="H144" s="212">
        <v>49.74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284</v>
      </c>
      <c r="AU144" s="218" t="s">
        <v>85</v>
      </c>
      <c r="AV144" s="13" t="s">
        <v>85</v>
      </c>
      <c r="AW144" s="13" t="s">
        <v>32</v>
      </c>
      <c r="AX144" s="13" t="s">
        <v>76</v>
      </c>
      <c r="AY144" s="218" t="s">
        <v>275</v>
      </c>
    </row>
    <row r="145" spans="1:65" s="14" customFormat="1" ht="10">
      <c r="B145" s="219"/>
      <c r="C145" s="220"/>
      <c r="D145" s="209" t="s">
        <v>284</v>
      </c>
      <c r="E145" s="221" t="s">
        <v>1</v>
      </c>
      <c r="F145" s="222" t="s">
        <v>286</v>
      </c>
      <c r="G145" s="220"/>
      <c r="H145" s="223">
        <v>49.74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284</v>
      </c>
      <c r="AU145" s="229" t="s">
        <v>85</v>
      </c>
      <c r="AV145" s="14" t="s">
        <v>106</v>
      </c>
      <c r="AW145" s="14" t="s">
        <v>32</v>
      </c>
      <c r="AX145" s="14" t="s">
        <v>76</v>
      </c>
      <c r="AY145" s="229" t="s">
        <v>275</v>
      </c>
    </row>
    <row r="146" spans="1:65" s="15" customFormat="1" ht="10">
      <c r="B146" s="230"/>
      <c r="C146" s="231"/>
      <c r="D146" s="209" t="s">
        <v>284</v>
      </c>
      <c r="E146" s="232" t="s">
        <v>1</v>
      </c>
      <c r="F146" s="233" t="s">
        <v>287</v>
      </c>
      <c r="G146" s="231"/>
      <c r="H146" s="234">
        <v>49.74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284</v>
      </c>
      <c r="AU146" s="240" t="s">
        <v>85</v>
      </c>
      <c r="AV146" s="15" t="s">
        <v>282</v>
      </c>
      <c r="AW146" s="15" t="s">
        <v>32</v>
      </c>
      <c r="AX146" s="15" t="s">
        <v>83</v>
      </c>
      <c r="AY146" s="240" t="s">
        <v>275</v>
      </c>
    </row>
    <row r="147" spans="1:65" s="2" customFormat="1" ht="24.15" customHeight="1">
      <c r="A147" s="35"/>
      <c r="B147" s="36"/>
      <c r="C147" s="194" t="s">
        <v>317</v>
      </c>
      <c r="D147" s="194" t="s">
        <v>277</v>
      </c>
      <c r="E147" s="195" t="s">
        <v>329</v>
      </c>
      <c r="F147" s="196" t="s">
        <v>330</v>
      </c>
      <c r="G147" s="197" t="s">
        <v>290</v>
      </c>
      <c r="H147" s="198">
        <v>49.74</v>
      </c>
      <c r="I147" s="199"/>
      <c r="J147" s="200">
        <f>ROUND(I147*H147,2)</f>
        <v>0</v>
      </c>
      <c r="K147" s="196" t="s">
        <v>281</v>
      </c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282</v>
      </c>
      <c r="AT147" s="205" t="s">
        <v>277</v>
      </c>
      <c r="AU147" s="205" t="s">
        <v>85</v>
      </c>
      <c r="AY147" s="18" t="s">
        <v>275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282</v>
      </c>
      <c r="BM147" s="205" t="s">
        <v>5676</v>
      </c>
    </row>
    <row r="148" spans="1:65" s="13" customFormat="1" ht="10">
      <c r="B148" s="207"/>
      <c r="C148" s="208"/>
      <c r="D148" s="209" t="s">
        <v>284</v>
      </c>
      <c r="E148" s="210" t="s">
        <v>1</v>
      </c>
      <c r="F148" s="211" t="s">
        <v>5677</v>
      </c>
      <c r="G148" s="208"/>
      <c r="H148" s="212">
        <v>33.880000000000003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284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275</v>
      </c>
    </row>
    <row r="149" spans="1:65" s="13" customFormat="1" ht="10">
      <c r="B149" s="207"/>
      <c r="C149" s="208"/>
      <c r="D149" s="209" t="s">
        <v>284</v>
      </c>
      <c r="E149" s="210" t="s">
        <v>1</v>
      </c>
      <c r="F149" s="211" t="s">
        <v>212</v>
      </c>
      <c r="G149" s="208"/>
      <c r="H149" s="212">
        <v>8.64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284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275</v>
      </c>
    </row>
    <row r="150" spans="1:65" s="13" customFormat="1" ht="10">
      <c r="B150" s="207"/>
      <c r="C150" s="208"/>
      <c r="D150" s="209" t="s">
        <v>284</v>
      </c>
      <c r="E150" s="210" t="s">
        <v>1</v>
      </c>
      <c r="F150" s="211" t="s">
        <v>214</v>
      </c>
      <c r="G150" s="208"/>
      <c r="H150" s="212">
        <v>7.22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284</v>
      </c>
      <c r="AU150" s="218" t="s">
        <v>85</v>
      </c>
      <c r="AV150" s="13" t="s">
        <v>85</v>
      </c>
      <c r="AW150" s="13" t="s">
        <v>32</v>
      </c>
      <c r="AX150" s="13" t="s">
        <v>76</v>
      </c>
      <c r="AY150" s="218" t="s">
        <v>275</v>
      </c>
    </row>
    <row r="151" spans="1:65" s="14" customFormat="1" ht="10">
      <c r="B151" s="219"/>
      <c r="C151" s="220"/>
      <c r="D151" s="209" t="s">
        <v>284</v>
      </c>
      <c r="E151" s="221" t="s">
        <v>1</v>
      </c>
      <c r="F151" s="222" t="s">
        <v>286</v>
      </c>
      <c r="G151" s="220"/>
      <c r="H151" s="223">
        <v>49.74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284</v>
      </c>
      <c r="AU151" s="229" t="s">
        <v>85</v>
      </c>
      <c r="AV151" s="14" t="s">
        <v>106</v>
      </c>
      <c r="AW151" s="14" t="s">
        <v>32</v>
      </c>
      <c r="AX151" s="14" t="s">
        <v>76</v>
      </c>
      <c r="AY151" s="229" t="s">
        <v>275</v>
      </c>
    </row>
    <row r="152" spans="1:65" s="15" customFormat="1" ht="10">
      <c r="B152" s="230"/>
      <c r="C152" s="231"/>
      <c r="D152" s="209" t="s">
        <v>284</v>
      </c>
      <c r="E152" s="232" t="s">
        <v>200</v>
      </c>
      <c r="F152" s="233" t="s">
        <v>287</v>
      </c>
      <c r="G152" s="231"/>
      <c r="H152" s="234">
        <v>49.74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284</v>
      </c>
      <c r="AU152" s="240" t="s">
        <v>85</v>
      </c>
      <c r="AV152" s="15" t="s">
        <v>282</v>
      </c>
      <c r="AW152" s="15" t="s">
        <v>32</v>
      </c>
      <c r="AX152" s="15" t="s">
        <v>83</v>
      </c>
      <c r="AY152" s="240" t="s">
        <v>275</v>
      </c>
    </row>
    <row r="153" spans="1:65" s="2" customFormat="1" ht="24.15" customHeight="1">
      <c r="A153" s="35"/>
      <c r="B153" s="36"/>
      <c r="C153" s="194" t="s">
        <v>322</v>
      </c>
      <c r="D153" s="194" t="s">
        <v>277</v>
      </c>
      <c r="E153" s="195" t="s">
        <v>350</v>
      </c>
      <c r="F153" s="196" t="s">
        <v>351</v>
      </c>
      <c r="G153" s="197" t="s">
        <v>290</v>
      </c>
      <c r="H153" s="198">
        <v>62.92</v>
      </c>
      <c r="I153" s="199"/>
      <c r="J153" s="200">
        <f>ROUND(I153*H153,2)</f>
        <v>0</v>
      </c>
      <c r="K153" s="196" t="s">
        <v>281</v>
      </c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282</v>
      </c>
      <c r="AT153" s="205" t="s">
        <v>277</v>
      </c>
      <c r="AU153" s="205" t="s">
        <v>85</v>
      </c>
      <c r="AY153" s="18" t="s">
        <v>275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282</v>
      </c>
      <c r="BM153" s="205" t="s">
        <v>5678</v>
      </c>
    </row>
    <row r="154" spans="1:65" s="13" customFormat="1" ht="10">
      <c r="B154" s="207"/>
      <c r="C154" s="208"/>
      <c r="D154" s="209" t="s">
        <v>284</v>
      </c>
      <c r="E154" s="210" t="s">
        <v>1</v>
      </c>
      <c r="F154" s="211" t="s">
        <v>5679</v>
      </c>
      <c r="G154" s="208"/>
      <c r="H154" s="212">
        <v>62.92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284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275</v>
      </c>
    </row>
    <row r="155" spans="1:65" s="14" customFormat="1" ht="10">
      <c r="B155" s="219"/>
      <c r="C155" s="220"/>
      <c r="D155" s="209" t="s">
        <v>284</v>
      </c>
      <c r="E155" s="221" t="s">
        <v>1</v>
      </c>
      <c r="F155" s="222" t="s">
        <v>286</v>
      </c>
      <c r="G155" s="220"/>
      <c r="H155" s="223">
        <v>62.92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284</v>
      </c>
      <c r="AU155" s="229" t="s">
        <v>85</v>
      </c>
      <c r="AV155" s="14" t="s">
        <v>106</v>
      </c>
      <c r="AW155" s="14" t="s">
        <v>32</v>
      </c>
      <c r="AX155" s="14" t="s">
        <v>76</v>
      </c>
      <c r="AY155" s="229" t="s">
        <v>275</v>
      </c>
    </row>
    <row r="156" spans="1:65" s="15" customFormat="1" ht="10">
      <c r="B156" s="230"/>
      <c r="C156" s="231"/>
      <c r="D156" s="209" t="s">
        <v>284</v>
      </c>
      <c r="E156" s="232" t="s">
        <v>1</v>
      </c>
      <c r="F156" s="233" t="s">
        <v>287</v>
      </c>
      <c r="G156" s="231"/>
      <c r="H156" s="234">
        <v>62.92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284</v>
      </c>
      <c r="AU156" s="240" t="s">
        <v>85</v>
      </c>
      <c r="AV156" s="15" t="s">
        <v>282</v>
      </c>
      <c r="AW156" s="15" t="s">
        <v>32</v>
      </c>
      <c r="AX156" s="15" t="s">
        <v>83</v>
      </c>
      <c r="AY156" s="240" t="s">
        <v>275</v>
      </c>
    </row>
    <row r="157" spans="1:65" s="2" customFormat="1" ht="24.15" customHeight="1">
      <c r="A157" s="35"/>
      <c r="B157" s="36"/>
      <c r="C157" s="194" t="s">
        <v>328</v>
      </c>
      <c r="D157" s="194" t="s">
        <v>277</v>
      </c>
      <c r="E157" s="195" t="s">
        <v>371</v>
      </c>
      <c r="F157" s="196" t="s">
        <v>372</v>
      </c>
      <c r="G157" s="197" t="s">
        <v>280</v>
      </c>
      <c r="H157" s="198">
        <v>250</v>
      </c>
      <c r="I157" s="199"/>
      <c r="J157" s="200">
        <f>ROUND(I157*H157,2)</f>
        <v>0</v>
      </c>
      <c r="K157" s="196" t="s">
        <v>281</v>
      </c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282</v>
      </c>
      <c r="AT157" s="205" t="s">
        <v>277</v>
      </c>
      <c r="AU157" s="205" t="s">
        <v>85</v>
      </c>
      <c r="AY157" s="18" t="s">
        <v>275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282</v>
      </c>
      <c r="BM157" s="205" t="s">
        <v>5680</v>
      </c>
    </row>
    <row r="158" spans="1:65" s="13" customFormat="1" ht="10">
      <c r="B158" s="207"/>
      <c r="C158" s="208"/>
      <c r="D158" s="209" t="s">
        <v>284</v>
      </c>
      <c r="E158" s="210" t="s">
        <v>1</v>
      </c>
      <c r="F158" s="211" t="s">
        <v>293</v>
      </c>
      <c r="G158" s="208"/>
      <c r="H158" s="212">
        <v>250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284</v>
      </c>
      <c r="AU158" s="218" t="s">
        <v>85</v>
      </c>
      <c r="AV158" s="13" t="s">
        <v>85</v>
      </c>
      <c r="AW158" s="13" t="s">
        <v>32</v>
      </c>
      <c r="AX158" s="13" t="s">
        <v>76</v>
      </c>
      <c r="AY158" s="218" t="s">
        <v>275</v>
      </c>
    </row>
    <row r="159" spans="1:65" s="14" customFormat="1" ht="10">
      <c r="B159" s="219"/>
      <c r="C159" s="220"/>
      <c r="D159" s="209" t="s">
        <v>284</v>
      </c>
      <c r="E159" s="221" t="s">
        <v>1</v>
      </c>
      <c r="F159" s="222" t="s">
        <v>286</v>
      </c>
      <c r="G159" s="220"/>
      <c r="H159" s="223">
        <v>250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284</v>
      </c>
      <c r="AU159" s="229" t="s">
        <v>85</v>
      </c>
      <c r="AV159" s="14" t="s">
        <v>106</v>
      </c>
      <c r="AW159" s="14" t="s">
        <v>32</v>
      </c>
      <c r="AX159" s="14" t="s">
        <v>76</v>
      </c>
      <c r="AY159" s="229" t="s">
        <v>275</v>
      </c>
    </row>
    <row r="160" spans="1:65" s="15" customFormat="1" ht="10">
      <c r="B160" s="230"/>
      <c r="C160" s="231"/>
      <c r="D160" s="209" t="s">
        <v>284</v>
      </c>
      <c r="E160" s="232" t="s">
        <v>1</v>
      </c>
      <c r="F160" s="233" t="s">
        <v>287</v>
      </c>
      <c r="G160" s="231"/>
      <c r="H160" s="234">
        <v>250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284</v>
      </c>
      <c r="AU160" s="240" t="s">
        <v>85</v>
      </c>
      <c r="AV160" s="15" t="s">
        <v>282</v>
      </c>
      <c r="AW160" s="15" t="s">
        <v>32</v>
      </c>
      <c r="AX160" s="15" t="s">
        <v>83</v>
      </c>
      <c r="AY160" s="240" t="s">
        <v>275</v>
      </c>
    </row>
    <row r="161" spans="1:65" s="12" customFormat="1" ht="22.75" customHeight="1">
      <c r="B161" s="178"/>
      <c r="C161" s="179"/>
      <c r="D161" s="180" t="s">
        <v>75</v>
      </c>
      <c r="E161" s="192" t="s">
        <v>85</v>
      </c>
      <c r="F161" s="192" t="s">
        <v>375</v>
      </c>
      <c r="G161" s="179"/>
      <c r="H161" s="179"/>
      <c r="I161" s="182"/>
      <c r="J161" s="193">
        <f>BK161</f>
        <v>0</v>
      </c>
      <c r="K161" s="179"/>
      <c r="L161" s="184"/>
      <c r="M161" s="185"/>
      <c r="N161" s="186"/>
      <c r="O161" s="186"/>
      <c r="P161" s="187">
        <f>SUM(P162:P167)</f>
        <v>0</v>
      </c>
      <c r="Q161" s="186"/>
      <c r="R161" s="187">
        <f>SUM(R162:R167)</f>
        <v>39.679658199999999</v>
      </c>
      <c r="S161" s="186"/>
      <c r="T161" s="188">
        <f>SUM(T162:T167)</f>
        <v>0</v>
      </c>
      <c r="AR161" s="189" t="s">
        <v>83</v>
      </c>
      <c r="AT161" s="190" t="s">
        <v>75</v>
      </c>
      <c r="AU161" s="190" t="s">
        <v>83</v>
      </c>
      <c r="AY161" s="189" t="s">
        <v>275</v>
      </c>
      <c r="BK161" s="191">
        <f>SUM(BK162:BK167)</f>
        <v>0</v>
      </c>
    </row>
    <row r="162" spans="1:65" s="2" customFormat="1" ht="16.5" customHeight="1">
      <c r="A162" s="35"/>
      <c r="B162" s="36"/>
      <c r="C162" s="194" t="s">
        <v>334</v>
      </c>
      <c r="D162" s="194" t="s">
        <v>277</v>
      </c>
      <c r="E162" s="195" t="s">
        <v>441</v>
      </c>
      <c r="F162" s="196" t="s">
        <v>442</v>
      </c>
      <c r="G162" s="197" t="s">
        <v>290</v>
      </c>
      <c r="H162" s="198">
        <v>15.86</v>
      </c>
      <c r="I162" s="199"/>
      <c r="J162" s="200">
        <f>ROUND(I162*H162,2)</f>
        <v>0</v>
      </c>
      <c r="K162" s="196" t="s">
        <v>281</v>
      </c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2.5018699999999998</v>
      </c>
      <c r="R162" s="203">
        <f>Q162*H162</f>
        <v>39.679658199999999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282</v>
      </c>
      <c r="AT162" s="205" t="s">
        <v>277</v>
      </c>
      <c r="AU162" s="205" t="s">
        <v>85</v>
      </c>
      <c r="AY162" s="18" t="s">
        <v>275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282</v>
      </c>
      <c r="BM162" s="205" t="s">
        <v>5681</v>
      </c>
    </row>
    <row r="163" spans="1:65" s="13" customFormat="1" ht="10">
      <c r="B163" s="207"/>
      <c r="C163" s="208"/>
      <c r="D163" s="209" t="s">
        <v>284</v>
      </c>
      <c r="E163" s="210" t="s">
        <v>1</v>
      </c>
      <c r="F163" s="211" t="s">
        <v>5671</v>
      </c>
      <c r="G163" s="208"/>
      <c r="H163" s="212">
        <v>4.5599999999999996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284</v>
      </c>
      <c r="AU163" s="218" t="s">
        <v>85</v>
      </c>
      <c r="AV163" s="13" t="s">
        <v>85</v>
      </c>
      <c r="AW163" s="13" t="s">
        <v>32</v>
      </c>
      <c r="AX163" s="13" t="s">
        <v>76</v>
      </c>
      <c r="AY163" s="218" t="s">
        <v>275</v>
      </c>
    </row>
    <row r="164" spans="1:65" s="13" customFormat="1" ht="10">
      <c r="B164" s="207"/>
      <c r="C164" s="208"/>
      <c r="D164" s="209" t="s">
        <v>284</v>
      </c>
      <c r="E164" s="210" t="s">
        <v>1</v>
      </c>
      <c r="F164" s="211" t="s">
        <v>5672</v>
      </c>
      <c r="G164" s="208"/>
      <c r="H164" s="212">
        <v>4.08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284</v>
      </c>
      <c r="AU164" s="218" t="s">
        <v>85</v>
      </c>
      <c r="AV164" s="13" t="s">
        <v>85</v>
      </c>
      <c r="AW164" s="13" t="s">
        <v>32</v>
      </c>
      <c r="AX164" s="13" t="s">
        <v>76</v>
      </c>
      <c r="AY164" s="218" t="s">
        <v>275</v>
      </c>
    </row>
    <row r="165" spans="1:65" s="13" customFormat="1" ht="10">
      <c r="B165" s="207"/>
      <c r="C165" s="208"/>
      <c r="D165" s="209" t="s">
        <v>284</v>
      </c>
      <c r="E165" s="210" t="s">
        <v>1</v>
      </c>
      <c r="F165" s="211" t="s">
        <v>5674</v>
      </c>
      <c r="G165" s="208"/>
      <c r="H165" s="212">
        <v>7.22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284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275</v>
      </c>
    </row>
    <row r="166" spans="1:65" s="14" customFormat="1" ht="10">
      <c r="B166" s="219"/>
      <c r="C166" s="220"/>
      <c r="D166" s="209" t="s">
        <v>284</v>
      </c>
      <c r="E166" s="221" t="s">
        <v>1</v>
      </c>
      <c r="F166" s="222" t="s">
        <v>286</v>
      </c>
      <c r="G166" s="220"/>
      <c r="H166" s="223">
        <v>15.86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284</v>
      </c>
      <c r="AU166" s="229" t="s">
        <v>85</v>
      </c>
      <c r="AV166" s="14" t="s">
        <v>106</v>
      </c>
      <c r="AW166" s="14" t="s">
        <v>32</v>
      </c>
      <c r="AX166" s="14" t="s">
        <v>76</v>
      </c>
      <c r="AY166" s="229" t="s">
        <v>275</v>
      </c>
    </row>
    <row r="167" spans="1:65" s="15" customFormat="1" ht="10">
      <c r="B167" s="230"/>
      <c r="C167" s="231"/>
      <c r="D167" s="209" t="s">
        <v>284</v>
      </c>
      <c r="E167" s="232" t="s">
        <v>1</v>
      </c>
      <c r="F167" s="233" t="s">
        <v>287</v>
      </c>
      <c r="G167" s="231"/>
      <c r="H167" s="234">
        <v>15.86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284</v>
      </c>
      <c r="AU167" s="240" t="s">
        <v>85</v>
      </c>
      <c r="AV167" s="15" t="s">
        <v>282</v>
      </c>
      <c r="AW167" s="15" t="s">
        <v>32</v>
      </c>
      <c r="AX167" s="15" t="s">
        <v>83</v>
      </c>
      <c r="AY167" s="240" t="s">
        <v>275</v>
      </c>
    </row>
    <row r="168" spans="1:65" s="12" customFormat="1" ht="22.75" customHeight="1">
      <c r="B168" s="178"/>
      <c r="C168" s="179"/>
      <c r="D168" s="180" t="s">
        <v>75</v>
      </c>
      <c r="E168" s="192" t="s">
        <v>106</v>
      </c>
      <c r="F168" s="192" t="s">
        <v>487</v>
      </c>
      <c r="G168" s="179"/>
      <c r="H168" s="179"/>
      <c r="I168" s="182"/>
      <c r="J168" s="193">
        <f>BK168</f>
        <v>0</v>
      </c>
      <c r="K168" s="179"/>
      <c r="L168" s="184"/>
      <c r="M168" s="185"/>
      <c r="N168" s="186"/>
      <c r="O168" s="186"/>
      <c r="P168" s="187">
        <f>SUM(P169:P197)</f>
        <v>0</v>
      </c>
      <c r="Q168" s="186"/>
      <c r="R168" s="187">
        <f>SUM(R169:R197)</f>
        <v>36.630235530000007</v>
      </c>
      <c r="S168" s="186"/>
      <c r="T168" s="188">
        <f>SUM(T169:T197)</f>
        <v>0</v>
      </c>
      <c r="AR168" s="189" t="s">
        <v>83</v>
      </c>
      <c r="AT168" s="190" t="s">
        <v>75</v>
      </c>
      <c r="AU168" s="190" t="s">
        <v>83</v>
      </c>
      <c r="AY168" s="189" t="s">
        <v>275</v>
      </c>
      <c r="BK168" s="191">
        <f>SUM(BK169:BK197)</f>
        <v>0</v>
      </c>
    </row>
    <row r="169" spans="1:65" s="2" customFormat="1" ht="33" customHeight="1">
      <c r="A169" s="35"/>
      <c r="B169" s="36"/>
      <c r="C169" s="194" t="s">
        <v>339</v>
      </c>
      <c r="D169" s="194" t="s">
        <v>277</v>
      </c>
      <c r="E169" s="195" t="s">
        <v>5682</v>
      </c>
      <c r="F169" s="196" t="s">
        <v>5683</v>
      </c>
      <c r="G169" s="197" t="s">
        <v>280</v>
      </c>
      <c r="H169" s="198">
        <v>40.090000000000003</v>
      </c>
      <c r="I169" s="199"/>
      <c r="J169" s="200">
        <f>ROUND(I169*H169,2)</f>
        <v>0</v>
      </c>
      <c r="K169" s="196" t="s">
        <v>281</v>
      </c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0.45195000000000002</v>
      </c>
      <c r="R169" s="203">
        <f>Q169*H169</f>
        <v>18.118675500000002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282</v>
      </c>
      <c r="AT169" s="205" t="s">
        <v>277</v>
      </c>
      <c r="AU169" s="205" t="s">
        <v>85</v>
      </c>
      <c r="AY169" s="18" t="s">
        <v>275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282</v>
      </c>
      <c r="BM169" s="205" t="s">
        <v>5684</v>
      </c>
    </row>
    <row r="170" spans="1:65" s="13" customFormat="1" ht="10">
      <c r="B170" s="207"/>
      <c r="C170" s="208"/>
      <c r="D170" s="209" t="s">
        <v>284</v>
      </c>
      <c r="E170" s="210" t="s">
        <v>1</v>
      </c>
      <c r="F170" s="211" t="s">
        <v>5685</v>
      </c>
      <c r="G170" s="208"/>
      <c r="H170" s="212">
        <v>24.64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284</v>
      </c>
      <c r="AU170" s="218" t="s">
        <v>85</v>
      </c>
      <c r="AV170" s="13" t="s">
        <v>85</v>
      </c>
      <c r="AW170" s="13" t="s">
        <v>32</v>
      </c>
      <c r="AX170" s="13" t="s">
        <v>76</v>
      </c>
      <c r="AY170" s="218" t="s">
        <v>275</v>
      </c>
    </row>
    <row r="171" spans="1:65" s="13" customFormat="1" ht="10">
      <c r="B171" s="207"/>
      <c r="C171" s="208"/>
      <c r="D171" s="209" t="s">
        <v>284</v>
      </c>
      <c r="E171" s="210" t="s">
        <v>1</v>
      </c>
      <c r="F171" s="211" t="s">
        <v>5686</v>
      </c>
      <c r="G171" s="208"/>
      <c r="H171" s="212">
        <v>1.6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284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275</v>
      </c>
    </row>
    <row r="172" spans="1:65" s="13" customFormat="1" ht="10">
      <c r="B172" s="207"/>
      <c r="C172" s="208"/>
      <c r="D172" s="209" t="s">
        <v>284</v>
      </c>
      <c r="E172" s="210" t="s">
        <v>1</v>
      </c>
      <c r="F172" s="211" t="s">
        <v>362</v>
      </c>
      <c r="G172" s="208"/>
      <c r="H172" s="212">
        <v>12</v>
      </c>
      <c r="I172" s="213"/>
      <c r="J172" s="208"/>
      <c r="K172" s="208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284</v>
      </c>
      <c r="AU172" s="218" t="s">
        <v>85</v>
      </c>
      <c r="AV172" s="13" t="s">
        <v>85</v>
      </c>
      <c r="AW172" s="13" t="s">
        <v>32</v>
      </c>
      <c r="AX172" s="13" t="s">
        <v>76</v>
      </c>
      <c r="AY172" s="218" t="s">
        <v>275</v>
      </c>
    </row>
    <row r="173" spans="1:65" s="13" customFormat="1" ht="10">
      <c r="B173" s="207"/>
      <c r="C173" s="208"/>
      <c r="D173" s="209" t="s">
        <v>284</v>
      </c>
      <c r="E173" s="210" t="s">
        <v>1</v>
      </c>
      <c r="F173" s="211" t="s">
        <v>5279</v>
      </c>
      <c r="G173" s="208"/>
      <c r="H173" s="212">
        <v>1.85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284</v>
      </c>
      <c r="AU173" s="218" t="s">
        <v>85</v>
      </c>
      <c r="AV173" s="13" t="s">
        <v>85</v>
      </c>
      <c r="AW173" s="13" t="s">
        <v>32</v>
      </c>
      <c r="AX173" s="13" t="s">
        <v>76</v>
      </c>
      <c r="AY173" s="218" t="s">
        <v>275</v>
      </c>
    </row>
    <row r="174" spans="1:65" s="14" customFormat="1" ht="10">
      <c r="B174" s="219"/>
      <c r="C174" s="220"/>
      <c r="D174" s="209" t="s">
        <v>284</v>
      </c>
      <c r="E174" s="221" t="s">
        <v>1</v>
      </c>
      <c r="F174" s="222" t="s">
        <v>286</v>
      </c>
      <c r="G174" s="220"/>
      <c r="H174" s="223">
        <v>40.090000000000003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284</v>
      </c>
      <c r="AU174" s="229" t="s">
        <v>85</v>
      </c>
      <c r="AV174" s="14" t="s">
        <v>106</v>
      </c>
      <c r="AW174" s="14" t="s">
        <v>32</v>
      </c>
      <c r="AX174" s="14" t="s">
        <v>76</v>
      </c>
      <c r="AY174" s="229" t="s">
        <v>275</v>
      </c>
    </row>
    <row r="175" spans="1:65" s="15" customFormat="1" ht="10">
      <c r="B175" s="230"/>
      <c r="C175" s="231"/>
      <c r="D175" s="209" t="s">
        <v>284</v>
      </c>
      <c r="E175" s="232" t="s">
        <v>5038</v>
      </c>
      <c r="F175" s="233" t="s">
        <v>287</v>
      </c>
      <c r="G175" s="231"/>
      <c r="H175" s="234">
        <v>40.090000000000003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284</v>
      </c>
      <c r="AU175" s="240" t="s">
        <v>85</v>
      </c>
      <c r="AV175" s="15" t="s">
        <v>282</v>
      </c>
      <c r="AW175" s="15" t="s">
        <v>32</v>
      </c>
      <c r="AX175" s="15" t="s">
        <v>83</v>
      </c>
      <c r="AY175" s="240" t="s">
        <v>275</v>
      </c>
    </row>
    <row r="176" spans="1:65" s="2" customFormat="1" ht="33" customHeight="1">
      <c r="A176" s="35"/>
      <c r="B176" s="36"/>
      <c r="C176" s="194" t="s">
        <v>345</v>
      </c>
      <c r="D176" s="194" t="s">
        <v>277</v>
      </c>
      <c r="E176" s="195" t="s">
        <v>5687</v>
      </c>
      <c r="F176" s="196" t="s">
        <v>5688</v>
      </c>
      <c r="G176" s="197" t="s">
        <v>280</v>
      </c>
      <c r="H176" s="198">
        <v>2.8</v>
      </c>
      <c r="I176" s="199"/>
      <c r="J176" s="200">
        <f>ROUND(I176*H176,2)</f>
        <v>0</v>
      </c>
      <c r="K176" s="196" t="s">
        <v>281</v>
      </c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0.71545999999999998</v>
      </c>
      <c r="R176" s="203">
        <f>Q176*H176</f>
        <v>2.003288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282</v>
      </c>
      <c r="AT176" s="205" t="s">
        <v>277</v>
      </c>
      <c r="AU176" s="205" t="s">
        <v>85</v>
      </c>
      <c r="AY176" s="18" t="s">
        <v>275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282</v>
      </c>
      <c r="BM176" s="205" t="s">
        <v>5689</v>
      </c>
    </row>
    <row r="177" spans="1:65" s="13" customFormat="1" ht="10">
      <c r="B177" s="207"/>
      <c r="C177" s="208"/>
      <c r="D177" s="209" t="s">
        <v>284</v>
      </c>
      <c r="E177" s="210" t="s">
        <v>1</v>
      </c>
      <c r="F177" s="211" t="s">
        <v>5660</v>
      </c>
      <c r="G177" s="208"/>
      <c r="H177" s="212">
        <v>2.8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284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275</v>
      </c>
    </row>
    <row r="178" spans="1:65" s="14" customFormat="1" ht="10">
      <c r="B178" s="219"/>
      <c r="C178" s="220"/>
      <c r="D178" s="209" t="s">
        <v>284</v>
      </c>
      <c r="E178" s="221" t="s">
        <v>1</v>
      </c>
      <c r="F178" s="222" t="s">
        <v>286</v>
      </c>
      <c r="G178" s="220"/>
      <c r="H178" s="223">
        <v>2.8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284</v>
      </c>
      <c r="AU178" s="229" t="s">
        <v>85</v>
      </c>
      <c r="AV178" s="14" t="s">
        <v>106</v>
      </c>
      <c r="AW178" s="14" t="s">
        <v>32</v>
      </c>
      <c r="AX178" s="14" t="s">
        <v>76</v>
      </c>
      <c r="AY178" s="229" t="s">
        <v>275</v>
      </c>
    </row>
    <row r="179" spans="1:65" s="15" customFormat="1" ht="10">
      <c r="B179" s="230"/>
      <c r="C179" s="231"/>
      <c r="D179" s="209" t="s">
        <v>284</v>
      </c>
      <c r="E179" s="232" t="s">
        <v>5659</v>
      </c>
      <c r="F179" s="233" t="s">
        <v>287</v>
      </c>
      <c r="G179" s="231"/>
      <c r="H179" s="234">
        <v>2.8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284</v>
      </c>
      <c r="AU179" s="240" t="s">
        <v>85</v>
      </c>
      <c r="AV179" s="15" t="s">
        <v>282</v>
      </c>
      <c r="AW179" s="15" t="s">
        <v>32</v>
      </c>
      <c r="AX179" s="15" t="s">
        <v>83</v>
      </c>
      <c r="AY179" s="240" t="s">
        <v>275</v>
      </c>
    </row>
    <row r="180" spans="1:65" s="2" customFormat="1" ht="33" customHeight="1">
      <c r="A180" s="35"/>
      <c r="B180" s="36"/>
      <c r="C180" s="194" t="s">
        <v>349</v>
      </c>
      <c r="D180" s="194" t="s">
        <v>277</v>
      </c>
      <c r="E180" s="195" t="s">
        <v>489</v>
      </c>
      <c r="F180" s="196" t="s">
        <v>490</v>
      </c>
      <c r="G180" s="197" t="s">
        <v>280</v>
      </c>
      <c r="H180" s="198">
        <v>12.8</v>
      </c>
      <c r="I180" s="199"/>
      <c r="J180" s="200">
        <f>ROUND(I180*H180,2)</f>
        <v>0</v>
      </c>
      <c r="K180" s="196" t="s">
        <v>281</v>
      </c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1.0145999999999999</v>
      </c>
      <c r="R180" s="203">
        <f>Q180*H180</f>
        <v>12.986879999999999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282</v>
      </c>
      <c r="AT180" s="205" t="s">
        <v>277</v>
      </c>
      <c r="AU180" s="205" t="s">
        <v>85</v>
      </c>
      <c r="AY180" s="18" t="s">
        <v>275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282</v>
      </c>
      <c r="BM180" s="205" t="s">
        <v>5690</v>
      </c>
    </row>
    <row r="181" spans="1:65" s="13" customFormat="1" ht="10">
      <c r="B181" s="207"/>
      <c r="C181" s="208"/>
      <c r="D181" s="209" t="s">
        <v>284</v>
      </c>
      <c r="E181" s="210" t="s">
        <v>1</v>
      </c>
      <c r="F181" s="211" t="s">
        <v>5691</v>
      </c>
      <c r="G181" s="208"/>
      <c r="H181" s="212">
        <v>12.8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284</v>
      </c>
      <c r="AU181" s="218" t="s">
        <v>85</v>
      </c>
      <c r="AV181" s="13" t="s">
        <v>85</v>
      </c>
      <c r="AW181" s="13" t="s">
        <v>32</v>
      </c>
      <c r="AX181" s="13" t="s">
        <v>76</v>
      </c>
      <c r="AY181" s="218" t="s">
        <v>275</v>
      </c>
    </row>
    <row r="182" spans="1:65" s="14" customFormat="1" ht="10">
      <c r="B182" s="219"/>
      <c r="C182" s="220"/>
      <c r="D182" s="209" t="s">
        <v>284</v>
      </c>
      <c r="E182" s="221" t="s">
        <v>1</v>
      </c>
      <c r="F182" s="222" t="s">
        <v>286</v>
      </c>
      <c r="G182" s="220"/>
      <c r="H182" s="223">
        <v>12.8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284</v>
      </c>
      <c r="AU182" s="229" t="s">
        <v>85</v>
      </c>
      <c r="AV182" s="14" t="s">
        <v>106</v>
      </c>
      <c r="AW182" s="14" t="s">
        <v>32</v>
      </c>
      <c r="AX182" s="14" t="s">
        <v>76</v>
      </c>
      <c r="AY182" s="229" t="s">
        <v>275</v>
      </c>
    </row>
    <row r="183" spans="1:65" s="15" customFormat="1" ht="10">
      <c r="B183" s="230"/>
      <c r="C183" s="231"/>
      <c r="D183" s="209" t="s">
        <v>284</v>
      </c>
      <c r="E183" s="232" t="s">
        <v>494</v>
      </c>
      <c r="F183" s="233" t="s">
        <v>287</v>
      </c>
      <c r="G183" s="231"/>
      <c r="H183" s="234">
        <v>12.8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284</v>
      </c>
      <c r="AU183" s="240" t="s">
        <v>85</v>
      </c>
      <c r="AV183" s="15" t="s">
        <v>282</v>
      </c>
      <c r="AW183" s="15" t="s">
        <v>32</v>
      </c>
      <c r="AX183" s="15" t="s">
        <v>83</v>
      </c>
      <c r="AY183" s="240" t="s">
        <v>275</v>
      </c>
    </row>
    <row r="184" spans="1:65" s="2" customFormat="1" ht="16.5" customHeight="1">
      <c r="A184" s="35"/>
      <c r="B184" s="36"/>
      <c r="C184" s="194" t="s">
        <v>362</v>
      </c>
      <c r="D184" s="194" t="s">
        <v>277</v>
      </c>
      <c r="E184" s="195" t="s">
        <v>590</v>
      </c>
      <c r="F184" s="196" t="s">
        <v>591</v>
      </c>
      <c r="G184" s="197" t="s">
        <v>342</v>
      </c>
      <c r="H184" s="198">
        <v>0.59899999999999998</v>
      </c>
      <c r="I184" s="199"/>
      <c r="J184" s="200">
        <f>ROUND(I184*H184,2)</f>
        <v>0</v>
      </c>
      <c r="K184" s="196" t="s">
        <v>281</v>
      </c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1.04922</v>
      </c>
      <c r="R184" s="203">
        <f>Q184*H184</f>
        <v>0.62848278000000002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282</v>
      </c>
      <c r="AT184" s="205" t="s">
        <v>277</v>
      </c>
      <c r="AU184" s="205" t="s">
        <v>85</v>
      </c>
      <c r="AY184" s="18" t="s">
        <v>275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282</v>
      </c>
      <c r="BM184" s="205" t="s">
        <v>5692</v>
      </c>
    </row>
    <row r="185" spans="1:65" s="13" customFormat="1" ht="10">
      <c r="B185" s="207"/>
      <c r="C185" s="208"/>
      <c r="D185" s="209" t="s">
        <v>284</v>
      </c>
      <c r="E185" s="210" t="s">
        <v>1</v>
      </c>
      <c r="F185" s="211" t="s">
        <v>5693</v>
      </c>
      <c r="G185" s="208"/>
      <c r="H185" s="212">
        <v>0.43099999999999999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284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275</v>
      </c>
    </row>
    <row r="186" spans="1:65" s="13" customFormat="1" ht="10">
      <c r="B186" s="207"/>
      <c r="C186" s="208"/>
      <c r="D186" s="209" t="s">
        <v>284</v>
      </c>
      <c r="E186" s="210" t="s">
        <v>1</v>
      </c>
      <c r="F186" s="211" t="s">
        <v>5694</v>
      </c>
      <c r="G186" s="208"/>
      <c r="H186" s="212">
        <v>0.03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284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275</v>
      </c>
    </row>
    <row r="187" spans="1:65" s="13" customFormat="1" ht="10">
      <c r="B187" s="207"/>
      <c r="C187" s="208"/>
      <c r="D187" s="209" t="s">
        <v>284</v>
      </c>
      <c r="E187" s="210" t="s">
        <v>1</v>
      </c>
      <c r="F187" s="211" t="s">
        <v>5695</v>
      </c>
      <c r="G187" s="208"/>
      <c r="H187" s="212">
        <v>0.13800000000000001</v>
      </c>
      <c r="I187" s="213"/>
      <c r="J187" s="208"/>
      <c r="K187" s="208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284</v>
      </c>
      <c r="AU187" s="218" t="s">
        <v>85</v>
      </c>
      <c r="AV187" s="13" t="s">
        <v>85</v>
      </c>
      <c r="AW187" s="13" t="s">
        <v>32</v>
      </c>
      <c r="AX187" s="13" t="s">
        <v>76</v>
      </c>
      <c r="AY187" s="218" t="s">
        <v>275</v>
      </c>
    </row>
    <row r="188" spans="1:65" s="14" customFormat="1" ht="10">
      <c r="B188" s="219"/>
      <c r="C188" s="220"/>
      <c r="D188" s="209" t="s">
        <v>284</v>
      </c>
      <c r="E188" s="221" t="s">
        <v>1</v>
      </c>
      <c r="F188" s="222" t="s">
        <v>286</v>
      </c>
      <c r="G188" s="220"/>
      <c r="H188" s="223">
        <v>0.59899999999999998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284</v>
      </c>
      <c r="AU188" s="229" t="s">
        <v>85</v>
      </c>
      <c r="AV188" s="14" t="s">
        <v>106</v>
      </c>
      <c r="AW188" s="14" t="s">
        <v>32</v>
      </c>
      <c r="AX188" s="14" t="s">
        <v>76</v>
      </c>
      <c r="AY188" s="229" t="s">
        <v>275</v>
      </c>
    </row>
    <row r="189" spans="1:65" s="15" customFormat="1" ht="10">
      <c r="B189" s="230"/>
      <c r="C189" s="231"/>
      <c r="D189" s="209" t="s">
        <v>284</v>
      </c>
      <c r="E189" s="232" t="s">
        <v>1</v>
      </c>
      <c r="F189" s="233" t="s">
        <v>287</v>
      </c>
      <c r="G189" s="231"/>
      <c r="H189" s="234">
        <v>0.59899999999999998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284</v>
      </c>
      <c r="AU189" s="240" t="s">
        <v>85</v>
      </c>
      <c r="AV189" s="15" t="s">
        <v>282</v>
      </c>
      <c r="AW189" s="15" t="s">
        <v>32</v>
      </c>
      <c r="AX189" s="15" t="s">
        <v>83</v>
      </c>
      <c r="AY189" s="240" t="s">
        <v>275</v>
      </c>
    </row>
    <row r="190" spans="1:65" s="2" customFormat="1" ht="24.15" customHeight="1">
      <c r="A190" s="35"/>
      <c r="B190" s="36"/>
      <c r="C190" s="194" t="s">
        <v>366</v>
      </c>
      <c r="D190" s="194" t="s">
        <v>277</v>
      </c>
      <c r="E190" s="195" t="s">
        <v>5696</v>
      </c>
      <c r="F190" s="196" t="s">
        <v>5697</v>
      </c>
      <c r="G190" s="197" t="s">
        <v>280</v>
      </c>
      <c r="H190" s="198">
        <v>11.215</v>
      </c>
      <c r="I190" s="199"/>
      <c r="J190" s="200">
        <f>ROUND(I190*H190,2)</f>
        <v>0</v>
      </c>
      <c r="K190" s="196" t="s">
        <v>1</v>
      </c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0.25795000000000001</v>
      </c>
      <c r="R190" s="203">
        <f>Q190*H190</f>
        <v>2.8929092500000002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282</v>
      </c>
      <c r="AT190" s="205" t="s">
        <v>277</v>
      </c>
      <c r="AU190" s="205" t="s">
        <v>85</v>
      </c>
      <c r="AY190" s="18" t="s">
        <v>275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282</v>
      </c>
      <c r="BM190" s="205" t="s">
        <v>5698</v>
      </c>
    </row>
    <row r="191" spans="1:65" s="13" customFormat="1" ht="10">
      <c r="B191" s="207"/>
      <c r="C191" s="208"/>
      <c r="D191" s="209" t="s">
        <v>284</v>
      </c>
      <c r="E191" s="210" t="s">
        <v>1</v>
      </c>
      <c r="F191" s="211" t="s">
        <v>5699</v>
      </c>
      <c r="G191" s="208"/>
      <c r="H191" s="212">
        <v>6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284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275</v>
      </c>
    </row>
    <row r="192" spans="1:65" s="13" customFormat="1" ht="10">
      <c r="B192" s="207"/>
      <c r="C192" s="208"/>
      <c r="D192" s="209" t="s">
        <v>284</v>
      </c>
      <c r="E192" s="210" t="s">
        <v>1</v>
      </c>
      <c r="F192" s="211" t="s">
        <v>5700</v>
      </c>
      <c r="G192" s="208"/>
      <c r="H192" s="212">
        <v>2.2999999999999998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284</v>
      </c>
      <c r="AU192" s="218" t="s">
        <v>85</v>
      </c>
      <c r="AV192" s="13" t="s">
        <v>85</v>
      </c>
      <c r="AW192" s="13" t="s">
        <v>32</v>
      </c>
      <c r="AX192" s="13" t="s">
        <v>76</v>
      </c>
      <c r="AY192" s="218" t="s">
        <v>275</v>
      </c>
    </row>
    <row r="193" spans="1:65" s="13" customFormat="1" ht="10">
      <c r="B193" s="207"/>
      <c r="C193" s="208"/>
      <c r="D193" s="209" t="s">
        <v>284</v>
      </c>
      <c r="E193" s="210" t="s">
        <v>1</v>
      </c>
      <c r="F193" s="211" t="s">
        <v>5701</v>
      </c>
      <c r="G193" s="208"/>
      <c r="H193" s="212">
        <v>0.375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284</v>
      </c>
      <c r="AU193" s="218" t="s">
        <v>85</v>
      </c>
      <c r="AV193" s="13" t="s">
        <v>85</v>
      </c>
      <c r="AW193" s="13" t="s">
        <v>32</v>
      </c>
      <c r="AX193" s="13" t="s">
        <v>76</v>
      </c>
      <c r="AY193" s="218" t="s">
        <v>275</v>
      </c>
    </row>
    <row r="194" spans="1:65" s="13" customFormat="1" ht="10">
      <c r="B194" s="207"/>
      <c r="C194" s="208"/>
      <c r="D194" s="209" t="s">
        <v>284</v>
      </c>
      <c r="E194" s="210" t="s">
        <v>1</v>
      </c>
      <c r="F194" s="211" t="s">
        <v>5702</v>
      </c>
      <c r="G194" s="208"/>
      <c r="H194" s="212">
        <v>1.4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284</v>
      </c>
      <c r="AU194" s="218" t="s">
        <v>85</v>
      </c>
      <c r="AV194" s="13" t="s">
        <v>85</v>
      </c>
      <c r="AW194" s="13" t="s">
        <v>32</v>
      </c>
      <c r="AX194" s="13" t="s">
        <v>76</v>
      </c>
      <c r="AY194" s="218" t="s">
        <v>275</v>
      </c>
    </row>
    <row r="195" spans="1:65" s="13" customFormat="1" ht="10">
      <c r="B195" s="207"/>
      <c r="C195" s="208"/>
      <c r="D195" s="209" t="s">
        <v>284</v>
      </c>
      <c r="E195" s="210" t="s">
        <v>1</v>
      </c>
      <c r="F195" s="211" t="s">
        <v>5703</v>
      </c>
      <c r="G195" s="208"/>
      <c r="H195" s="212">
        <v>1.1399999999999999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284</v>
      </c>
      <c r="AU195" s="218" t="s">
        <v>85</v>
      </c>
      <c r="AV195" s="13" t="s">
        <v>85</v>
      </c>
      <c r="AW195" s="13" t="s">
        <v>32</v>
      </c>
      <c r="AX195" s="13" t="s">
        <v>76</v>
      </c>
      <c r="AY195" s="218" t="s">
        <v>275</v>
      </c>
    </row>
    <row r="196" spans="1:65" s="14" customFormat="1" ht="10">
      <c r="B196" s="219"/>
      <c r="C196" s="220"/>
      <c r="D196" s="209" t="s">
        <v>284</v>
      </c>
      <c r="E196" s="221" t="s">
        <v>1</v>
      </c>
      <c r="F196" s="222" t="s">
        <v>286</v>
      </c>
      <c r="G196" s="220"/>
      <c r="H196" s="223">
        <v>11.215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284</v>
      </c>
      <c r="AU196" s="229" t="s">
        <v>85</v>
      </c>
      <c r="AV196" s="14" t="s">
        <v>106</v>
      </c>
      <c r="AW196" s="14" t="s">
        <v>32</v>
      </c>
      <c r="AX196" s="14" t="s">
        <v>76</v>
      </c>
      <c r="AY196" s="229" t="s">
        <v>275</v>
      </c>
    </row>
    <row r="197" spans="1:65" s="15" customFormat="1" ht="10">
      <c r="B197" s="230"/>
      <c r="C197" s="231"/>
      <c r="D197" s="209" t="s">
        <v>284</v>
      </c>
      <c r="E197" s="232" t="s">
        <v>1</v>
      </c>
      <c r="F197" s="233" t="s">
        <v>287</v>
      </c>
      <c r="G197" s="231"/>
      <c r="H197" s="234">
        <v>11.215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284</v>
      </c>
      <c r="AU197" s="240" t="s">
        <v>85</v>
      </c>
      <c r="AV197" s="15" t="s">
        <v>282</v>
      </c>
      <c r="AW197" s="15" t="s">
        <v>32</v>
      </c>
      <c r="AX197" s="15" t="s">
        <v>83</v>
      </c>
      <c r="AY197" s="240" t="s">
        <v>275</v>
      </c>
    </row>
    <row r="198" spans="1:65" s="12" customFormat="1" ht="22.75" customHeight="1">
      <c r="B198" s="178"/>
      <c r="C198" s="179"/>
      <c r="D198" s="180" t="s">
        <v>75</v>
      </c>
      <c r="E198" s="192" t="s">
        <v>1581</v>
      </c>
      <c r="F198" s="192" t="s">
        <v>1582</v>
      </c>
      <c r="G198" s="179"/>
      <c r="H198" s="179"/>
      <c r="I198" s="182"/>
      <c r="J198" s="193">
        <f>BK198</f>
        <v>0</v>
      </c>
      <c r="K198" s="179"/>
      <c r="L198" s="184"/>
      <c r="M198" s="185"/>
      <c r="N198" s="186"/>
      <c r="O198" s="186"/>
      <c r="P198" s="187">
        <f>P199</f>
        <v>0</v>
      </c>
      <c r="Q198" s="186"/>
      <c r="R198" s="187">
        <f>R199</f>
        <v>0</v>
      </c>
      <c r="S198" s="186"/>
      <c r="T198" s="188">
        <f>T199</f>
        <v>0</v>
      </c>
      <c r="AR198" s="189" t="s">
        <v>83</v>
      </c>
      <c r="AT198" s="190" t="s">
        <v>75</v>
      </c>
      <c r="AU198" s="190" t="s">
        <v>83</v>
      </c>
      <c r="AY198" s="189" t="s">
        <v>275</v>
      </c>
      <c r="BK198" s="191">
        <f>BK199</f>
        <v>0</v>
      </c>
    </row>
    <row r="199" spans="1:65" s="2" customFormat="1" ht="16.5" customHeight="1">
      <c r="A199" s="35"/>
      <c r="B199" s="36"/>
      <c r="C199" s="194" t="s">
        <v>370</v>
      </c>
      <c r="D199" s="194" t="s">
        <v>277</v>
      </c>
      <c r="E199" s="195" t="s">
        <v>5704</v>
      </c>
      <c r="F199" s="196" t="s">
        <v>5705</v>
      </c>
      <c r="G199" s="197" t="s">
        <v>342</v>
      </c>
      <c r="H199" s="198">
        <v>76.31</v>
      </c>
      <c r="I199" s="199"/>
      <c r="J199" s="200">
        <f>ROUND(I199*H199,2)</f>
        <v>0</v>
      </c>
      <c r="K199" s="196" t="s">
        <v>281</v>
      </c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282</v>
      </c>
      <c r="AT199" s="205" t="s">
        <v>277</v>
      </c>
      <c r="AU199" s="205" t="s">
        <v>85</v>
      </c>
      <c r="AY199" s="18" t="s">
        <v>275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282</v>
      </c>
      <c r="BM199" s="205" t="s">
        <v>5706</v>
      </c>
    </row>
    <row r="200" spans="1:65" s="12" customFormat="1" ht="25.9" customHeight="1">
      <c r="B200" s="178"/>
      <c r="C200" s="179"/>
      <c r="D200" s="180" t="s">
        <v>75</v>
      </c>
      <c r="E200" s="181" t="s">
        <v>1587</v>
      </c>
      <c r="F200" s="181" t="s">
        <v>1588</v>
      </c>
      <c r="G200" s="179"/>
      <c r="H200" s="179"/>
      <c r="I200" s="182"/>
      <c r="J200" s="183">
        <f>BK200</f>
        <v>0</v>
      </c>
      <c r="K200" s="179"/>
      <c r="L200" s="184"/>
      <c r="M200" s="185"/>
      <c r="N200" s="186"/>
      <c r="O200" s="186"/>
      <c r="P200" s="187">
        <f>P201</f>
        <v>0</v>
      </c>
      <c r="Q200" s="186"/>
      <c r="R200" s="187">
        <f>R201</f>
        <v>0.22945475000000001</v>
      </c>
      <c r="S200" s="186"/>
      <c r="T200" s="188">
        <f>T201</f>
        <v>0</v>
      </c>
      <c r="AR200" s="189" t="s">
        <v>85</v>
      </c>
      <c r="AT200" s="190" t="s">
        <v>75</v>
      </c>
      <c r="AU200" s="190" t="s">
        <v>76</v>
      </c>
      <c r="AY200" s="189" t="s">
        <v>275</v>
      </c>
      <c r="BK200" s="191">
        <f>BK201</f>
        <v>0</v>
      </c>
    </row>
    <row r="201" spans="1:65" s="12" customFormat="1" ht="22.75" customHeight="1">
      <c r="B201" s="178"/>
      <c r="C201" s="179"/>
      <c r="D201" s="180" t="s">
        <v>75</v>
      </c>
      <c r="E201" s="192" t="s">
        <v>1589</v>
      </c>
      <c r="F201" s="192" t="s">
        <v>1590</v>
      </c>
      <c r="G201" s="179"/>
      <c r="H201" s="179"/>
      <c r="I201" s="182"/>
      <c r="J201" s="193">
        <f>BK201</f>
        <v>0</v>
      </c>
      <c r="K201" s="179"/>
      <c r="L201" s="184"/>
      <c r="M201" s="185"/>
      <c r="N201" s="186"/>
      <c r="O201" s="186"/>
      <c r="P201" s="187">
        <f>SUM(P202:P221)</f>
        <v>0</v>
      </c>
      <c r="Q201" s="186"/>
      <c r="R201" s="187">
        <f>SUM(R202:R221)</f>
        <v>0.22945475000000001</v>
      </c>
      <c r="S201" s="186"/>
      <c r="T201" s="188">
        <f>SUM(T202:T221)</f>
        <v>0</v>
      </c>
      <c r="AR201" s="189" t="s">
        <v>85</v>
      </c>
      <c r="AT201" s="190" t="s">
        <v>75</v>
      </c>
      <c r="AU201" s="190" t="s">
        <v>83</v>
      </c>
      <c r="AY201" s="189" t="s">
        <v>275</v>
      </c>
      <c r="BK201" s="191">
        <f>SUM(BK202:BK221)</f>
        <v>0</v>
      </c>
    </row>
    <row r="202" spans="1:65" s="2" customFormat="1" ht="24.15" customHeight="1">
      <c r="A202" s="35"/>
      <c r="B202" s="36"/>
      <c r="C202" s="194" t="s">
        <v>8</v>
      </c>
      <c r="D202" s="194" t="s">
        <v>277</v>
      </c>
      <c r="E202" s="195" t="s">
        <v>1655</v>
      </c>
      <c r="F202" s="196" t="s">
        <v>1656</v>
      </c>
      <c r="G202" s="197" t="s">
        <v>280</v>
      </c>
      <c r="H202" s="198">
        <v>50.975000000000001</v>
      </c>
      <c r="I202" s="199"/>
      <c r="J202" s="200">
        <f>ROUND(I202*H202,2)</f>
        <v>0</v>
      </c>
      <c r="K202" s="196" t="s">
        <v>281</v>
      </c>
      <c r="L202" s="40"/>
      <c r="M202" s="201" t="s">
        <v>1</v>
      </c>
      <c r="N202" s="202" t="s">
        <v>41</v>
      </c>
      <c r="O202" s="72"/>
      <c r="P202" s="203">
        <f>O202*H202</f>
        <v>0</v>
      </c>
      <c r="Q202" s="203">
        <v>7.6999999999999996E-4</v>
      </c>
      <c r="R202" s="203">
        <f>Q202*H202</f>
        <v>3.9250750000000001E-2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380</v>
      </c>
      <c r="AT202" s="205" t="s">
        <v>277</v>
      </c>
      <c r="AU202" s="205" t="s">
        <v>85</v>
      </c>
      <c r="AY202" s="18" t="s">
        <v>275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380</v>
      </c>
      <c r="BM202" s="205" t="s">
        <v>5707</v>
      </c>
    </row>
    <row r="203" spans="1:65" s="13" customFormat="1" ht="10">
      <c r="B203" s="207"/>
      <c r="C203" s="208"/>
      <c r="D203" s="209" t="s">
        <v>284</v>
      </c>
      <c r="E203" s="210" t="s">
        <v>1</v>
      </c>
      <c r="F203" s="211" t="s">
        <v>5708</v>
      </c>
      <c r="G203" s="208"/>
      <c r="H203" s="212">
        <v>22.6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284</v>
      </c>
      <c r="AU203" s="218" t="s">
        <v>85</v>
      </c>
      <c r="AV203" s="13" t="s">
        <v>85</v>
      </c>
      <c r="AW203" s="13" t="s">
        <v>32</v>
      </c>
      <c r="AX203" s="13" t="s">
        <v>76</v>
      </c>
      <c r="AY203" s="218" t="s">
        <v>275</v>
      </c>
    </row>
    <row r="204" spans="1:65" s="13" customFormat="1" ht="10">
      <c r="B204" s="207"/>
      <c r="C204" s="208"/>
      <c r="D204" s="209" t="s">
        <v>284</v>
      </c>
      <c r="E204" s="210" t="s">
        <v>1</v>
      </c>
      <c r="F204" s="211" t="s">
        <v>5709</v>
      </c>
      <c r="G204" s="208"/>
      <c r="H204" s="212">
        <v>19.7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284</v>
      </c>
      <c r="AU204" s="218" t="s">
        <v>85</v>
      </c>
      <c r="AV204" s="13" t="s">
        <v>85</v>
      </c>
      <c r="AW204" s="13" t="s">
        <v>32</v>
      </c>
      <c r="AX204" s="13" t="s">
        <v>76</v>
      </c>
      <c r="AY204" s="218" t="s">
        <v>275</v>
      </c>
    </row>
    <row r="205" spans="1:65" s="13" customFormat="1" ht="10">
      <c r="B205" s="207"/>
      <c r="C205" s="208"/>
      <c r="D205" s="209" t="s">
        <v>284</v>
      </c>
      <c r="E205" s="210" t="s">
        <v>1</v>
      </c>
      <c r="F205" s="211" t="s">
        <v>5710</v>
      </c>
      <c r="G205" s="208"/>
      <c r="H205" s="212">
        <v>8.6750000000000007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284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275</v>
      </c>
    </row>
    <row r="206" spans="1:65" s="15" customFormat="1" ht="10">
      <c r="B206" s="230"/>
      <c r="C206" s="231"/>
      <c r="D206" s="209" t="s">
        <v>284</v>
      </c>
      <c r="E206" s="232" t="s">
        <v>175</v>
      </c>
      <c r="F206" s="233" t="s">
        <v>287</v>
      </c>
      <c r="G206" s="231"/>
      <c r="H206" s="234">
        <v>50.975000000000001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284</v>
      </c>
      <c r="AU206" s="240" t="s">
        <v>85</v>
      </c>
      <c r="AV206" s="15" t="s">
        <v>282</v>
      </c>
      <c r="AW206" s="15" t="s">
        <v>32</v>
      </c>
      <c r="AX206" s="15" t="s">
        <v>83</v>
      </c>
      <c r="AY206" s="240" t="s">
        <v>275</v>
      </c>
    </row>
    <row r="207" spans="1:65" s="2" customFormat="1" ht="21.75" customHeight="1">
      <c r="A207" s="35"/>
      <c r="B207" s="36"/>
      <c r="C207" s="251" t="s">
        <v>380</v>
      </c>
      <c r="D207" s="251" t="s">
        <v>386</v>
      </c>
      <c r="E207" s="252" t="s">
        <v>1650</v>
      </c>
      <c r="F207" s="253" t="s">
        <v>1651</v>
      </c>
      <c r="G207" s="254" t="s">
        <v>280</v>
      </c>
      <c r="H207" s="255">
        <v>62.24</v>
      </c>
      <c r="I207" s="256"/>
      <c r="J207" s="257">
        <f>ROUND(I207*H207,2)</f>
        <v>0</v>
      </c>
      <c r="K207" s="253" t="s">
        <v>281</v>
      </c>
      <c r="L207" s="258"/>
      <c r="M207" s="259" t="s">
        <v>1</v>
      </c>
      <c r="N207" s="260" t="s">
        <v>41</v>
      </c>
      <c r="O207" s="72"/>
      <c r="P207" s="203">
        <f>O207*H207</f>
        <v>0</v>
      </c>
      <c r="Q207" s="203">
        <v>2.5400000000000002E-3</v>
      </c>
      <c r="R207" s="203">
        <f>Q207*H207</f>
        <v>0.15808960000000002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517</v>
      </c>
      <c r="AT207" s="205" t="s">
        <v>386</v>
      </c>
      <c r="AU207" s="205" t="s">
        <v>85</v>
      </c>
      <c r="AY207" s="18" t="s">
        <v>275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380</v>
      </c>
      <c r="BM207" s="205" t="s">
        <v>5711</v>
      </c>
    </row>
    <row r="208" spans="1:65" s="13" customFormat="1" ht="10">
      <c r="B208" s="207"/>
      <c r="C208" s="208"/>
      <c r="D208" s="209" t="s">
        <v>284</v>
      </c>
      <c r="E208" s="208"/>
      <c r="F208" s="211" t="s">
        <v>5712</v>
      </c>
      <c r="G208" s="208"/>
      <c r="H208" s="212">
        <v>62.24</v>
      </c>
      <c r="I208" s="213"/>
      <c r="J208" s="208"/>
      <c r="K208" s="208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284</v>
      </c>
      <c r="AU208" s="218" t="s">
        <v>85</v>
      </c>
      <c r="AV208" s="13" t="s">
        <v>85</v>
      </c>
      <c r="AW208" s="13" t="s">
        <v>4</v>
      </c>
      <c r="AX208" s="13" t="s">
        <v>83</v>
      </c>
      <c r="AY208" s="218" t="s">
        <v>275</v>
      </c>
    </row>
    <row r="209" spans="1:65" s="2" customFormat="1" ht="24.15" customHeight="1">
      <c r="A209" s="35"/>
      <c r="B209" s="36"/>
      <c r="C209" s="194" t="s">
        <v>385</v>
      </c>
      <c r="D209" s="194" t="s">
        <v>277</v>
      </c>
      <c r="E209" s="195" t="s">
        <v>1679</v>
      </c>
      <c r="F209" s="196" t="s">
        <v>1680</v>
      </c>
      <c r="G209" s="197" t="s">
        <v>280</v>
      </c>
      <c r="H209" s="198">
        <v>50.975000000000001</v>
      </c>
      <c r="I209" s="199"/>
      <c r="J209" s="200">
        <f>ROUND(I209*H209,2)</f>
        <v>0</v>
      </c>
      <c r="K209" s="196" t="s">
        <v>281</v>
      </c>
      <c r="L209" s="40"/>
      <c r="M209" s="201" t="s">
        <v>1</v>
      </c>
      <c r="N209" s="202" t="s">
        <v>41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380</v>
      </c>
      <c r="AT209" s="205" t="s">
        <v>277</v>
      </c>
      <c r="AU209" s="205" t="s">
        <v>85</v>
      </c>
      <c r="AY209" s="18" t="s">
        <v>275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380</v>
      </c>
      <c r="BM209" s="205" t="s">
        <v>5713</v>
      </c>
    </row>
    <row r="210" spans="1:65" s="13" customFormat="1" ht="10">
      <c r="B210" s="207"/>
      <c r="C210" s="208"/>
      <c r="D210" s="209" t="s">
        <v>284</v>
      </c>
      <c r="E210" s="210" t="s">
        <v>1</v>
      </c>
      <c r="F210" s="211" t="s">
        <v>175</v>
      </c>
      <c r="G210" s="208"/>
      <c r="H210" s="212">
        <v>50.975000000000001</v>
      </c>
      <c r="I210" s="213"/>
      <c r="J210" s="208"/>
      <c r="K210" s="208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284</v>
      </c>
      <c r="AU210" s="218" t="s">
        <v>85</v>
      </c>
      <c r="AV210" s="13" t="s">
        <v>85</v>
      </c>
      <c r="AW210" s="13" t="s">
        <v>32</v>
      </c>
      <c r="AX210" s="13" t="s">
        <v>76</v>
      </c>
      <c r="AY210" s="218" t="s">
        <v>275</v>
      </c>
    </row>
    <row r="211" spans="1:65" s="14" customFormat="1" ht="10">
      <c r="B211" s="219"/>
      <c r="C211" s="220"/>
      <c r="D211" s="209" t="s">
        <v>284</v>
      </c>
      <c r="E211" s="221" t="s">
        <v>1</v>
      </c>
      <c r="F211" s="222" t="s">
        <v>286</v>
      </c>
      <c r="G211" s="220"/>
      <c r="H211" s="223">
        <v>50.975000000000001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284</v>
      </c>
      <c r="AU211" s="229" t="s">
        <v>85</v>
      </c>
      <c r="AV211" s="14" t="s">
        <v>106</v>
      </c>
      <c r="AW211" s="14" t="s">
        <v>32</v>
      </c>
      <c r="AX211" s="14" t="s">
        <v>76</v>
      </c>
      <c r="AY211" s="229" t="s">
        <v>275</v>
      </c>
    </row>
    <row r="212" spans="1:65" s="15" customFormat="1" ht="10">
      <c r="B212" s="230"/>
      <c r="C212" s="231"/>
      <c r="D212" s="209" t="s">
        <v>284</v>
      </c>
      <c r="E212" s="232" t="s">
        <v>1</v>
      </c>
      <c r="F212" s="233" t="s">
        <v>287</v>
      </c>
      <c r="G212" s="231"/>
      <c r="H212" s="234">
        <v>50.975000000000001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284</v>
      </c>
      <c r="AU212" s="240" t="s">
        <v>85</v>
      </c>
      <c r="AV212" s="15" t="s">
        <v>282</v>
      </c>
      <c r="AW212" s="15" t="s">
        <v>32</v>
      </c>
      <c r="AX212" s="15" t="s">
        <v>83</v>
      </c>
      <c r="AY212" s="240" t="s">
        <v>275</v>
      </c>
    </row>
    <row r="213" spans="1:65" s="2" customFormat="1" ht="24.15" customHeight="1">
      <c r="A213" s="35"/>
      <c r="B213" s="36"/>
      <c r="C213" s="251" t="s">
        <v>391</v>
      </c>
      <c r="D213" s="251" t="s">
        <v>386</v>
      </c>
      <c r="E213" s="252" t="s">
        <v>387</v>
      </c>
      <c r="F213" s="253" t="s">
        <v>388</v>
      </c>
      <c r="G213" s="254" t="s">
        <v>280</v>
      </c>
      <c r="H213" s="255">
        <v>53.524000000000001</v>
      </c>
      <c r="I213" s="256"/>
      <c r="J213" s="257">
        <f>ROUND(I213*H213,2)</f>
        <v>0</v>
      </c>
      <c r="K213" s="253" t="s">
        <v>281</v>
      </c>
      <c r="L213" s="258"/>
      <c r="M213" s="259" t="s">
        <v>1</v>
      </c>
      <c r="N213" s="260" t="s">
        <v>41</v>
      </c>
      <c r="O213" s="72"/>
      <c r="P213" s="203">
        <f>O213*H213</f>
        <v>0</v>
      </c>
      <c r="Q213" s="203">
        <v>2.9999999999999997E-4</v>
      </c>
      <c r="R213" s="203">
        <f>Q213*H213</f>
        <v>1.6057199999999997E-2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517</v>
      </c>
      <c r="AT213" s="205" t="s">
        <v>386</v>
      </c>
      <c r="AU213" s="205" t="s">
        <v>85</v>
      </c>
      <c r="AY213" s="18" t="s">
        <v>275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380</v>
      </c>
      <c r="BM213" s="205" t="s">
        <v>5714</v>
      </c>
    </row>
    <row r="214" spans="1:65" s="13" customFormat="1" ht="10">
      <c r="B214" s="207"/>
      <c r="C214" s="208"/>
      <c r="D214" s="209" t="s">
        <v>284</v>
      </c>
      <c r="E214" s="208"/>
      <c r="F214" s="211" t="s">
        <v>5715</v>
      </c>
      <c r="G214" s="208"/>
      <c r="H214" s="212">
        <v>53.524000000000001</v>
      </c>
      <c r="I214" s="213"/>
      <c r="J214" s="208"/>
      <c r="K214" s="208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284</v>
      </c>
      <c r="AU214" s="218" t="s">
        <v>85</v>
      </c>
      <c r="AV214" s="13" t="s">
        <v>85</v>
      </c>
      <c r="AW214" s="13" t="s">
        <v>4</v>
      </c>
      <c r="AX214" s="13" t="s">
        <v>83</v>
      </c>
      <c r="AY214" s="218" t="s">
        <v>275</v>
      </c>
    </row>
    <row r="215" spans="1:65" s="2" customFormat="1" ht="24.15" customHeight="1">
      <c r="A215" s="35"/>
      <c r="B215" s="36"/>
      <c r="C215" s="194" t="s">
        <v>396</v>
      </c>
      <c r="D215" s="194" t="s">
        <v>277</v>
      </c>
      <c r="E215" s="195" t="s">
        <v>1686</v>
      </c>
      <c r="F215" s="196" t="s">
        <v>1687</v>
      </c>
      <c r="G215" s="197" t="s">
        <v>280</v>
      </c>
      <c r="H215" s="198">
        <v>50.975000000000001</v>
      </c>
      <c r="I215" s="199"/>
      <c r="J215" s="200">
        <f>ROUND(I215*H215,2)</f>
        <v>0</v>
      </c>
      <c r="K215" s="196" t="s">
        <v>281</v>
      </c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380</v>
      </c>
      <c r="AT215" s="205" t="s">
        <v>277</v>
      </c>
      <c r="AU215" s="205" t="s">
        <v>85</v>
      </c>
      <c r="AY215" s="18" t="s">
        <v>275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380</v>
      </c>
      <c r="BM215" s="205" t="s">
        <v>5716</v>
      </c>
    </row>
    <row r="216" spans="1:65" s="13" customFormat="1" ht="10">
      <c r="B216" s="207"/>
      <c r="C216" s="208"/>
      <c r="D216" s="209" t="s">
        <v>284</v>
      </c>
      <c r="E216" s="210" t="s">
        <v>1</v>
      </c>
      <c r="F216" s="211" t="s">
        <v>175</v>
      </c>
      <c r="G216" s="208"/>
      <c r="H216" s="212">
        <v>50.975000000000001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284</v>
      </c>
      <c r="AU216" s="218" t="s">
        <v>85</v>
      </c>
      <c r="AV216" s="13" t="s">
        <v>85</v>
      </c>
      <c r="AW216" s="13" t="s">
        <v>32</v>
      </c>
      <c r="AX216" s="13" t="s">
        <v>76</v>
      </c>
      <c r="AY216" s="218" t="s">
        <v>275</v>
      </c>
    </row>
    <row r="217" spans="1:65" s="14" customFormat="1" ht="10">
      <c r="B217" s="219"/>
      <c r="C217" s="220"/>
      <c r="D217" s="209" t="s">
        <v>284</v>
      </c>
      <c r="E217" s="221" t="s">
        <v>1</v>
      </c>
      <c r="F217" s="222" t="s">
        <v>286</v>
      </c>
      <c r="G217" s="220"/>
      <c r="H217" s="223">
        <v>50.975000000000001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284</v>
      </c>
      <c r="AU217" s="229" t="s">
        <v>85</v>
      </c>
      <c r="AV217" s="14" t="s">
        <v>106</v>
      </c>
      <c r="AW217" s="14" t="s">
        <v>32</v>
      </c>
      <c r="AX217" s="14" t="s">
        <v>76</v>
      </c>
      <c r="AY217" s="229" t="s">
        <v>275</v>
      </c>
    </row>
    <row r="218" spans="1:65" s="15" customFormat="1" ht="10">
      <c r="B218" s="230"/>
      <c r="C218" s="231"/>
      <c r="D218" s="209" t="s">
        <v>284</v>
      </c>
      <c r="E218" s="232" t="s">
        <v>1</v>
      </c>
      <c r="F218" s="233" t="s">
        <v>287</v>
      </c>
      <c r="G218" s="231"/>
      <c r="H218" s="234">
        <v>50.975000000000001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284</v>
      </c>
      <c r="AU218" s="240" t="s">
        <v>85</v>
      </c>
      <c r="AV218" s="15" t="s">
        <v>282</v>
      </c>
      <c r="AW218" s="15" t="s">
        <v>32</v>
      </c>
      <c r="AX218" s="15" t="s">
        <v>83</v>
      </c>
      <c r="AY218" s="240" t="s">
        <v>275</v>
      </c>
    </row>
    <row r="219" spans="1:65" s="2" customFormat="1" ht="24.15" customHeight="1">
      <c r="A219" s="35"/>
      <c r="B219" s="36"/>
      <c r="C219" s="251" t="s">
        <v>402</v>
      </c>
      <c r="D219" s="251" t="s">
        <v>386</v>
      </c>
      <c r="E219" s="252" t="s">
        <v>387</v>
      </c>
      <c r="F219" s="253" t="s">
        <v>388</v>
      </c>
      <c r="G219" s="254" t="s">
        <v>280</v>
      </c>
      <c r="H219" s="255">
        <v>53.524000000000001</v>
      </c>
      <c r="I219" s="256"/>
      <c r="J219" s="257">
        <f>ROUND(I219*H219,2)</f>
        <v>0</v>
      </c>
      <c r="K219" s="253" t="s">
        <v>281</v>
      </c>
      <c r="L219" s="258"/>
      <c r="M219" s="259" t="s">
        <v>1</v>
      </c>
      <c r="N219" s="260" t="s">
        <v>41</v>
      </c>
      <c r="O219" s="72"/>
      <c r="P219" s="203">
        <f>O219*H219</f>
        <v>0</v>
      </c>
      <c r="Q219" s="203">
        <v>2.9999999999999997E-4</v>
      </c>
      <c r="R219" s="203">
        <f>Q219*H219</f>
        <v>1.6057199999999997E-2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517</v>
      </c>
      <c r="AT219" s="205" t="s">
        <v>386</v>
      </c>
      <c r="AU219" s="205" t="s">
        <v>85</v>
      </c>
      <c r="AY219" s="18" t="s">
        <v>275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380</v>
      </c>
      <c r="BM219" s="205" t="s">
        <v>5717</v>
      </c>
    </row>
    <row r="220" spans="1:65" s="13" customFormat="1" ht="10">
      <c r="B220" s="207"/>
      <c r="C220" s="208"/>
      <c r="D220" s="209" t="s">
        <v>284</v>
      </c>
      <c r="E220" s="208"/>
      <c r="F220" s="211" t="s">
        <v>5715</v>
      </c>
      <c r="G220" s="208"/>
      <c r="H220" s="212">
        <v>53.524000000000001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284</v>
      </c>
      <c r="AU220" s="218" t="s">
        <v>85</v>
      </c>
      <c r="AV220" s="13" t="s">
        <v>85</v>
      </c>
      <c r="AW220" s="13" t="s">
        <v>4</v>
      </c>
      <c r="AX220" s="13" t="s">
        <v>83</v>
      </c>
      <c r="AY220" s="218" t="s">
        <v>275</v>
      </c>
    </row>
    <row r="221" spans="1:65" s="2" customFormat="1" ht="24.15" customHeight="1">
      <c r="A221" s="35"/>
      <c r="B221" s="36"/>
      <c r="C221" s="194" t="s">
        <v>7</v>
      </c>
      <c r="D221" s="194" t="s">
        <v>277</v>
      </c>
      <c r="E221" s="195" t="s">
        <v>5192</v>
      </c>
      <c r="F221" s="196" t="s">
        <v>5193</v>
      </c>
      <c r="G221" s="197" t="s">
        <v>1694</v>
      </c>
      <c r="H221" s="261"/>
      <c r="I221" s="199"/>
      <c r="J221" s="200">
        <f>ROUND(I221*H221,2)</f>
        <v>0</v>
      </c>
      <c r="K221" s="196" t="s">
        <v>281</v>
      </c>
      <c r="L221" s="40"/>
      <c r="M221" s="262" t="s">
        <v>1</v>
      </c>
      <c r="N221" s="263" t="s">
        <v>41</v>
      </c>
      <c r="O221" s="264"/>
      <c r="P221" s="265">
        <f>O221*H221</f>
        <v>0</v>
      </c>
      <c r="Q221" s="265">
        <v>0</v>
      </c>
      <c r="R221" s="265">
        <f>Q221*H221</f>
        <v>0</v>
      </c>
      <c r="S221" s="265">
        <v>0</v>
      </c>
      <c r="T221" s="266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380</v>
      </c>
      <c r="AT221" s="205" t="s">
        <v>277</v>
      </c>
      <c r="AU221" s="205" t="s">
        <v>85</v>
      </c>
      <c r="AY221" s="18" t="s">
        <v>275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380</v>
      </c>
      <c r="BM221" s="205" t="s">
        <v>5718</v>
      </c>
    </row>
    <row r="222" spans="1:65" s="2" customFormat="1" ht="7" customHeight="1">
      <c r="A222" s="35"/>
      <c r="B222" s="55"/>
      <c r="C222" s="56"/>
      <c r="D222" s="56"/>
      <c r="E222" s="56"/>
      <c r="F222" s="56"/>
      <c r="G222" s="56"/>
      <c r="H222" s="56"/>
      <c r="I222" s="56"/>
      <c r="J222" s="56"/>
      <c r="K222" s="56"/>
      <c r="L222" s="40"/>
      <c r="M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</row>
  </sheetData>
  <sheetProtection algorithmName="SHA-512" hashValue="Xa1BaiZkaAfXBz7KztfIcb7LPR24/h1atldnkovACnAE8Gchh29PLpxGLbj08eeq7mDpdJcL3R7/8AmJd+lHog==" saltValue="qg3PhpkMfsVhDHy3amfN5j7QIbqItaHDwR95T+XUuOCkFLZebYVom22DhS3v0Gqwe+Z3p527MT5pZJHaJKyOOA==" spinCount="100000" sheet="1" objects="1" scenarios="1" formatColumns="0" formatRows="0" autoFilter="0"/>
  <autoFilter ref="C126:K221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8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160</v>
      </c>
      <c r="AZ2" s="116" t="s">
        <v>277</v>
      </c>
      <c r="BA2" s="116" t="s">
        <v>5719</v>
      </c>
      <c r="BB2" s="116" t="s">
        <v>280</v>
      </c>
      <c r="BC2" s="116" t="s">
        <v>5720</v>
      </c>
      <c r="BD2" s="116" t="s">
        <v>85</v>
      </c>
    </row>
    <row r="3" spans="1:56" s="1" customFormat="1" ht="7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5721</v>
      </c>
      <c r="BA3" s="116" t="s">
        <v>5722</v>
      </c>
      <c r="BB3" s="116" t="s">
        <v>280</v>
      </c>
      <c r="BC3" s="116" t="s">
        <v>5723</v>
      </c>
      <c r="BD3" s="116" t="s">
        <v>85</v>
      </c>
    </row>
    <row r="4" spans="1:56" s="1" customFormat="1" ht="2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56" s="1" customFormat="1" ht="7" customHeight="1">
      <c r="B5" s="21"/>
      <c r="L5" s="21"/>
    </row>
    <row r="6" spans="1:56" s="1" customFormat="1" ht="12" customHeight="1">
      <c r="B6" s="21"/>
      <c r="D6" s="121" t="s">
        <v>16</v>
      </c>
      <c r="L6" s="21"/>
    </row>
    <row r="7" spans="1:56" s="1" customFormat="1" ht="26.25" customHeight="1">
      <c r="B7" s="21"/>
      <c r="E7" s="332" t="str">
        <f>'Rekapitulace stavby'!K6</f>
        <v>Lůžkový hospic Mezi stromy na pozemku č. parc 785/1 v k.ú. Havlíčkův Brod</v>
      </c>
      <c r="F7" s="333"/>
      <c r="G7" s="333"/>
      <c r="H7" s="333"/>
      <c r="L7" s="21"/>
    </row>
    <row r="8" spans="1:56" s="1" customFormat="1" ht="12" customHeight="1">
      <c r="B8" s="21"/>
      <c r="D8" s="121" t="s">
        <v>186</v>
      </c>
      <c r="L8" s="21"/>
    </row>
    <row r="9" spans="1:56" s="2" customFormat="1" ht="16.5" customHeight="1">
      <c r="A9" s="35"/>
      <c r="B9" s="40"/>
      <c r="C9" s="35"/>
      <c r="D9" s="35"/>
      <c r="E9" s="332" t="s">
        <v>5464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2" customHeight="1">
      <c r="A10" s="35"/>
      <c r="B10" s="40"/>
      <c r="C10" s="35"/>
      <c r="D10" s="121" t="s">
        <v>2934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customHeight="1">
      <c r="A11" s="35"/>
      <c r="B11" s="40"/>
      <c r="C11" s="35"/>
      <c r="D11" s="35"/>
      <c r="E11" s="334" t="s">
        <v>5724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25. 4. 2022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6" t="str">
        <f>'Rekapitulace stavby'!E14</f>
        <v>Vyplň údaj</v>
      </c>
      <c r="F20" s="337"/>
      <c r="G20" s="337"/>
      <c r="H20" s="337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1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38" t="s">
        <v>1</v>
      </c>
      <c r="F29" s="338"/>
      <c r="G29" s="338"/>
      <c r="H29" s="338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ROUND(J123,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31" t="s">
        <v>40</v>
      </c>
      <c r="E35" s="121" t="s">
        <v>41</v>
      </c>
      <c r="F35" s="132">
        <f>ROUND((SUM(BE123:BE247)),  2)</f>
        <v>0</v>
      </c>
      <c r="G35" s="35"/>
      <c r="H35" s="35"/>
      <c r="I35" s="133">
        <v>0.21</v>
      </c>
      <c r="J35" s="132">
        <f>ROUND(((SUM(BE123:BE247))*I35),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1" t="s">
        <v>42</v>
      </c>
      <c r="F36" s="132">
        <f>ROUND((SUM(BF123:BF247)),  2)</f>
        <v>0</v>
      </c>
      <c r="G36" s="35"/>
      <c r="H36" s="35"/>
      <c r="I36" s="133">
        <v>0.15</v>
      </c>
      <c r="J36" s="132">
        <f>ROUND(((SUM(BF123:BF247))*I36),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1" t="s">
        <v>43</v>
      </c>
      <c r="F37" s="132">
        <f>ROUND((SUM(BG123:BG247)),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1" t="s">
        <v>44</v>
      </c>
      <c r="F38" s="132">
        <f>ROUND((SUM(BH123:BH247)),  2)</f>
        <v>0</v>
      </c>
      <c r="G38" s="35"/>
      <c r="H38" s="35"/>
      <c r="I38" s="133">
        <v>0.15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1" t="s">
        <v>45</v>
      </c>
      <c r="F39" s="132">
        <f>ROUND((SUM(BI123:BI247)),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34"/>
      <c r="D41" s="135" t="s">
        <v>46</v>
      </c>
      <c r="E41" s="136"/>
      <c r="F41" s="136"/>
      <c r="G41" s="137" t="s">
        <v>47</v>
      </c>
      <c r="H41" s="138" t="s">
        <v>48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7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39" t="str">
        <f>E7</f>
        <v>Lůžkový hospic Mezi stromy na pozemku č. parc 785/1 v k.ú. Havlíčkův Brod</v>
      </c>
      <c r="F85" s="340"/>
      <c r="G85" s="340"/>
      <c r="H85" s="34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9" t="s">
        <v>5464</v>
      </c>
      <c r="F87" s="341"/>
      <c r="G87" s="341"/>
      <c r="H87" s="34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2934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4" t="str">
        <f>E11</f>
        <v>SO.04.03 - Sadové úpravy</v>
      </c>
      <c r="F89" s="341"/>
      <c r="G89" s="341"/>
      <c r="H89" s="341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7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25. 4. 2022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Spolek pro lůžkový hospic Mezi Stromy</v>
      </c>
      <c r="G93" s="37"/>
      <c r="H93" s="37"/>
      <c r="I93" s="30" t="s">
        <v>30</v>
      </c>
      <c r="J93" s="33" t="str">
        <f>E23</f>
        <v>PROJEKT II, v.o.s.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Škrabal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2" t="s">
        <v>229</v>
      </c>
      <c r="D96" s="153"/>
      <c r="E96" s="153"/>
      <c r="F96" s="153"/>
      <c r="G96" s="153"/>
      <c r="H96" s="153"/>
      <c r="I96" s="153"/>
      <c r="J96" s="154" t="s">
        <v>230</v>
      </c>
      <c r="K96" s="153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2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75" customHeight="1">
      <c r="A98" s="35"/>
      <c r="B98" s="36"/>
      <c r="C98" s="155" t="s">
        <v>231</v>
      </c>
      <c r="D98" s="37"/>
      <c r="E98" s="37"/>
      <c r="F98" s="37"/>
      <c r="G98" s="37"/>
      <c r="H98" s="37"/>
      <c r="I98" s="37"/>
      <c r="J98" s="85">
        <f>J123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232</v>
      </c>
    </row>
    <row r="99" spans="1:47" s="9" customFormat="1" ht="25" customHeight="1">
      <c r="B99" s="156"/>
      <c r="C99" s="157"/>
      <c r="D99" s="158" t="s">
        <v>233</v>
      </c>
      <c r="E99" s="159"/>
      <c r="F99" s="159"/>
      <c r="G99" s="159"/>
      <c r="H99" s="159"/>
      <c r="I99" s="159"/>
      <c r="J99" s="160">
        <f>J124</f>
        <v>0</v>
      </c>
      <c r="K99" s="157"/>
      <c r="L99" s="161"/>
    </row>
    <row r="100" spans="1:47" s="10" customFormat="1" ht="19.899999999999999" customHeight="1">
      <c r="B100" s="162"/>
      <c r="C100" s="105"/>
      <c r="D100" s="163" t="s">
        <v>234</v>
      </c>
      <c r="E100" s="164"/>
      <c r="F100" s="164"/>
      <c r="G100" s="164"/>
      <c r="H100" s="164"/>
      <c r="I100" s="164"/>
      <c r="J100" s="165">
        <f>J125</f>
        <v>0</v>
      </c>
      <c r="K100" s="105"/>
      <c r="L100" s="166"/>
    </row>
    <row r="101" spans="1:47" s="10" customFormat="1" ht="19.899999999999999" customHeight="1">
      <c r="B101" s="162"/>
      <c r="C101" s="105"/>
      <c r="D101" s="163" t="s">
        <v>242</v>
      </c>
      <c r="E101" s="164"/>
      <c r="F101" s="164"/>
      <c r="G101" s="164"/>
      <c r="H101" s="164"/>
      <c r="I101" s="164"/>
      <c r="J101" s="165">
        <f>J246</f>
        <v>0</v>
      </c>
      <c r="K101" s="105"/>
      <c r="L101" s="166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7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7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5" customHeight="1">
      <c r="A108" s="35"/>
      <c r="B108" s="36"/>
      <c r="C108" s="24" t="s">
        <v>260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7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6.25" customHeight="1">
      <c r="A111" s="35"/>
      <c r="B111" s="36"/>
      <c r="C111" s="37"/>
      <c r="D111" s="37"/>
      <c r="E111" s="339" t="str">
        <f>E7</f>
        <v>Lůžkový hospic Mezi stromy na pozemku č. parc 785/1 v k.ú. Havlíčkův Brod</v>
      </c>
      <c r="F111" s="340"/>
      <c r="G111" s="340"/>
      <c r="H111" s="340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2" customFormat="1" ht="16.5" customHeight="1">
      <c r="A113" s="35"/>
      <c r="B113" s="36"/>
      <c r="C113" s="37"/>
      <c r="D113" s="37"/>
      <c r="E113" s="339" t="s">
        <v>5464</v>
      </c>
      <c r="F113" s="341"/>
      <c r="G113" s="341"/>
      <c r="H113" s="341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2934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94" t="str">
        <f>E11</f>
        <v>SO.04.03 - Sadové úpravy</v>
      </c>
      <c r="F115" s="341"/>
      <c r="G115" s="341"/>
      <c r="H115" s="341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7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F14</f>
        <v xml:space="preserve"> </v>
      </c>
      <c r="G117" s="37"/>
      <c r="H117" s="37"/>
      <c r="I117" s="30" t="s">
        <v>22</v>
      </c>
      <c r="J117" s="67" t="str">
        <f>IF(J14="","",J14)</f>
        <v>25. 4. 2022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7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24</v>
      </c>
      <c r="D119" s="37"/>
      <c r="E119" s="37"/>
      <c r="F119" s="28" t="str">
        <f>E17</f>
        <v>Spolek pro lůžkový hospic Mezi Stromy</v>
      </c>
      <c r="G119" s="37"/>
      <c r="H119" s="37"/>
      <c r="I119" s="30" t="s">
        <v>30</v>
      </c>
      <c r="J119" s="33" t="str">
        <f>E23</f>
        <v>PROJEKT II, v.o.s.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15" customHeight="1">
      <c r="A120" s="35"/>
      <c r="B120" s="36"/>
      <c r="C120" s="30" t="s">
        <v>28</v>
      </c>
      <c r="D120" s="37"/>
      <c r="E120" s="37"/>
      <c r="F120" s="28" t="str">
        <f>IF(E20="","",E20)</f>
        <v>Vyplň údaj</v>
      </c>
      <c r="G120" s="37"/>
      <c r="H120" s="37"/>
      <c r="I120" s="30" t="s">
        <v>33</v>
      </c>
      <c r="J120" s="33" t="str">
        <f>E26</f>
        <v>Martin Škrabal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2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7"/>
      <c r="B122" s="168"/>
      <c r="C122" s="169" t="s">
        <v>261</v>
      </c>
      <c r="D122" s="170" t="s">
        <v>61</v>
      </c>
      <c r="E122" s="170" t="s">
        <v>57</v>
      </c>
      <c r="F122" s="170" t="s">
        <v>58</v>
      </c>
      <c r="G122" s="170" t="s">
        <v>262</v>
      </c>
      <c r="H122" s="170" t="s">
        <v>263</v>
      </c>
      <c r="I122" s="170" t="s">
        <v>264</v>
      </c>
      <c r="J122" s="170" t="s">
        <v>230</v>
      </c>
      <c r="K122" s="171" t="s">
        <v>265</v>
      </c>
      <c r="L122" s="172"/>
      <c r="M122" s="76" t="s">
        <v>1</v>
      </c>
      <c r="N122" s="77" t="s">
        <v>40</v>
      </c>
      <c r="O122" s="77" t="s">
        <v>266</v>
      </c>
      <c r="P122" s="77" t="s">
        <v>267</v>
      </c>
      <c r="Q122" s="77" t="s">
        <v>268</v>
      </c>
      <c r="R122" s="77" t="s">
        <v>269</v>
      </c>
      <c r="S122" s="77" t="s">
        <v>270</v>
      </c>
      <c r="T122" s="78" t="s">
        <v>271</v>
      </c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</row>
    <row r="123" spans="1:65" s="2" customFormat="1" ht="22.75" customHeight="1">
      <c r="A123" s="35"/>
      <c r="B123" s="36"/>
      <c r="C123" s="83" t="s">
        <v>272</v>
      </c>
      <c r="D123" s="37"/>
      <c r="E123" s="37"/>
      <c r="F123" s="37"/>
      <c r="G123" s="37"/>
      <c r="H123" s="37"/>
      <c r="I123" s="37"/>
      <c r="J123" s="173">
        <f>BK123</f>
        <v>0</v>
      </c>
      <c r="K123" s="37"/>
      <c r="L123" s="40"/>
      <c r="M123" s="79"/>
      <c r="N123" s="174"/>
      <c r="O123" s="80"/>
      <c r="P123" s="175">
        <f>P124</f>
        <v>0</v>
      </c>
      <c r="Q123" s="80"/>
      <c r="R123" s="175">
        <f>R124</f>
        <v>56.242719999999991</v>
      </c>
      <c r="S123" s="80"/>
      <c r="T123" s="176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232</v>
      </c>
      <c r="BK123" s="177">
        <f>BK124</f>
        <v>0</v>
      </c>
    </row>
    <row r="124" spans="1:65" s="12" customFormat="1" ht="25.9" customHeight="1">
      <c r="B124" s="178"/>
      <c r="C124" s="179"/>
      <c r="D124" s="180" t="s">
        <v>75</v>
      </c>
      <c r="E124" s="181" t="s">
        <v>273</v>
      </c>
      <c r="F124" s="181" t="s">
        <v>274</v>
      </c>
      <c r="G124" s="179"/>
      <c r="H124" s="179"/>
      <c r="I124" s="182"/>
      <c r="J124" s="183">
        <f>BK124</f>
        <v>0</v>
      </c>
      <c r="K124" s="179"/>
      <c r="L124" s="184"/>
      <c r="M124" s="185"/>
      <c r="N124" s="186"/>
      <c r="O124" s="186"/>
      <c r="P124" s="187">
        <f>P125+P246</f>
        <v>0</v>
      </c>
      <c r="Q124" s="186"/>
      <c r="R124" s="187">
        <f>R125+R246</f>
        <v>56.242719999999991</v>
      </c>
      <c r="S124" s="186"/>
      <c r="T124" s="188">
        <f>T125+T246</f>
        <v>0</v>
      </c>
      <c r="AR124" s="189" t="s">
        <v>83</v>
      </c>
      <c r="AT124" s="190" t="s">
        <v>75</v>
      </c>
      <c r="AU124" s="190" t="s">
        <v>76</v>
      </c>
      <c r="AY124" s="189" t="s">
        <v>275</v>
      </c>
      <c r="BK124" s="191">
        <f>BK125+BK246</f>
        <v>0</v>
      </c>
    </row>
    <row r="125" spans="1:65" s="12" customFormat="1" ht="22.75" customHeight="1">
      <c r="B125" s="178"/>
      <c r="C125" s="179"/>
      <c r="D125" s="180" t="s">
        <v>75</v>
      </c>
      <c r="E125" s="192" t="s">
        <v>83</v>
      </c>
      <c r="F125" s="192" t="s">
        <v>276</v>
      </c>
      <c r="G125" s="179"/>
      <c r="H125" s="179"/>
      <c r="I125" s="182"/>
      <c r="J125" s="193">
        <f>BK125</f>
        <v>0</v>
      </c>
      <c r="K125" s="179"/>
      <c r="L125" s="184"/>
      <c r="M125" s="185"/>
      <c r="N125" s="186"/>
      <c r="O125" s="186"/>
      <c r="P125" s="187">
        <f>SUM(P126:P245)</f>
        <v>0</v>
      </c>
      <c r="Q125" s="186"/>
      <c r="R125" s="187">
        <f>SUM(R126:R245)</f>
        <v>56.242719999999991</v>
      </c>
      <c r="S125" s="186"/>
      <c r="T125" s="188">
        <f>SUM(T126:T245)</f>
        <v>0</v>
      </c>
      <c r="AR125" s="189" t="s">
        <v>83</v>
      </c>
      <c r="AT125" s="190" t="s">
        <v>75</v>
      </c>
      <c r="AU125" s="190" t="s">
        <v>83</v>
      </c>
      <c r="AY125" s="189" t="s">
        <v>275</v>
      </c>
      <c r="BK125" s="191">
        <f>SUM(BK126:BK245)</f>
        <v>0</v>
      </c>
    </row>
    <row r="126" spans="1:65" s="2" customFormat="1" ht="37.75" customHeight="1">
      <c r="A126" s="35"/>
      <c r="B126" s="36"/>
      <c r="C126" s="194" t="s">
        <v>83</v>
      </c>
      <c r="D126" s="194" t="s">
        <v>277</v>
      </c>
      <c r="E126" s="195" t="s">
        <v>5725</v>
      </c>
      <c r="F126" s="196" t="s">
        <v>5726</v>
      </c>
      <c r="G126" s="197" t="s">
        <v>280</v>
      </c>
      <c r="H126" s="198">
        <v>2353</v>
      </c>
      <c r="I126" s="199"/>
      <c r="J126" s="200">
        <f>ROUND(I126*H126,2)</f>
        <v>0</v>
      </c>
      <c r="K126" s="196" t="s">
        <v>281</v>
      </c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282</v>
      </c>
      <c r="AT126" s="205" t="s">
        <v>277</v>
      </c>
      <c r="AU126" s="205" t="s">
        <v>85</v>
      </c>
      <c r="AY126" s="18" t="s">
        <v>275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282</v>
      </c>
      <c r="BM126" s="205" t="s">
        <v>5727</v>
      </c>
    </row>
    <row r="127" spans="1:65" s="13" customFormat="1" ht="10">
      <c r="B127" s="207"/>
      <c r="C127" s="208"/>
      <c r="D127" s="209" t="s">
        <v>284</v>
      </c>
      <c r="E127" s="210" t="s">
        <v>5721</v>
      </c>
      <c r="F127" s="211" t="s">
        <v>5728</v>
      </c>
      <c r="G127" s="208"/>
      <c r="H127" s="212">
        <v>1668</v>
      </c>
      <c r="I127" s="213"/>
      <c r="J127" s="208"/>
      <c r="K127" s="208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284</v>
      </c>
      <c r="AU127" s="218" t="s">
        <v>85</v>
      </c>
      <c r="AV127" s="13" t="s">
        <v>85</v>
      </c>
      <c r="AW127" s="13" t="s">
        <v>32</v>
      </c>
      <c r="AX127" s="13" t="s">
        <v>76</v>
      </c>
      <c r="AY127" s="218" t="s">
        <v>275</v>
      </c>
    </row>
    <row r="128" spans="1:65" s="13" customFormat="1" ht="10">
      <c r="B128" s="207"/>
      <c r="C128" s="208"/>
      <c r="D128" s="209" t="s">
        <v>284</v>
      </c>
      <c r="E128" s="210" t="s">
        <v>277</v>
      </c>
      <c r="F128" s="211" t="s">
        <v>5729</v>
      </c>
      <c r="G128" s="208"/>
      <c r="H128" s="212">
        <v>685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284</v>
      </c>
      <c r="AU128" s="218" t="s">
        <v>85</v>
      </c>
      <c r="AV128" s="13" t="s">
        <v>85</v>
      </c>
      <c r="AW128" s="13" t="s">
        <v>32</v>
      </c>
      <c r="AX128" s="13" t="s">
        <v>76</v>
      </c>
      <c r="AY128" s="218" t="s">
        <v>275</v>
      </c>
    </row>
    <row r="129" spans="1:65" s="15" customFormat="1" ht="10">
      <c r="B129" s="230"/>
      <c r="C129" s="231"/>
      <c r="D129" s="209" t="s">
        <v>284</v>
      </c>
      <c r="E129" s="232" t="s">
        <v>1</v>
      </c>
      <c r="F129" s="233" t="s">
        <v>287</v>
      </c>
      <c r="G129" s="231"/>
      <c r="H129" s="234">
        <v>2353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284</v>
      </c>
      <c r="AU129" s="240" t="s">
        <v>85</v>
      </c>
      <c r="AV129" s="15" t="s">
        <v>282</v>
      </c>
      <c r="AW129" s="15" t="s">
        <v>32</v>
      </c>
      <c r="AX129" s="15" t="s">
        <v>83</v>
      </c>
      <c r="AY129" s="240" t="s">
        <v>275</v>
      </c>
    </row>
    <row r="130" spans="1:65" s="2" customFormat="1" ht="33" customHeight="1">
      <c r="A130" s="35"/>
      <c r="B130" s="36"/>
      <c r="C130" s="194" t="s">
        <v>85</v>
      </c>
      <c r="D130" s="194" t="s">
        <v>277</v>
      </c>
      <c r="E130" s="195" t="s">
        <v>363</v>
      </c>
      <c r="F130" s="196" t="s">
        <v>364</v>
      </c>
      <c r="G130" s="197" t="s">
        <v>280</v>
      </c>
      <c r="H130" s="198">
        <v>2353</v>
      </c>
      <c r="I130" s="199"/>
      <c r="J130" s="200">
        <f>ROUND(I130*H130,2)</f>
        <v>0</v>
      </c>
      <c r="K130" s="196" t="s">
        <v>281</v>
      </c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282</v>
      </c>
      <c r="AT130" s="205" t="s">
        <v>277</v>
      </c>
      <c r="AU130" s="205" t="s">
        <v>85</v>
      </c>
      <c r="AY130" s="18" t="s">
        <v>275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282</v>
      </c>
      <c r="BM130" s="205" t="s">
        <v>5730</v>
      </c>
    </row>
    <row r="131" spans="1:65" s="13" customFormat="1" ht="10">
      <c r="B131" s="207"/>
      <c r="C131" s="208"/>
      <c r="D131" s="209" t="s">
        <v>284</v>
      </c>
      <c r="E131" s="210" t="s">
        <v>1</v>
      </c>
      <c r="F131" s="211" t="s">
        <v>5731</v>
      </c>
      <c r="G131" s="208"/>
      <c r="H131" s="212">
        <v>2353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284</v>
      </c>
      <c r="AU131" s="218" t="s">
        <v>85</v>
      </c>
      <c r="AV131" s="13" t="s">
        <v>85</v>
      </c>
      <c r="AW131" s="13" t="s">
        <v>32</v>
      </c>
      <c r="AX131" s="13" t="s">
        <v>83</v>
      </c>
      <c r="AY131" s="218" t="s">
        <v>275</v>
      </c>
    </row>
    <row r="132" spans="1:65" s="2" customFormat="1" ht="24.15" customHeight="1">
      <c r="A132" s="35"/>
      <c r="B132" s="36"/>
      <c r="C132" s="194" t="s">
        <v>106</v>
      </c>
      <c r="D132" s="194" t="s">
        <v>277</v>
      </c>
      <c r="E132" s="195" t="s">
        <v>3678</v>
      </c>
      <c r="F132" s="196" t="s">
        <v>3679</v>
      </c>
      <c r="G132" s="197" t="s">
        <v>280</v>
      </c>
      <c r="H132" s="198">
        <v>1668</v>
      </c>
      <c r="I132" s="199"/>
      <c r="J132" s="200">
        <f>ROUND(I132*H132,2)</f>
        <v>0</v>
      </c>
      <c r="K132" s="196" t="s">
        <v>281</v>
      </c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282</v>
      </c>
      <c r="AT132" s="205" t="s">
        <v>277</v>
      </c>
      <c r="AU132" s="205" t="s">
        <v>85</v>
      </c>
      <c r="AY132" s="18" t="s">
        <v>275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282</v>
      </c>
      <c r="BM132" s="205" t="s">
        <v>5732</v>
      </c>
    </row>
    <row r="133" spans="1:65" s="13" customFormat="1" ht="10">
      <c r="B133" s="207"/>
      <c r="C133" s="208"/>
      <c r="D133" s="209" t="s">
        <v>284</v>
      </c>
      <c r="E133" s="210" t="s">
        <v>1</v>
      </c>
      <c r="F133" s="211" t="s">
        <v>5721</v>
      </c>
      <c r="G133" s="208"/>
      <c r="H133" s="212">
        <v>1668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284</v>
      </c>
      <c r="AU133" s="218" t="s">
        <v>85</v>
      </c>
      <c r="AV133" s="13" t="s">
        <v>85</v>
      </c>
      <c r="AW133" s="13" t="s">
        <v>32</v>
      </c>
      <c r="AX133" s="13" t="s">
        <v>83</v>
      </c>
      <c r="AY133" s="218" t="s">
        <v>275</v>
      </c>
    </row>
    <row r="134" spans="1:65" s="2" customFormat="1" ht="16.5" customHeight="1">
      <c r="A134" s="35"/>
      <c r="B134" s="36"/>
      <c r="C134" s="251" t="s">
        <v>282</v>
      </c>
      <c r="D134" s="251" t="s">
        <v>386</v>
      </c>
      <c r="E134" s="252" t="s">
        <v>3681</v>
      </c>
      <c r="F134" s="253" t="s">
        <v>3682</v>
      </c>
      <c r="G134" s="254" t="s">
        <v>1613</v>
      </c>
      <c r="H134" s="255">
        <v>33.36</v>
      </c>
      <c r="I134" s="256"/>
      <c r="J134" s="257">
        <f>ROUND(I134*H134,2)</f>
        <v>0</v>
      </c>
      <c r="K134" s="253" t="s">
        <v>281</v>
      </c>
      <c r="L134" s="258"/>
      <c r="M134" s="259" t="s">
        <v>1</v>
      </c>
      <c r="N134" s="260" t="s">
        <v>41</v>
      </c>
      <c r="O134" s="72"/>
      <c r="P134" s="203">
        <f>O134*H134</f>
        <v>0</v>
      </c>
      <c r="Q134" s="203">
        <v>1E-3</v>
      </c>
      <c r="R134" s="203">
        <f>Q134*H134</f>
        <v>3.3360000000000001E-2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334</v>
      </c>
      <c r="AT134" s="205" t="s">
        <v>386</v>
      </c>
      <c r="AU134" s="205" t="s">
        <v>85</v>
      </c>
      <c r="AY134" s="18" t="s">
        <v>275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282</v>
      </c>
      <c r="BM134" s="205" t="s">
        <v>5733</v>
      </c>
    </row>
    <row r="135" spans="1:65" s="13" customFormat="1" ht="10">
      <c r="B135" s="207"/>
      <c r="C135" s="208"/>
      <c r="D135" s="209" t="s">
        <v>284</v>
      </c>
      <c r="E135" s="210" t="s">
        <v>1</v>
      </c>
      <c r="F135" s="211" t="s">
        <v>5734</v>
      </c>
      <c r="G135" s="208"/>
      <c r="H135" s="212">
        <v>33.36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284</v>
      </c>
      <c r="AU135" s="218" t="s">
        <v>85</v>
      </c>
      <c r="AV135" s="13" t="s">
        <v>85</v>
      </c>
      <c r="AW135" s="13" t="s">
        <v>32</v>
      </c>
      <c r="AX135" s="13" t="s">
        <v>83</v>
      </c>
      <c r="AY135" s="218" t="s">
        <v>275</v>
      </c>
    </row>
    <row r="136" spans="1:65" s="2" customFormat="1" ht="24.15" customHeight="1">
      <c r="A136" s="35"/>
      <c r="B136" s="36"/>
      <c r="C136" s="194" t="s">
        <v>317</v>
      </c>
      <c r="D136" s="194" t="s">
        <v>277</v>
      </c>
      <c r="E136" s="195" t="s">
        <v>367</v>
      </c>
      <c r="F136" s="196" t="s">
        <v>368</v>
      </c>
      <c r="G136" s="197" t="s">
        <v>280</v>
      </c>
      <c r="H136" s="198">
        <v>2353</v>
      </c>
      <c r="I136" s="199"/>
      <c r="J136" s="200">
        <f>ROUND(I136*H136,2)</f>
        <v>0</v>
      </c>
      <c r="K136" s="196" t="s">
        <v>281</v>
      </c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282</v>
      </c>
      <c r="AT136" s="205" t="s">
        <v>277</v>
      </c>
      <c r="AU136" s="205" t="s">
        <v>85</v>
      </c>
      <c r="AY136" s="18" t="s">
        <v>275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282</v>
      </c>
      <c r="BM136" s="205" t="s">
        <v>5735</v>
      </c>
    </row>
    <row r="137" spans="1:65" s="13" customFormat="1" ht="10">
      <c r="B137" s="207"/>
      <c r="C137" s="208"/>
      <c r="D137" s="209" t="s">
        <v>284</v>
      </c>
      <c r="E137" s="210" t="s">
        <v>1</v>
      </c>
      <c r="F137" s="211" t="s">
        <v>5731</v>
      </c>
      <c r="G137" s="208"/>
      <c r="H137" s="212">
        <v>2353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284</v>
      </c>
      <c r="AU137" s="218" t="s">
        <v>85</v>
      </c>
      <c r="AV137" s="13" t="s">
        <v>85</v>
      </c>
      <c r="AW137" s="13" t="s">
        <v>32</v>
      </c>
      <c r="AX137" s="13" t="s">
        <v>83</v>
      </c>
      <c r="AY137" s="218" t="s">
        <v>275</v>
      </c>
    </row>
    <row r="138" spans="1:65" s="2" customFormat="1" ht="33" customHeight="1">
      <c r="A138" s="35"/>
      <c r="B138" s="36"/>
      <c r="C138" s="194" t="s">
        <v>322</v>
      </c>
      <c r="D138" s="194" t="s">
        <v>277</v>
      </c>
      <c r="E138" s="195" t="s">
        <v>5736</v>
      </c>
      <c r="F138" s="196" t="s">
        <v>5737</v>
      </c>
      <c r="G138" s="197" t="s">
        <v>280</v>
      </c>
      <c r="H138" s="198">
        <v>2353</v>
      </c>
      <c r="I138" s="199"/>
      <c r="J138" s="200">
        <f>ROUND(I138*H138,2)</f>
        <v>0</v>
      </c>
      <c r="K138" s="196" t="s">
        <v>281</v>
      </c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282</v>
      </c>
      <c r="AT138" s="205" t="s">
        <v>277</v>
      </c>
      <c r="AU138" s="205" t="s">
        <v>85</v>
      </c>
      <c r="AY138" s="18" t="s">
        <v>275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282</v>
      </c>
      <c r="BM138" s="205" t="s">
        <v>5738</v>
      </c>
    </row>
    <row r="139" spans="1:65" s="13" customFormat="1" ht="10">
      <c r="B139" s="207"/>
      <c r="C139" s="208"/>
      <c r="D139" s="209" t="s">
        <v>284</v>
      </c>
      <c r="E139" s="210" t="s">
        <v>1</v>
      </c>
      <c r="F139" s="211" t="s">
        <v>5731</v>
      </c>
      <c r="G139" s="208"/>
      <c r="H139" s="212">
        <v>2353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284</v>
      </c>
      <c r="AU139" s="218" t="s">
        <v>85</v>
      </c>
      <c r="AV139" s="13" t="s">
        <v>85</v>
      </c>
      <c r="AW139" s="13" t="s">
        <v>32</v>
      </c>
      <c r="AX139" s="13" t="s">
        <v>83</v>
      </c>
      <c r="AY139" s="218" t="s">
        <v>275</v>
      </c>
    </row>
    <row r="140" spans="1:65" s="2" customFormat="1" ht="16.5" customHeight="1">
      <c r="A140" s="35"/>
      <c r="B140" s="36"/>
      <c r="C140" s="251" t="s">
        <v>328</v>
      </c>
      <c r="D140" s="251" t="s">
        <v>386</v>
      </c>
      <c r="E140" s="252" t="s">
        <v>5739</v>
      </c>
      <c r="F140" s="253" t="s">
        <v>5740</v>
      </c>
      <c r="G140" s="254" t="s">
        <v>290</v>
      </c>
      <c r="H140" s="255">
        <v>136.47399999999999</v>
      </c>
      <c r="I140" s="256"/>
      <c r="J140" s="257">
        <f>ROUND(I140*H140,2)</f>
        <v>0</v>
      </c>
      <c r="K140" s="253" t="s">
        <v>281</v>
      </c>
      <c r="L140" s="258"/>
      <c r="M140" s="259" t="s">
        <v>1</v>
      </c>
      <c r="N140" s="260" t="s">
        <v>41</v>
      </c>
      <c r="O140" s="72"/>
      <c r="P140" s="203">
        <f>O140*H140</f>
        <v>0</v>
      </c>
      <c r="Q140" s="203">
        <v>0.21</v>
      </c>
      <c r="R140" s="203">
        <f>Q140*H140</f>
        <v>28.659539999999996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334</v>
      </c>
      <c r="AT140" s="205" t="s">
        <v>386</v>
      </c>
      <c r="AU140" s="205" t="s">
        <v>85</v>
      </c>
      <c r="AY140" s="18" t="s">
        <v>275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282</v>
      </c>
      <c r="BM140" s="205" t="s">
        <v>5741</v>
      </c>
    </row>
    <row r="141" spans="1:65" s="13" customFormat="1" ht="10">
      <c r="B141" s="207"/>
      <c r="C141" s="208"/>
      <c r="D141" s="209" t="s">
        <v>284</v>
      </c>
      <c r="E141" s="210" t="s">
        <v>1</v>
      </c>
      <c r="F141" s="211" t="s">
        <v>5742</v>
      </c>
      <c r="G141" s="208"/>
      <c r="H141" s="212">
        <v>136.47399999999999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284</v>
      </c>
      <c r="AU141" s="218" t="s">
        <v>85</v>
      </c>
      <c r="AV141" s="13" t="s">
        <v>85</v>
      </c>
      <c r="AW141" s="13" t="s">
        <v>32</v>
      </c>
      <c r="AX141" s="13" t="s">
        <v>83</v>
      </c>
      <c r="AY141" s="218" t="s">
        <v>275</v>
      </c>
    </row>
    <row r="142" spans="1:65" s="2" customFormat="1" ht="33" customHeight="1">
      <c r="A142" s="35"/>
      <c r="B142" s="36"/>
      <c r="C142" s="194" t="s">
        <v>334</v>
      </c>
      <c r="D142" s="194" t="s">
        <v>277</v>
      </c>
      <c r="E142" s="195" t="s">
        <v>5743</v>
      </c>
      <c r="F142" s="196" t="s">
        <v>5744</v>
      </c>
      <c r="G142" s="197" t="s">
        <v>610</v>
      </c>
      <c r="H142" s="198">
        <v>464</v>
      </c>
      <c r="I142" s="199"/>
      <c r="J142" s="200">
        <f>ROUND(I142*H142,2)</f>
        <v>0</v>
      </c>
      <c r="K142" s="196" t="s">
        <v>281</v>
      </c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282</v>
      </c>
      <c r="AT142" s="205" t="s">
        <v>277</v>
      </c>
      <c r="AU142" s="205" t="s">
        <v>85</v>
      </c>
      <c r="AY142" s="18" t="s">
        <v>275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282</v>
      </c>
      <c r="BM142" s="205" t="s">
        <v>5745</v>
      </c>
    </row>
    <row r="143" spans="1:65" s="2" customFormat="1" ht="16.5" customHeight="1">
      <c r="A143" s="35"/>
      <c r="B143" s="36"/>
      <c r="C143" s="251" t="s">
        <v>339</v>
      </c>
      <c r="D143" s="251" t="s">
        <v>386</v>
      </c>
      <c r="E143" s="252" t="s">
        <v>5429</v>
      </c>
      <c r="F143" s="253" t="s">
        <v>5430</v>
      </c>
      <c r="G143" s="254" t="s">
        <v>290</v>
      </c>
      <c r="H143" s="255">
        <v>23.2</v>
      </c>
      <c r="I143" s="256"/>
      <c r="J143" s="257">
        <f>ROUND(I143*H143,2)</f>
        <v>0</v>
      </c>
      <c r="K143" s="253" t="s">
        <v>281</v>
      </c>
      <c r="L143" s="258"/>
      <c r="M143" s="259" t="s">
        <v>1</v>
      </c>
      <c r="N143" s="260" t="s">
        <v>41</v>
      </c>
      <c r="O143" s="72"/>
      <c r="P143" s="203">
        <f>O143*H143</f>
        <v>0</v>
      </c>
      <c r="Q143" s="203">
        <v>0.22</v>
      </c>
      <c r="R143" s="203">
        <f>Q143*H143</f>
        <v>5.1040000000000001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334</v>
      </c>
      <c r="AT143" s="205" t="s">
        <v>386</v>
      </c>
      <c r="AU143" s="205" t="s">
        <v>85</v>
      </c>
      <c r="AY143" s="18" t="s">
        <v>275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282</v>
      </c>
      <c r="BM143" s="205" t="s">
        <v>5746</v>
      </c>
    </row>
    <row r="144" spans="1:65" s="13" customFormat="1" ht="10">
      <c r="B144" s="207"/>
      <c r="C144" s="208"/>
      <c r="D144" s="209" t="s">
        <v>284</v>
      </c>
      <c r="E144" s="210" t="s">
        <v>1</v>
      </c>
      <c r="F144" s="211" t="s">
        <v>5747</v>
      </c>
      <c r="G144" s="208"/>
      <c r="H144" s="212">
        <v>23.2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284</v>
      </c>
      <c r="AU144" s="218" t="s">
        <v>85</v>
      </c>
      <c r="AV144" s="13" t="s">
        <v>85</v>
      </c>
      <c r="AW144" s="13" t="s">
        <v>32</v>
      </c>
      <c r="AX144" s="13" t="s">
        <v>83</v>
      </c>
      <c r="AY144" s="218" t="s">
        <v>275</v>
      </c>
    </row>
    <row r="145" spans="1:65" s="2" customFormat="1" ht="33" customHeight="1">
      <c r="A145" s="35"/>
      <c r="B145" s="36"/>
      <c r="C145" s="194" t="s">
        <v>345</v>
      </c>
      <c r="D145" s="194" t="s">
        <v>277</v>
      </c>
      <c r="E145" s="195" t="s">
        <v>5748</v>
      </c>
      <c r="F145" s="196" t="s">
        <v>5749</v>
      </c>
      <c r="G145" s="197" t="s">
        <v>610</v>
      </c>
      <c r="H145" s="198">
        <v>19</v>
      </c>
      <c r="I145" s="199"/>
      <c r="J145" s="200">
        <f>ROUND(I145*H145,2)</f>
        <v>0</v>
      </c>
      <c r="K145" s="196" t="s">
        <v>281</v>
      </c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282</v>
      </c>
      <c r="AT145" s="205" t="s">
        <v>277</v>
      </c>
      <c r="AU145" s="205" t="s">
        <v>85</v>
      </c>
      <c r="AY145" s="18" t="s">
        <v>275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282</v>
      </c>
      <c r="BM145" s="205" t="s">
        <v>5750</v>
      </c>
    </row>
    <row r="146" spans="1:65" s="2" customFormat="1" ht="16.5" customHeight="1">
      <c r="A146" s="35"/>
      <c r="B146" s="36"/>
      <c r="C146" s="251" t="s">
        <v>349</v>
      </c>
      <c r="D146" s="251" t="s">
        <v>386</v>
      </c>
      <c r="E146" s="252" t="s">
        <v>5429</v>
      </c>
      <c r="F146" s="253" t="s">
        <v>5430</v>
      </c>
      <c r="G146" s="254" t="s">
        <v>290</v>
      </c>
      <c r="H146" s="255">
        <v>7.6</v>
      </c>
      <c r="I146" s="256"/>
      <c r="J146" s="257">
        <f>ROUND(I146*H146,2)</f>
        <v>0</v>
      </c>
      <c r="K146" s="253" t="s">
        <v>281</v>
      </c>
      <c r="L146" s="258"/>
      <c r="M146" s="259" t="s">
        <v>1</v>
      </c>
      <c r="N146" s="260" t="s">
        <v>41</v>
      </c>
      <c r="O146" s="72"/>
      <c r="P146" s="203">
        <f>O146*H146</f>
        <v>0</v>
      </c>
      <c r="Q146" s="203">
        <v>0.22</v>
      </c>
      <c r="R146" s="203">
        <f>Q146*H146</f>
        <v>1.6719999999999999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334</v>
      </c>
      <c r="AT146" s="205" t="s">
        <v>386</v>
      </c>
      <c r="AU146" s="205" t="s">
        <v>85</v>
      </c>
      <c r="AY146" s="18" t="s">
        <v>275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282</v>
      </c>
      <c r="BM146" s="205" t="s">
        <v>5751</v>
      </c>
    </row>
    <row r="147" spans="1:65" s="13" customFormat="1" ht="10">
      <c r="B147" s="207"/>
      <c r="C147" s="208"/>
      <c r="D147" s="209" t="s">
        <v>284</v>
      </c>
      <c r="E147" s="210" t="s">
        <v>1</v>
      </c>
      <c r="F147" s="211" t="s">
        <v>5752</v>
      </c>
      <c r="G147" s="208"/>
      <c r="H147" s="212">
        <v>7.6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284</v>
      </c>
      <c r="AU147" s="218" t="s">
        <v>85</v>
      </c>
      <c r="AV147" s="13" t="s">
        <v>85</v>
      </c>
      <c r="AW147" s="13" t="s">
        <v>32</v>
      </c>
      <c r="AX147" s="13" t="s">
        <v>83</v>
      </c>
      <c r="AY147" s="218" t="s">
        <v>275</v>
      </c>
    </row>
    <row r="148" spans="1:65" s="2" customFormat="1" ht="33" customHeight="1">
      <c r="A148" s="35"/>
      <c r="B148" s="36"/>
      <c r="C148" s="194" t="s">
        <v>362</v>
      </c>
      <c r="D148" s="194" t="s">
        <v>277</v>
      </c>
      <c r="E148" s="195" t="s">
        <v>5753</v>
      </c>
      <c r="F148" s="196" t="s">
        <v>5754</v>
      </c>
      <c r="G148" s="197" t="s">
        <v>610</v>
      </c>
      <c r="H148" s="198">
        <v>21</v>
      </c>
      <c r="I148" s="199"/>
      <c r="J148" s="200">
        <f>ROUND(I148*H148,2)</f>
        <v>0</v>
      </c>
      <c r="K148" s="196" t="s">
        <v>281</v>
      </c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282</v>
      </c>
      <c r="AT148" s="205" t="s">
        <v>277</v>
      </c>
      <c r="AU148" s="205" t="s">
        <v>85</v>
      </c>
      <c r="AY148" s="18" t="s">
        <v>275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282</v>
      </c>
      <c r="BM148" s="205" t="s">
        <v>5755</v>
      </c>
    </row>
    <row r="149" spans="1:65" s="16" customFormat="1" ht="10">
      <c r="B149" s="241"/>
      <c r="C149" s="242"/>
      <c r="D149" s="209" t="s">
        <v>284</v>
      </c>
      <c r="E149" s="243" t="s">
        <v>1</v>
      </c>
      <c r="F149" s="244" t="s">
        <v>5756</v>
      </c>
      <c r="G149" s="242"/>
      <c r="H149" s="243" t="s">
        <v>1</v>
      </c>
      <c r="I149" s="245"/>
      <c r="J149" s="242"/>
      <c r="K149" s="242"/>
      <c r="L149" s="246"/>
      <c r="M149" s="247"/>
      <c r="N149" s="248"/>
      <c r="O149" s="248"/>
      <c r="P149" s="248"/>
      <c r="Q149" s="248"/>
      <c r="R149" s="248"/>
      <c r="S149" s="248"/>
      <c r="T149" s="249"/>
      <c r="AT149" s="250" t="s">
        <v>284</v>
      </c>
      <c r="AU149" s="250" t="s">
        <v>85</v>
      </c>
      <c r="AV149" s="16" t="s">
        <v>83</v>
      </c>
      <c r="AW149" s="16" t="s">
        <v>32</v>
      </c>
      <c r="AX149" s="16" t="s">
        <v>76</v>
      </c>
      <c r="AY149" s="250" t="s">
        <v>275</v>
      </c>
    </row>
    <row r="150" spans="1:65" s="13" customFormat="1" ht="10">
      <c r="B150" s="207"/>
      <c r="C150" s="208"/>
      <c r="D150" s="209" t="s">
        <v>284</v>
      </c>
      <c r="E150" s="210" t="s">
        <v>1</v>
      </c>
      <c r="F150" s="211" t="s">
        <v>7</v>
      </c>
      <c r="G150" s="208"/>
      <c r="H150" s="212">
        <v>21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284</v>
      </c>
      <c r="AU150" s="218" t="s">
        <v>85</v>
      </c>
      <c r="AV150" s="13" t="s">
        <v>85</v>
      </c>
      <c r="AW150" s="13" t="s">
        <v>32</v>
      </c>
      <c r="AX150" s="13" t="s">
        <v>76</v>
      </c>
      <c r="AY150" s="218" t="s">
        <v>275</v>
      </c>
    </row>
    <row r="151" spans="1:65" s="15" customFormat="1" ht="10">
      <c r="B151" s="230"/>
      <c r="C151" s="231"/>
      <c r="D151" s="209" t="s">
        <v>284</v>
      </c>
      <c r="E151" s="232" t="s">
        <v>1</v>
      </c>
      <c r="F151" s="233" t="s">
        <v>287</v>
      </c>
      <c r="G151" s="231"/>
      <c r="H151" s="234">
        <v>21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284</v>
      </c>
      <c r="AU151" s="240" t="s">
        <v>85</v>
      </c>
      <c r="AV151" s="15" t="s">
        <v>282</v>
      </c>
      <c r="AW151" s="15" t="s">
        <v>32</v>
      </c>
      <c r="AX151" s="15" t="s">
        <v>83</v>
      </c>
      <c r="AY151" s="240" t="s">
        <v>275</v>
      </c>
    </row>
    <row r="152" spans="1:65" s="2" customFormat="1" ht="16.5" customHeight="1">
      <c r="A152" s="35"/>
      <c r="B152" s="36"/>
      <c r="C152" s="251" t="s">
        <v>366</v>
      </c>
      <c r="D152" s="251" t="s">
        <v>386</v>
      </c>
      <c r="E152" s="252" t="s">
        <v>5429</v>
      </c>
      <c r="F152" s="253" t="s">
        <v>5430</v>
      </c>
      <c r="G152" s="254" t="s">
        <v>290</v>
      </c>
      <c r="H152" s="255">
        <v>21</v>
      </c>
      <c r="I152" s="256"/>
      <c r="J152" s="257">
        <f>ROUND(I152*H152,2)</f>
        <v>0</v>
      </c>
      <c r="K152" s="253" t="s">
        <v>281</v>
      </c>
      <c r="L152" s="258"/>
      <c r="M152" s="259" t="s">
        <v>1</v>
      </c>
      <c r="N152" s="260" t="s">
        <v>41</v>
      </c>
      <c r="O152" s="72"/>
      <c r="P152" s="203">
        <f>O152*H152</f>
        <v>0</v>
      </c>
      <c r="Q152" s="203">
        <v>0.22</v>
      </c>
      <c r="R152" s="203">
        <f>Q152*H152</f>
        <v>4.62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334</v>
      </c>
      <c r="AT152" s="205" t="s">
        <v>386</v>
      </c>
      <c r="AU152" s="205" t="s">
        <v>85</v>
      </c>
      <c r="AY152" s="18" t="s">
        <v>275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282</v>
      </c>
      <c r="BM152" s="205" t="s">
        <v>5757</v>
      </c>
    </row>
    <row r="153" spans="1:65" s="2" customFormat="1" ht="33" customHeight="1">
      <c r="A153" s="35"/>
      <c r="B153" s="36"/>
      <c r="C153" s="194" t="s">
        <v>370</v>
      </c>
      <c r="D153" s="194" t="s">
        <v>277</v>
      </c>
      <c r="E153" s="195" t="s">
        <v>5758</v>
      </c>
      <c r="F153" s="196" t="s">
        <v>5759</v>
      </c>
      <c r="G153" s="197" t="s">
        <v>610</v>
      </c>
      <c r="H153" s="198">
        <v>1969</v>
      </c>
      <c r="I153" s="199"/>
      <c r="J153" s="200">
        <f>ROUND(I153*H153,2)</f>
        <v>0</v>
      </c>
      <c r="K153" s="196" t="s">
        <v>281</v>
      </c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282</v>
      </c>
      <c r="AT153" s="205" t="s">
        <v>277</v>
      </c>
      <c r="AU153" s="205" t="s">
        <v>85</v>
      </c>
      <c r="AY153" s="18" t="s">
        <v>275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282</v>
      </c>
      <c r="BM153" s="205" t="s">
        <v>5760</v>
      </c>
    </row>
    <row r="154" spans="1:65" s="13" customFormat="1" ht="10">
      <c r="B154" s="207"/>
      <c r="C154" s="208"/>
      <c r="D154" s="209" t="s">
        <v>284</v>
      </c>
      <c r="E154" s="210" t="s">
        <v>1</v>
      </c>
      <c r="F154" s="211" t="s">
        <v>5761</v>
      </c>
      <c r="G154" s="208"/>
      <c r="H154" s="212">
        <v>1969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284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275</v>
      </c>
    </row>
    <row r="155" spans="1:65" s="15" customFormat="1" ht="10">
      <c r="B155" s="230"/>
      <c r="C155" s="231"/>
      <c r="D155" s="209" t="s">
        <v>284</v>
      </c>
      <c r="E155" s="232" t="s">
        <v>1</v>
      </c>
      <c r="F155" s="233" t="s">
        <v>287</v>
      </c>
      <c r="G155" s="231"/>
      <c r="H155" s="234">
        <v>1969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284</v>
      </c>
      <c r="AU155" s="240" t="s">
        <v>85</v>
      </c>
      <c r="AV155" s="15" t="s">
        <v>282</v>
      </c>
      <c r="AW155" s="15" t="s">
        <v>32</v>
      </c>
      <c r="AX155" s="15" t="s">
        <v>83</v>
      </c>
      <c r="AY155" s="240" t="s">
        <v>275</v>
      </c>
    </row>
    <row r="156" spans="1:65" s="2" customFormat="1" ht="16.5" customHeight="1">
      <c r="A156" s="35"/>
      <c r="B156" s="36"/>
      <c r="C156" s="251" t="s">
        <v>8</v>
      </c>
      <c r="D156" s="251" t="s">
        <v>386</v>
      </c>
      <c r="E156" s="252" t="s">
        <v>5429</v>
      </c>
      <c r="F156" s="253" t="s">
        <v>5430</v>
      </c>
      <c r="G156" s="254" t="s">
        <v>290</v>
      </c>
      <c r="H156" s="255">
        <v>39.380000000000003</v>
      </c>
      <c r="I156" s="256"/>
      <c r="J156" s="257">
        <f>ROUND(I156*H156,2)</f>
        <v>0</v>
      </c>
      <c r="K156" s="253" t="s">
        <v>281</v>
      </c>
      <c r="L156" s="258"/>
      <c r="M156" s="259" t="s">
        <v>1</v>
      </c>
      <c r="N156" s="260" t="s">
        <v>41</v>
      </c>
      <c r="O156" s="72"/>
      <c r="P156" s="203">
        <f>O156*H156</f>
        <v>0</v>
      </c>
      <c r="Q156" s="203">
        <v>0.22</v>
      </c>
      <c r="R156" s="203">
        <f>Q156*H156</f>
        <v>8.6636000000000006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334</v>
      </c>
      <c r="AT156" s="205" t="s">
        <v>386</v>
      </c>
      <c r="AU156" s="205" t="s">
        <v>85</v>
      </c>
      <c r="AY156" s="18" t="s">
        <v>275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282</v>
      </c>
      <c r="BM156" s="205" t="s">
        <v>5762</v>
      </c>
    </row>
    <row r="157" spans="1:65" s="13" customFormat="1" ht="10">
      <c r="B157" s="207"/>
      <c r="C157" s="208"/>
      <c r="D157" s="209" t="s">
        <v>284</v>
      </c>
      <c r="E157" s="210" t="s">
        <v>1</v>
      </c>
      <c r="F157" s="211" t="s">
        <v>5763</v>
      </c>
      <c r="G157" s="208"/>
      <c r="H157" s="212">
        <v>39.380000000000003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284</v>
      </c>
      <c r="AU157" s="218" t="s">
        <v>85</v>
      </c>
      <c r="AV157" s="13" t="s">
        <v>85</v>
      </c>
      <c r="AW157" s="13" t="s">
        <v>32</v>
      </c>
      <c r="AX157" s="13" t="s">
        <v>83</v>
      </c>
      <c r="AY157" s="218" t="s">
        <v>275</v>
      </c>
    </row>
    <row r="158" spans="1:65" s="2" customFormat="1" ht="24.15" customHeight="1">
      <c r="A158" s="35"/>
      <c r="B158" s="36"/>
      <c r="C158" s="194" t="s">
        <v>380</v>
      </c>
      <c r="D158" s="194" t="s">
        <v>277</v>
      </c>
      <c r="E158" s="195" t="s">
        <v>5764</v>
      </c>
      <c r="F158" s="196" t="s">
        <v>5765</v>
      </c>
      <c r="G158" s="197" t="s">
        <v>280</v>
      </c>
      <c r="H158" s="198">
        <v>2353</v>
      </c>
      <c r="I158" s="199"/>
      <c r="J158" s="200">
        <f>ROUND(I158*H158,2)</f>
        <v>0</v>
      </c>
      <c r="K158" s="196" t="s">
        <v>281</v>
      </c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282</v>
      </c>
      <c r="AT158" s="205" t="s">
        <v>277</v>
      </c>
      <c r="AU158" s="205" t="s">
        <v>85</v>
      </c>
      <c r="AY158" s="18" t="s">
        <v>275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282</v>
      </c>
      <c r="BM158" s="205" t="s">
        <v>5766</v>
      </c>
    </row>
    <row r="159" spans="1:65" s="13" customFormat="1" ht="10">
      <c r="B159" s="207"/>
      <c r="C159" s="208"/>
      <c r="D159" s="209" t="s">
        <v>284</v>
      </c>
      <c r="E159" s="210" t="s">
        <v>1</v>
      </c>
      <c r="F159" s="211" t="s">
        <v>5731</v>
      </c>
      <c r="G159" s="208"/>
      <c r="H159" s="212">
        <v>2353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284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275</v>
      </c>
    </row>
    <row r="160" spans="1:65" s="15" customFormat="1" ht="10">
      <c r="B160" s="230"/>
      <c r="C160" s="231"/>
      <c r="D160" s="209" t="s">
        <v>284</v>
      </c>
      <c r="E160" s="232" t="s">
        <v>1</v>
      </c>
      <c r="F160" s="233" t="s">
        <v>287</v>
      </c>
      <c r="G160" s="231"/>
      <c r="H160" s="234">
        <v>2353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284</v>
      </c>
      <c r="AU160" s="240" t="s">
        <v>85</v>
      </c>
      <c r="AV160" s="15" t="s">
        <v>282</v>
      </c>
      <c r="AW160" s="15" t="s">
        <v>32</v>
      </c>
      <c r="AX160" s="15" t="s">
        <v>83</v>
      </c>
      <c r="AY160" s="240" t="s">
        <v>275</v>
      </c>
    </row>
    <row r="161" spans="1:65" s="2" customFormat="1" ht="24.15" customHeight="1">
      <c r="A161" s="35"/>
      <c r="B161" s="36"/>
      <c r="C161" s="194" t="s">
        <v>385</v>
      </c>
      <c r="D161" s="194" t="s">
        <v>277</v>
      </c>
      <c r="E161" s="195" t="s">
        <v>5767</v>
      </c>
      <c r="F161" s="196" t="s">
        <v>5768</v>
      </c>
      <c r="G161" s="197" t="s">
        <v>610</v>
      </c>
      <c r="H161" s="198">
        <v>118</v>
      </c>
      <c r="I161" s="199"/>
      <c r="J161" s="200">
        <f>ROUND(I161*H161,2)</f>
        <v>0</v>
      </c>
      <c r="K161" s="196" t="s">
        <v>281</v>
      </c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282</v>
      </c>
      <c r="AT161" s="205" t="s">
        <v>277</v>
      </c>
      <c r="AU161" s="205" t="s">
        <v>85</v>
      </c>
      <c r="AY161" s="18" t="s">
        <v>275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282</v>
      </c>
      <c r="BM161" s="205" t="s">
        <v>5769</v>
      </c>
    </row>
    <row r="162" spans="1:65" s="2" customFormat="1" ht="16.5" customHeight="1">
      <c r="A162" s="35"/>
      <c r="B162" s="36"/>
      <c r="C162" s="251" t="s">
        <v>391</v>
      </c>
      <c r="D162" s="251" t="s">
        <v>386</v>
      </c>
      <c r="E162" s="252" t="s">
        <v>5770</v>
      </c>
      <c r="F162" s="253" t="s">
        <v>5771</v>
      </c>
      <c r="G162" s="254" t="s">
        <v>610</v>
      </c>
      <c r="H162" s="255">
        <v>12</v>
      </c>
      <c r="I162" s="256"/>
      <c r="J162" s="257">
        <f>ROUND(I162*H162,2)</f>
        <v>0</v>
      </c>
      <c r="K162" s="253" t="s">
        <v>1</v>
      </c>
      <c r="L162" s="258"/>
      <c r="M162" s="259" t="s">
        <v>1</v>
      </c>
      <c r="N162" s="260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334</v>
      </c>
      <c r="AT162" s="205" t="s">
        <v>386</v>
      </c>
      <c r="AU162" s="205" t="s">
        <v>85</v>
      </c>
      <c r="AY162" s="18" t="s">
        <v>275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282</v>
      </c>
      <c r="BM162" s="205" t="s">
        <v>5772</v>
      </c>
    </row>
    <row r="163" spans="1:65" s="2" customFormat="1" ht="16.5" customHeight="1">
      <c r="A163" s="35"/>
      <c r="B163" s="36"/>
      <c r="C163" s="251" t="s">
        <v>396</v>
      </c>
      <c r="D163" s="251" t="s">
        <v>386</v>
      </c>
      <c r="E163" s="252" t="s">
        <v>5773</v>
      </c>
      <c r="F163" s="253" t="s">
        <v>5774</v>
      </c>
      <c r="G163" s="254" t="s">
        <v>610</v>
      </c>
      <c r="H163" s="255">
        <v>106</v>
      </c>
      <c r="I163" s="256"/>
      <c r="J163" s="257">
        <f>ROUND(I163*H163,2)</f>
        <v>0</v>
      </c>
      <c r="K163" s="253" t="s">
        <v>1</v>
      </c>
      <c r="L163" s="258"/>
      <c r="M163" s="259" t="s">
        <v>1</v>
      </c>
      <c r="N163" s="260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334</v>
      </c>
      <c r="AT163" s="205" t="s">
        <v>386</v>
      </c>
      <c r="AU163" s="205" t="s">
        <v>85</v>
      </c>
      <c r="AY163" s="18" t="s">
        <v>275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282</v>
      </c>
      <c r="BM163" s="205" t="s">
        <v>5775</v>
      </c>
    </row>
    <row r="164" spans="1:65" s="2" customFormat="1" ht="24.15" customHeight="1">
      <c r="A164" s="35"/>
      <c r="B164" s="36"/>
      <c r="C164" s="194" t="s">
        <v>402</v>
      </c>
      <c r="D164" s="194" t="s">
        <v>277</v>
      </c>
      <c r="E164" s="195" t="s">
        <v>5776</v>
      </c>
      <c r="F164" s="196" t="s">
        <v>5777</v>
      </c>
      <c r="G164" s="197" t="s">
        <v>610</v>
      </c>
      <c r="H164" s="198">
        <v>1851</v>
      </c>
      <c r="I164" s="199"/>
      <c r="J164" s="200">
        <f>ROUND(I164*H164,2)</f>
        <v>0</v>
      </c>
      <c r="K164" s="196" t="s">
        <v>281</v>
      </c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282</v>
      </c>
      <c r="AT164" s="205" t="s">
        <v>277</v>
      </c>
      <c r="AU164" s="205" t="s">
        <v>85</v>
      </c>
      <c r="AY164" s="18" t="s">
        <v>275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282</v>
      </c>
      <c r="BM164" s="205" t="s">
        <v>5778</v>
      </c>
    </row>
    <row r="165" spans="1:65" s="13" customFormat="1" ht="10">
      <c r="B165" s="207"/>
      <c r="C165" s="208"/>
      <c r="D165" s="209" t="s">
        <v>284</v>
      </c>
      <c r="E165" s="210" t="s">
        <v>1</v>
      </c>
      <c r="F165" s="211" t="s">
        <v>5779</v>
      </c>
      <c r="G165" s="208"/>
      <c r="H165" s="212">
        <v>1851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284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275</v>
      </c>
    </row>
    <row r="166" spans="1:65" s="15" customFormat="1" ht="10">
      <c r="B166" s="230"/>
      <c r="C166" s="231"/>
      <c r="D166" s="209" t="s">
        <v>284</v>
      </c>
      <c r="E166" s="232" t="s">
        <v>1</v>
      </c>
      <c r="F166" s="233" t="s">
        <v>287</v>
      </c>
      <c r="G166" s="231"/>
      <c r="H166" s="234">
        <v>1851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284</v>
      </c>
      <c r="AU166" s="240" t="s">
        <v>85</v>
      </c>
      <c r="AV166" s="15" t="s">
        <v>282</v>
      </c>
      <c r="AW166" s="15" t="s">
        <v>32</v>
      </c>
      <c r="AX166" s="15" t="s">
        <v>83</v>
      </c>
      <c r="AY166" s="240" t="s">
        <v>275</v>
      </c>
    </row>
    <row r="167" spans="1:65" s="2" customFormat="1" ht="21.75" customHeight="1">
      <c r="A167" s="35"/>
      <c r="B167" s="36"/>
      <c r="C167" s="251" t="s">
        <v>7</v>
      </c>
      <c r="D167" s="251" t="s">
        <v>386</v>
      </c>
      <c r="E167" s="252" t="s">
        <v>5780</v>
      </c>
      <c r="F167" s="253" t="s">
        <v>5781</v>
      </c>
      <c r="G167" s="254" t="s">
        <v>610</v>
      </c>
      <c r="H167" s="255">
        <v>438</v>
      </c>
      <c r="I167" s="256"/>
      <c r="J167" s="257">
        <f t="shared" ref="J167:J176" si="0">ROUND(I167*H167,2)</f>
        <v>0</v>
      </c>
      <c r="K167" s="253" t="s">
        <v>1</v>
      </c>
      <c r="L167" s="258"/>
      <c r="M167" s="259" t="s">
        <v>1</v>
      </c>
      <c r="N167" s="260" t="s">
        <v>41</v>
      </c>
      <c r="O167" s="72"/>
      <c r="P167" s="203">
        <f t="shared" ref="P167:P176" si="1">O167*H167</f>
        <v>0</v>
      </c>
      <c r="Q167" s="203">
        <v>0</v>
      </c>
      <c r="R167" s="203">
        <f t="shared" ref="R167:R176" si="2">Q167*H167</f>
        <v>0</v>
      </c>
      <c r="S167" s="203">
        <v>0</v>
      </c>
      <c r="T167" s="204">
        <f t="shared" ref="T167:T176" si="3"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334</v>
      </c>
      <c r="AT167" s="205" t="s">
        <v>386</v>
      </c>
      <c r="AU167" s="205" t="s">
        <v>85</v>
      </c>
      <c r="AY167" s="18" t="s">
        <v>275</v>
      </c>
      <c r="BE167" s="206">
        <f t="shared" ref="BE167:BE176" si="4">IF(N167="základní",J167,0)</f>
        <v>0</v>
      </c>
      <c r="BF167" s="206">
        <f t="shared" ref="BF167:BF176" si="5">IF(N167="snížená",J167,0)</f>
        <v>0</v>
      </c>
      <c r="BG167" s="206">
        <f t="shared" ref="BG167:BG176" si="6">IF(N167="zákl. přenesená",J167,0)</f>
        <v>0</v>
      </c>
      <c r="BH167" s="206">
        <f t="shared" ref="BH167:BH176" si="7">IF(N167="sníž. přenesená",J167,0)</f>
        <v>0</v>
      </c>
      <c r="BI167" s="206">
        <f t="shared" ref="BI167:BI176" si="8">IF(N167="nulová",J167,0)</f>
        <v>0</v>
      </c>
      <c r="BJ167" s="18" t="s">
        <v>83</v>
      </c>
      <c r="BK167" s="206">
        <f t="shared" ref="BK167:BK176" si="9">ROUND(I167*H167,2)</f>
        <v>0</v>
      </c>
      <c r="BL167" s="18" t="s">
        <v>282</v>
      </c>
      <c r="BM167" s="205" t="s">
        <v>5782</v>
      </c>
    </row>
    <row r="168" spans="1:65" s="2" customFormat="1" ht="16.5" customHeight="1">
      <c r="A168" s="35"/>
      <c r="B168" s="36"/>
      <c r="C168" s="251" t="s">
        <v>420</v>
      </c>
      <c r="D168" s="251" t="s">
        <v>386</v>
      </c>
      <c r="E168" s="252" t="s">
        <v>5783</v>
      </c>
      <c r="F168" s="253" t="s">
        <v>5784</v>
      </c>
      <c r="G168" s="254" t="s">
        <v>610</v>
      </c>
      <c r="H168" s="255">
        <v>605</v>
      </c>
      <c r="I168" s="256"/>
      <c r="J168" s="257">
        <f t="shared" si="0"/>
        <v>0</v>
      </c>
      <c r="K168" s="253" t="s">
        <v>1</v>
      </c>
      <c r="L168" s="258"/>
      <c r="M168" s="259" t="s">
        <v>1</v>
      </c>
      <c r="N168" s="260" t="s">
        <v>41</v>
      </c>
      <c r="O168" s="72"/>
      <c r="P168" s="203">
        <f t="shared" si="1"/>
        <v>0</v>
      </c>
      <c r="Q168" s="203">
        <v>0</v>
      </c>
      <c r="R168" s="203">
        <f t="shared" si="2"/>
        <v>0</v>
      </c>
      <c r="S168" s="203">
        <v>0</v>
      </c>
      <c r="T168" s="20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334</v>
      </c>
      <c r="AT168" s="205" t="s">
        <v>386</v>
      </c>
      <c r="AU168" s="205" t="s">
        <v>85</v>
      </c>
      <c r="AY168" s="18" t="s">
        <v>275</v>
      </c>
      <c r="BE168" s="206">
        <f t="shared" si="4"/>
        <v>0</v>
      </c>
      <c r="BF168" s="206">
        <f t="shared" si="5"/>
        <v>0</v>
      </c>
      <c r="BG168" s="206">
        <f t="shared" si="6"/>
        <v>0</v>
      </c>
      <c r="BH168" s="206">
        <f t="shared" si="7"/>
        <v>0</v>
      </c>
      <c r="BI168" s="206">
        <f t="shared" si="8"/>
        <v>0</v>
      </c>
      <c r="BJ168" s="18" t="s">
        <v>83</v>
      </c>
      <c r="BK168" s="206">
        <f t="shared" si="9"/>
        <v>0</v>
      </c>
      <c r="BL168" s="18" t="s">
        <v>282</v>
      </c>
      <c r="BM168" s="205" t="s">
        <v>5785</v>
      </c>
    </row>
    <row r="169" spans="1:65" s="2" customFormat="1" ht="16.5" customHeight="1">
      <c r="A169" s="35"/>
      <c r="B169" s="36"/>
      <c r="C169" s="251" t="s">
        <v>428</v>
      </c>
      <c r="D169" s="251" t="s">
        <v>386</v>
      </c>
      <c r="E169" s="252" t="s">
        <v>5786</v>
      </c>
      <c r="F169" s="253" t="s">
        <v>5787</v>
      </c>
      <c r="G169" s="254" t="s">
        <v>610</v>
      </c>
      <c r="H169" s="255">
        <v>215</v>
      </c>
      <c r="I169" s="256"/>
      <c r="J169" s="257">
        <f t="shared" si="0"/>
        <v>0</v>
      </c>
      <c r="K169" s="253" t="s">
        <v>1</v>
      </c>
      <c r="L169" s="258"/>
      <c r="M169" s="259" t="s">
        <v>1</v>
      </c>
      <c r="N169" s="260" t="s">
        <v>41</v>
      </c>
      <c r="O169" s="72"/>
      <c r="P169" s="203">
        <f t="shared" si="1"/>
        <v>0</v>
      </c>
      <c r="Q169" s="203">
        <v>0</v>
      </c>
      <c r="R169" s="203">
        <f t="shared" si="2"/>
        <v>0</v>
      </c>
      <c r="S169" s="203">
        <v>0</v>
      </c>
      <c r="T169" s="20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334</v>
      </c>
      <c r="AT169" s="205" t="s">
        <v>386</v>
      </c>
      <c r="AU169" s="205" t="s">
        <v>85</v>
      </c>
      <c r="AY169" s="18" t="s">
        <v>275</v>
      </c>
      <c r="BE169" s="206">
        <f t="shared" si="4"/>
        <v>0</v>
      </c>
      <c r="BF169" s="206">
        <f t="shared" si="5"/>
        <v>0</v>
      </c>
      <c r="BG169" s="206">
        <f t="shared" si="6"/>
        <v>0</v>
      </c>
      <c r="BH169" s="206">
        <f t="shared" si="7"/>
        <v>0</v>
      </c>
      <c r="BI169" s="206">
        <f t="shared" si="8"/>
        <v>0</v>
      </c>
      <c r="BJ169" s="18" t="s">
        <v>83</v>
      </c>
      <c r="BK169" s="206">
        <f t="shared" si="9"/>
        <v>0</v>
      </c>
      <c r="BL169" s="18" t="s">
        <v>282</v>
      </c>
      <c r="BM169" s="205" t="s">
        <v>5788</v>
      </c>
    </row>
    <row r="170" spans="1:65" s="2" customFormat="1" ht="16.5" customHeight="1">
      <c r="A170" s="35"/>
      <c r="B170" s="36"/>
      <c r="C170" s="251" t="s">
        <v>436</v>
      </c>
      <c r="D170" s="251" t="s">
        <v>386</v>
      </c>
      <c r="E170" s="252" t="s">
        <v>5789</v>
      </c>
      <c r="F170" s="253" t="s">
        <v>5790</v>
      </c>
      <c r="G170" s="254" t="s">
        <v>610</v>
      </c>
      <c r="H170" s="255">
        <v>68</v>
      </c>
      <c r="I170" s="256"/>
      <c r="J170" s="257">
        <f t="shared" si="0"/>
        <v>0</v>
      </c>
      <c r="K170" s="253" t="s">
        <v>1</v>
      </c>
      <c r="L170" s="258"/>
      <c r="M170" s="259" t="s">
        <v>1</v>
      </c>
      <c r="N170" s="260" t="s">
        <v>41</v>
      </c>
      <c r="O170" s="72"/>
      <c r="P170" s="203">
        <f t="shared" si="1"/>
        <v>0</v>
      </c>
      <c r="Q170" s="203">
        <v>0</v>
      </c>
      <c r="R170" s="203">
        <f t="shared" si="2"/>
        <v>0</v>
      </c>
      <c r="S170" s="203">
        <v>0</v>
      </c>
      <c r="T170" s="20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334</v>
      </c>
      <c r="AT170" s="205" t="s">
        <v>386</v>
      </c>
      <c r="AU170" s="205" t="s">
        <v>85</v>
      </c>
      <c r="AY170" s="18" t="s">
        <v>275</v>
      </c>
      <c r="BE170" s="206">
        <f t="shared" si="4"/>
        <v>0</v>
      </c>
      <c r="BF170" s="206">
        <f t="shared" si="5"/>
        <v>0</v>
      </c>
      <c r="BG170" s="206">
        <f t="shared" si="6"/>
        <v>0</v>
      </c>
      <c r="BH170" s="206">
        <f t="shared" si="7"/>
        <v>0</v>
      </c>
      <c r="BI170" s="206">
        <f t="shared" si="8"/>
        <v>0</v>
      </c>
      <c r="BJ170" s="18" t="s">
        <v>83</v>
      </c>
      <c r="BK170" s="206">
        <f t="shared" si="9"/>
        <v>0</v>
      </c>
      <c r="BL170" s="18" t="s">
        <v>282</v>
      </c>
      <c r="BM170" s="205" t="s">
        <v>5791</v>
      </c>
    </row>
    <row r="171" spans="1:65" s="2" customFormat="1" ht="24.15" customHeight="1">
      <c r="A171" s="35"/>
      <c r="B171" s="36"/>
      <c r="C171" s="251" t="s">
        <v>440</v>
      </c>
      <c r="D171" s="251" t="s">
        <v>386</v>
      </c>
      <c r="E171" s="252" t="s">
        <v>5792</v>
      </c>
      <c r="F171" s="253" t="s">
        <v>5793</v>
      </c>
      <c r="G171" s="254" t="s">
        <v>610</v>
      </c>
      <c r="H171" s="255">
        <v>28</v>
      </c>
      <c r="I171" s="256"/>
      <c r="J171" s="257">
        <f t="shared" si="0"/>
        <v>0</v>
      </c>
      <c r="K171" s="253" t="s">
        <v>1</v>
      </c>
      <c r="L171" s="258"/>
      <c r="M171" s="259" t="s">
        <v>1</v>
      </c>
      <c r="N171" s="260" t="s">
        <v>41</v>
      </c>
      <c r="O171" s="72"/>
      <c r="P171" s="203">
        <f t="shared" si="1"/>
        <v>0</v>
      </c>
      <c r="Q171" s="203">
        <v>0</v>
      </c>
      <c r="R171" s="203">
        <f t="shared" si="2"/>
        <v>0</v>
      </c>
      <c r="S171" s="203">
        <v>0</v>
      </c>
      <c r="T171" s="20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334</v>
      </c>
      <c r="AT171" s="205" t="s">
        <v>386</v>
      </c>
      <c r="AU171" s="205" t="s">
        <v>85</v>
      </c>
      <c r="AY171" s="18" t="s">
        <v>275</v>
      </c>
      <c r="BE171" s="206">
        <f t="shared" si="4"/>
        <v>0</v>
      </c>
      <c r="BF171" s="206">
        <f t="shared" si="5"/>
        <v>0</v>
      </c>
      <c r="BG171" s="206">
        <f t="shared" si="6"/>
        <v>0</v>
      </c>
      <c r="BH171" s="206">
        <f t="shared" si="7"/>
        <v>0</v>
      </c>
      <c r="BI171" s="206">
        <f t="shared" si="8"/>
        <v>0</v>
      </c>
      <c r="BJ171" s="18" t="s">
        <v>83</v>
      </c>
      <c r="BK171" s="206">
        <f t="shared" si="9"/>
        <v>0</v>
      </c>
      <c r="BL171" s="18" t="s">
        <v>282</v>
      </c>
      <c r="BM171" s="205" t="s">
        <v>5794</v>
      </c>
    </row>
    <row r="172" spans="1:65" s="2" customFormat="1" ht="16.5" customHeight="1">
      <c r="A172" s="35"/>
      <c r="B172" s="36"/>
      <c r="C172" s="251" t="s">
        <v>464</v>
      </c>
      <c r="D172" s="251" t="s">
        <v>386</v>
      </c>
      <c r="E172" s="252" t="s">
        <v>5795</v>
      </c>
      <c r="F172" s="253" t="s">
        <v>5796</v>
      </c>
      <c r="G172" s="254" t="s">
        <v>610</v>
      </c>
      <c r="H172" s="255">
        <v>180</v>
      </c>
      <c r="I172" s="256"/>
      <c r="J172" s="257">
        <f t="shared" si="0"/>
        <v>0</v>
      </c>
      <c r="K172" s="253" t="s">
        <v>1</v>
      </c>
      <c r="L172" s="258"/>
      <c r="M172" s="259" t="s">
        <v>1</v>
      </c>
      <c r="N172" s="260" t="s">
        <v>41</v>
      </c>
      <c r="O172" s="72"/>
      <c r="P172" s="203">
        <f t="shared" si="1"/>
        <v>0</v>
      </c>
      <c r="Q172" s="203">
        <v>0</v>
      </c>
      <c r="R172" s="203">
        <f t="shared" si="2"/>
        <v>0</v>
      </c>
      <c r="S172" s="203">
        <v>0</v>
      </c>
      <c r="T172" s="20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334</v>
      </c>
      <c r="AT172" s="205" t="s">
        <v>386</v>
      </c>
      <c r="AU172" s="205" t="s">
        <v>85</v>
      </c>
      <c r="AY172" s="18" t="s">
        <v>275</v>
      </c>
      <c r="BE172" s="206">
        <f t="shared" si="4"/>
        <v>0</v>
      </c>
      <c r="BF172" s="206">
        <f t="shared" si="5"/>
        <v>0</v>
      </c>
      <c r="BG172" s="206">
        <f t="shared" si="6"/>
        <v>0</v>
      </c>
      <c r="BH172" s="206">
        <f t="shared" si="7"/>
        <v>0</v>
      </c>
      <c r="BI172" s="206">
        <f t="shared" si="8"/>
        <v>0</v>
      </c>
      <c r="BJ172" s="18" t="s">
        <v>83</v>
      </c>
      <c r="BK172" s="206">
        <f t="shared" si="9"/>
        <v>0</v>
      </c>
      <c r="BL172" s="18" t="s">
        <v>282</v>
      </c>
      <c r="BM172" s="205" t="s">
        <v>5797</v>
      </c>
    </row>
    <row r="173" spans="1:65" s="2" customFormat="1" ht="16.5" customHeight="1">
      <c r="A173" s="35"/>
      <c r="B173" s="36"/>
      <c r="C173" s="251" t="s">
        <v>469</v>
      </c>
      <c r="D173" s="251" t="s">
        <v>386</v>
      </c>
      <c r="E173" s="252" t="s">
        <v>5798</v>
      </c>
      <c r="F173" s="253" t="s">
        <v>5799</v>
      </c>
      <c r="G173" s="254" t="s">
        <v>610</v>
      </c>
      <c r="H173" s="255">
        <v>80</v>
      </c>
      <c r="I173" s="256"/>
      <c r="J173" s="257">
        <f t="shared" si="0"/>
        <v>0</v>
      </c>
      <c r="K173" s="253" t="s">
        <v>1</v>
      </c>
      <c r="L173" s="258"/>
      <c r="M173" s="259" t="s">
        <v>1</v>
      </c>
      <c r="N173" s="260" t="s">
        <v>41</v>
      </c>
      <c r="O173" s="72"/>
      <c r="P173" s="203">
        <f t="shared" si="1"/>
        <v>0</v>
      </c>
      <c r="Q173" s="203">
        <v>0</v>
      </c>
      <c r="R173" s="203">
        <f t="shared" si="2"/>
        <v>0</v>
      </c>
      <c r="S173" s="203">
        <v>0</v>
      </c>
      <c r="T173" s="20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334</v>
      </c>
      <c r="AT173" s="205" t="s">
        <v>386</v>
      </c>
      <c r="AU173" s="205" t="s">
        <v>85</v>
      </c>
      <c r="AY173" s="18" t="s">
        <v>275</v>
      </c>
      <c r="BE173" s="206">
        <f t="shared" si="4"/>
        <v>0</v>
      </c>
      <c r="BF173" s="206">
        <f t="shared" si="5"/>
        <v>0</v>
      </c>
      <c r="BG173" s="206">
        <f t="shared" si="6"/>
        <v>0</v>
      </c>
      <c r="BH173" s="206">
        <f t="shared" si="7"/>
        <v>0</v>
      </c>
      <c r="BI173" s="206">
        <f t="shared" si="8"/>
        <v>0</v>
      </c>
      <c r="BJ173" s="18" t="s">
        <v>83</v>
      </c>
      <c r="BK173" s="206">
        <f t="shared" si="9"/>
        <v>0</v>
      </c>
      <c r="BL173" s="18" t="s">
        <v>282</v>
      </c>
      <c r="BM173" s="205" t="s">
        <v>5800</v>
      </c>
    </row>
    <row r="174" spans="1:65" s="2" customFormat="1" ht="21.75" customHeight="1">
      <c r="A174" s="35"/>
      <c r="B174" s="36"/>
      <c r="C174" s="251" t="s">
        <v>478</v>
      </c>
      <c r="D174" s="251" t="s">
        <v>386</v>
      </c>
      <c r="E174" s="252" t="s">
        <v>5801</v>
      </c>
      <c r="F174" s="253" t="s">
        <v>5802</v>
      </c>
      <c r="G174" s="254" t="s">
        <v>610</v>
      </c>
      <c r="H174" s="255">
        <v>87</v>
      </c>
      <c r="I174" s="256"/>
      <c r="J174" s="257">
        <f t="shared" si="0"/>
        <v>0</v>
      </c>
      <c r="K174" s="253" t="s">
        <v>1</v>
      </c>
      <c r="L174" s="258"/>
      <c r="M174" s="259" t="s">
        <v>1</v>
      </c>
      <c r="N174" s="260" t="s">
        <v>41</v>
      </c>
      <c r="O174" s="72"/>
      <c r="P174" s="203">
        <f t="shared" si="1"/>
        <v>0</v>
      </c>
      <c r="Q174" s="203">
        <v>0</v>
      </c>
      <c r="R174" s="203">
        <f t="shared" si="2"/>
        <v>0</v>
      </c>
      <c r="S174" s="203">
        <v>0</v>
      </c>
      <c r="T174" s="20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334</v>
      </c>
      <c r="AT174" s="205" t="s">
        <v>386</v>
      </c>
      <c r="AU174" s="205" t="s">
        <v>85</v>
      </c>
      <c r="AY174" s="18" t="s">
        <v>275</v>
      </c>
      <c r="BE174" s="206">
        <f t="shared" si="4"/>
        <v>0</v>
      </c>
      <c r="BF174" s="206">
        <f t="shared" si="5"/>
        <v>0</v>
      </c>
      <c r="BG174" s="206">
        <f t="shared" si="6"/>
        <v>0</v>
      </c>
      <c r="BH174" s="206">
        <f t="shared" si="7"/>
        <v>0</v>
      </c>
      <c r="BI174" s="206">
        <f t="shared" si="8"/>
        <v>0</v>
      </c>
      <c r="BJ174" s="18" t="s">
        <v>83</v>
      </c>
      <c r="BK174" s="206">
        <f t="shared" si="9"/>
        <v>0</v>
      </c>
      <c r="BL174" s="18" t="s">
        <v>282</v>
      </c>
      <c r="BM174" s="205" t="s">
        <v>5803</v>
      </c>
    </row>
    <row r="175" spans="1:65" s="2" customFormat="1" ht="24.15" customHeight="1">
      <c r="A175" s="35"/>
      <c r="B175" s="36"/>
      <c r="C175" s="251" t="s">
        <v>482</v>
      </c>
      <c r="D175" s="251" t="s">
        <v>386</v>
      </c>
      <c r="E175" s="252" t="s">
        <v>5804</v>
      </c>
      <c r="F175" s="253" t="s">
        <v>5805</v>
      </c>
      <c r="G175" s="254" t="s">
        <v>610</v>
      </c>
      <c r="H175" s="255">
        <v>150</v>
      </c>
      <c r="I175" s="256"/>
      <c r="J175" s="257">
        <f t="shared" si="0"/>
        <v>0</v>
      </c>
      <c r="K175" s="253" t="s">
        <v>1</v>
      </c>
      <c r="L175" s="258"/>
      <c r="M175" s="259" t="s">
        <v>1</v>
      </c>
      <c r="N175" s="260" t="s">
        <v>41</v>
      </c>
      <c r="O175" s="72"/>
      <c r="P175" s="203">
        <f t="shared" si="1"/>
        <v>0</v>
      </c>
      <c r="Q175" s="203">
        <v>0</v>
      </c>
      <c r="R175" s="203">
        <f t="shared" si="2"/>
        <v>0</v>
      </c>
      <c r="S175" s="203">
        <v>0</v>
      </c>
      <c r="T175" s="20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334</v>
      </c>
      <c r="AT175" s="205" t="s">
        <v>386</v>
      </c>
      <c r="AU175" s="205" t="s">
        <v>85</v>
      </c>
      <c r="AY175" s="18" t="s">
        <v>275</v>
      </c>
      <c r="BE175" s="206">
        <f t="shared" si="4"/>
        <v>0</v>
      </c>
      <c r="BF175" s="206">
        <f t="shared" si="5"/>
        <v>0</v>
      </c>
      <c r="BG175" s="206">
        <f t="shared" si="6"/>
        <v>0</v>
      </c>
      <c r="BH175" s="206">
        <f t="shared" si="7"/>
        <v>0</v>
      </c>
      <c r="BI175" s="206">
        <f t="shared" si="8"/>
        <v>0</v>
      </c>
      <c r="BJ175" s="18" t="s">
        <v>83</v>
      </c>
      <c r="BK175" s="206">
        <f t="shared" si="9"/>
        <v>0</v>
      </c>
      <c r="BL175" s="18" t="s">
        <v>282</v>
      </c>
      <c r="BM175" s="205" t="s">
        <v>5806</v>
      </c>
    </row>
    <row r="176" spans="1:65" s="2" customFormat="1" ht="24.15" customHeight="1">
      <c r="A176" s="35"/>
      <c r="B176" s="36"/>
      <c r="C176" s="194" t="s">
        <v>488</v>
      </c>
      <c r="D176" s="194" t="s">
        <v>277</v>
      </c>
      <c r="E176" s="195" t="s">
        <v>5807</v>
      </c>
      <c r="F176" s="196" t="s">
        <v>5808</v>
      </c>
      <c r="G176" s="197" t="s">
        <v>610</v>
      </c>
      <c r="H176" s="198">
        <v>464</v>
      </c>
      <c r="I176" s="199"/>
      <c r="J176" s="200">
        <f t="shared" si="0"/>
        <v>0</v>
      </c>
      <c r="K176" s="196" t="s">
        <v>281</v>
      </c>
      <c r="L176" s="40"/>
      <c r="M176" s="201" t="s">
        <v>1</v>
      </c>
      <c r="N176" s="202" t="s">
        <v>41</v>
      </c>
      <c r="O176" s="72"/>
      <c r="P176" s="203">
        <f t="shared" si="1"/>
        <v>0</v>
      </c>
      <c r="Q176" s="203">
        <v>0</v>
      </c>
      <c r="R176" s="203">
        <f t="shared" si="2"/>
        <v>0</v>
      </c>
      <c r="S176" s="203">
        <v>0</v>
      </c>
      <c r="T176" s="204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282</v>
      </c>
      <c r="AT176" s="205" t="s">
        <v>277</v>
      </c>
      <c r="AU176" s="205" t="s">
        <v>85</v>
      </c>
      <c r="AY176" s="18" t="s">
        <v>275</v>
      </c>
      <c r="BE176" s="206">
        <f t="shared" si="4"/>
        <v>0</v>
      </c>
      <c r="BF176" s="206">
        <f t="shared" si="5"/>
        <v>0</v>
      </c>
      <c r="BG176" s="206">
        <f t="shared" si="6"/>
        <v>0</v>
      </c>
      <c r="BH176" s="206">
        <f t="shared" si="7"/>
        <v>0</v>
      </c>
      <c r="BI176" s="206">
        <f t="shared" si="8"/>
        <v>0</v>
      </c>
      <c r="BJ176" s="18" t="s">
        <v>83</v>
      </c>
      <c r="BK176" s="206">
        <f t="shared" si="9"/>
        <v>0</v>
      </c>
      <c r="BL176" s="18" t="s">
        <v>282</v>
      </c>
      <c r="BM176" s="205" t="s">
        <v>5809</v>
      </c>
    </row>
    <row r="177" spans="1:65" s="13" customFormat="1" ht="10">
      <c r="B177" s="207"/>
      <c r="C177" s="208"/>
      <c r="D177" s="209" t="s">
        <v>284</v>
      </c>
      <c r="E177" s="210" t="s">
        <v>1</v>
      </c>
      <c r="F177" s="211" t="s">
        <v>5810</v>
      </c>
      <c r="G177" s="208"/>
      <c r="H177" s="212">
        <v>464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284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275</v>
      </c>
    </row>
    <row r="178" spans="1:65" s="15" customFormat="1" ht="10">
      <c r="B178" s="230"/>
      <c r="C178" s="231"/>
      <c r="D178" s="209" t="s">
        <v>284</v>
      </c>
      <c r="E178" s="232" t="s">
        <v>1</v>
      </c>
      <c r="F178" s="233" t="s">
        <v>287</v>
      </c>
      <c r="G178" s="231"/>
      <c r="H178" s="234">
        <v>464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284</v>
      </c>
      <c r="AU178" s="240" t="s">
        <v>85</v>
      </c>
      <c r="AV178" s="15" t="s">
        <v>282</v>
      </c>
      <c r="AW178" s="15" t="s">
        <v>32</v>
      </c>
      <c r="AX178" s="15" t="s">
        <v>83</v>
      </c>
      <c r="AY178" s="240" t="s">
        <v>275</v>
      </c>
    </row>
    <row r="179" spans="1:65" s="2" customFormat="1" ht="16.5" customHeight="1">
      <c r="A179" s="35"/>
      <c r="B179" s="36"/>
      <c r="C179" s="251" t="s">
        <v>501</v>
      </c>
      <c r="D179" s="251" t="s">
        <v>386</v>
      </c>
      <c r="E179" s="252" t="s">
        <v>5811</v>
      </c>
      <c r="F179" s="253" t="s">
        <v>5812</v>
      </c>
      <c r="G179" s="254" t="s">
        <v>610</v>
      </c>
      <c r="H179" s="255">
        <v>165</v>
      </c>
      <c r="I179" s="256"/>
      <c r="J179" s="257">
        <f t="shared" ref="J179:J188" si="10">ROUND(I179*H179,2)</f>
        <v>0</v>
      </c>
      <c r="K179" s="253" t="s">
        <v>1</v>
      </c>
      <c r="L179" s="258"/>
      <c r="M179" s="259" t="s">
        <v>1</v>
      </c>
      <c r="N179" s="260" t="s">
        <v>41</v>
      </c>
      <c r="O179" s="72"/>
      <c r="P179" s="203">
        <f t="shared" ref="P179:P188" si="11">O179*H179</f>
        <v>0</v>
      </c>
      <c r="Q179" s="203">
        <v>0</v>
      </c>
      <c r="R179" s="203">
        <f t="shared" ref="R179:R188" si="12">Q179*H179</f>
        <v>0</v>
      </c>
      <c r="S179" s="203">
        <v>0</v>
      </c>
      <c r="T179" s="204">
        <f t="shared" ref="T179:T188" si="13"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334</v>
      </c>
      <c r="AT179" s="205" t="s">
        <v>386</v>
      </c>
      <c r="AU179" s="205" t="s">
        <v>85</v>
      </c>
      <c r="AY179" s="18" t="s">
        <v>275</v>
      </c>
      <c r="BE179" s="206">
        <f t="shared" ref="BE179:BE188" si="14">IF(N179="základní",J179,0)</f>
        <v>0</v>
      </c>
      <c r="BF179" s="206">
        <f t="shared" ref="BF179:BF188" si="15">IF(N179="snížená",J179,0)</f>
        <v>0</v>
      </c>
      <c r="BG179" s="206">
        <f t="shared" ref="BG179:BG188" si="16">IF(N179="zákl. přenesená",J179,0)</f>
        <v>0</v>
      </c>
      <c r="BH179" s="206">
        <f t="shared" ref="BH179:BH188" si="17">IF(N179="sníž. přenesená",J179,0)</f>
        <v>0</v>
      </c>
      <c r="BI179" s="206">
        <f t="shared" ref="BI179:BI188" si="18">IF(N179="nulová",J179,0)</f>
        <v>0</v>
      </c>
      <c r="BJ179" s="18" t="s">
        <v>83</v>
      </c>
      <c r="BK179" s="206">
        <f t="shared" ref="BK179:BK188" si="19">ROUND(I179*H179,2)</f>
        <v>0</v>
      </c>
      <c r="BL179" s="18" t="s">
        <v>282</v>
      </c>
      <c r="BM179" s="205" t="s">
        <v>5813</v>
      </c>
    </row>
    <row r="180" spans="1:65" s="2" customFormat="1" ht="21.75" customHeight="1">
      <c r="A180" s="35"/>
      <c r="B180" s="36"/>
      <c r="C180" s="251" t="s">
        <v>517</v>
      </c>
      <c r="D180" s="251" t="s">
        <v>386</v>
      </c>
      <c r="E180" s="252" t="s">
        <v>5814</v>
      </c>
      <c r="F180" s="253" t="s">
        <v>5815</v>
      </c>
      <c r="G180" s="254" t="s">
        <v>610</v>
      </c>
      <c r="H180" s="255">
        <v>70</v>
      </c>
      <c r="I180" s="256"/>
      <c r="J180" s="257">
        <f t="shared" si="10"/>
        <v>0</v>
      </c>
      <c r="K180" s="253" t="s">
        <v>1</v>
      </c>
      <c r="L180" s="258"/>
      <c r="M180" s="259" t="s">
        <v>1</v>
      </c>
      <c r="N180" s="260" t="s">
        <v>41</v>
      </c>
      <c r="O180" s="72"/>
      <c r="P180" s="203">
        <f t="shared" si="11"/>
        <v>0</v>
      </c>
      <c r="Q180" s="203">
        <v>0</v>
      </c>
      <c r="R180" s="203">
        <f t="shared" si="12"/>
        <v>0</v>
      </c>
      <c r="S180" s="203">
        <v>0</v>
      </c>
      <c r="T180" s="204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334</v>
      </c>
      <c r="AT180" s="205" t="s">
        <v>386</v>
      </c>
      <c r="AU180" s="205" t="s">
        <v>85</v>
      </c>
      <c r="AY180" s="18" t="s">
        <v>275</v>
      </c>
      <c r="BE180" s="206">
        <f t="shared" si="14"/>
        <v>0</v>
      </c>
      <c r="BF180" s="206">
        <f t="shared" si="15"/>
        <v>0</v>
      </c>
      <c r="BG180" s="206">
        <f t="shared" si="16"/>
        <v>0</v>
      </c>
      <c r="BH180" s="206">
        <f t="shared" si="17"/>
        <v>0</v>
      </c>
      <c r="BI180" s="206">
        <f t="shared" si="18"/>
        <v>0</v>
      </c>
      <c r="BJ180" s="18" t="s">
        <v>83</v>
      </c>
      <c r="BK180" s="206">
        <f t="shared" si="19"/>
        <v>0</v>
      </c>
      <c r="BL180" s="18" t="s">
        <v>282</v>
      </c>
      <c r="BM180" s="205" t="s">
        <v>5816</v>
      </c>
    </row>
    <row r="181" spans="1:65" s="2" customFormat="1" ht="24.15" customHeight="1">
      <c r="A181" s="35"/>
      <c r="B181" s="36"/>
      <c r="C181" s="251" t="s">
        <v>525</v>
      </c>
      <c r="D181" s="251" t="s">
        <v>386</v>
      </c>
      <c r="E181" s="252" t="s">
        <v>5817</v>
      </c>
      <c r="F181" s="253" t="s">
        <v>5818</v>
      </c>
      <c r="G181" s="254" t="s">
        <v>610</v>
      </c>
      <c r="H181" s="255">
        <v>48</v>
      </c>
      <c r="I181" s="256"/>
      <c r="J181" s="257">
        <f t="shared" si="10"/>
        <v>0</v>
      </c>
      <c r="K181" s="253" t="s">
        <v>1</v>
      </c>
      <c r="L181" s="258"/>
      <c r="M181" s="259" t="s">
        <v>1</v>
      </c>
      <c r="N181" s="260" t="s">
        <v>41</v>
      </c>
      <c r="O181" s="72"/>
      <c r="P181" s="203">
        <f t="shared" si="11"/>
        <v>0</v>
      </c>
      <c r="Q181" s="203">
        <v>0</v>
      </c>
      <c r="R181" s="203">
        <f t="shared" si="12"/>
        <v>0</v>
      </c>
      <c r="S181" s="203">
        <v>0</v>
      </c>
      <c r="T181" s="204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334</v>
      </c>
      <c r="AT181" s="205" t="s">
        <v>386</v>
      </c>
      <c r="AU181" s="205" t="s">
        <v>85</v>
      </c>
      <c r="AY181" s="18" t="s">
        <v>275</v>
      </c>
      <c r="BE181" s="206">
        <f t="shared" si="14"/>
        <v>0</v>
      </c>
      <c r="BF181" s="206">
        <f t="shared" si="15"/>
        <v>0</v>
      </c>
      <c r="BG181" s="206">
        <f t="shared" si="16"/>
        <v>0</v>
      </c>
      <c r="BH181" s="206">
        <f t="shared" si="17"/>
        <v>0</v>
      </c>
      <c r="BI181" s="206">
        <f t="shared" si="18"/>
        <v>0</v>
      </c>
      <c r="BJ181" s="18" t="s">
        <v>83</v>
      </c>
      <c r="BK181" s="206">
        <f t="shared" si="19"/>
        <v>0</v>
      </c>
      <c r="BL181" s="18" t="s">
        <v>282</v>
      </c>
      <c r="BM181" s="205" t="s">
        <v>5819</v>
      </c>
    </row>
    <row r="182" spans="1:65" s="2" customFormat="1" ht="21.75" customHeight="1">
      <c r="A182" s="35"/>
      <c r="B182" s="36"/>
      <c r="C182" s="251" t="s">
        <v>552</v>
      </c>
      <c r="D182" s="251" t="s">
        <v>386</v>
      </c>
      <c r="E182" s="252" t="s">
        <v>5820</v>
      </c>
      <c r="F182" s="253" t="s">
        <v>5821</v>
      </c>
      <c r="G182" s="254" t="s">
        <v>610</v>
      </c>
      <c r="H182" s="255">
        <v>24</v>
      </c>
      <c r="I182" s="256"/>
      <c r="J182" s="257">
        <f t="shared" si="10"/>
        <v>0</v>
      </c>
      <c r="K182" s="253" t="s">
        <v>1</v>
      </c>
      <c r="L182" s="258"/>
      <c r="M182" s="259" t="s">
        <v>1</v>
      </c>
      <c r="N182" s="260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334</v>
      </c>
      <c r="AT182" s="205" t="s">
        <v>386</v>
      </c>
      <c r="AU182" s="205" t="s">
        <v>85</v>
      </c>
      <c r="AY182" s="18" t="s">
        <v>275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282</v>
      </c>
      <c r="BM182" s="205" t="s">
        <v>5822</v>
      </c>
    </row>
    <row r="183" spans="1:65" s="2" customFormat="1" ht="16.5" customHeight="1">
      <c r="A183" s="35"/>
      <c r="B183" s="36"/>
      <c r="C183" s="251" t="s">
        <v>562</v>
      </c>
      <c r="D183" s="251" t="s">
        <v>386</v>
      </c>
      <c r="E183" s="252" t="s">
        <v>5823</v>
      </c>
      <c r="F183" s="253" t="s">
        <v>5824</v>
      </c>
      <c r="G183" s="254" t="s">
        <v>610</v>
      </c>
      <c r="H183" s="255">
        <v>58</v>
      </c>
      <c r="I183" s="256"/>
      <c r="J183" s="257">
        <f t="shared" si="10"/>
        <v>0</v>
      </c>
      <c r="K183" s="253" t="s">
        <v>1</v>
      </c>
      <c r="L183" s="258"/>
      <c r="M183" s="259" t="s">
        <v>1</v>
      </c>
      <c r="N183" s="260" t="s">
        <v>41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334</v>
      </c>
      <c r="AT183" s="205" t="s">
        <v>386</v>
      </c>
      <c r="AU183" s="205" t="s">
        <v>85</v>
      </c>
      <c r="AY183" s="18" t="s">
        <v>275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282</v>
      </c>
      <c r="BM183" s="205" t="s">
        <v>5825</v>
      </c>
    </row>
    <row r="184" spans="1:65" s="2" customFormat="1" ht="16.5" customHeight="1">
      <c r="A184" s="35"/>
      <c r="B184" s="36"/>
      <c r="C184" s="251" t="s">
        <v>589</v>
      </c>
      <c r="D184" s="251" t="s">
        <v>386</v>
      </c>
      <c r="E184" s="252" t="s">
        <v>5826</v>
      </c>
      <c r="F184" s="253" t="s">
        <v>5827</v>
      </c>
      <c r="G184" s="254" t="s">
        <v>610</v>
      </c>
      <c r="H184" s="255">
        <v>19</v>
      </c>
      <c r="I184" s="256"/>
      <c r="J184" s="257">
        <f t="shared" si="10"/>
        <v>0</v>
      </c>
      <c r="K184" s="253" t="s">
        <v>1</v>
      </c>
      <c r="L184" s="258"/>
      <c r="M184" s="259" t="s">
        <v>1</v>
      </c>
      <c r="N184" s="260" t="s">
        <v>41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334</v>
      </c>
      <c r="AT184" s="205" t="s">
        <v>386</v>
      </c>
      <c r="AU184" s="205" t="s">
        <v>85</v>
      </c>
      <c r="AY184" s="18" t="s">
        <v>275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282</v>
      </c>
      <c r="BM184" s="205" t="s">
        <v>5828</v>
      </c>
    </row>
    <row r="185" spans="1:65" s="2" customFormat="1" ht="21.75" customHeight="1">
      <c r="A185" s="35"/>
      <c r="B185" s="36"/>
      <c r="C185" s="251" t="s">
        <v>594</v>
      </c>
      <c r="D185" s="251" t="s">
        <v>386</v>
      </c>
      <c r="E185" s="252" t="s">
        <v>5829</v>
      </c>
      <c r="F185" s="253" t="s">
        <v>5830</v>
      </c>
      <c r="G185" s="254" t="s">
        <v>610</v>
      </c>
      <c r="H185" s="255">
        <v>30</v>
      </c>
      <c r="I185" s="256"/>
      <c r="J185" s="257">
        <f t="shared" si="10"/>
        <v>0</v>
      </c>
      <c r="K185" s="253" t="s">
        <v>1</v>
      </c>
      <c r="L185" s="258"/>
      <c r="M185" s="259" t="s">
        <v>1</v>
      </c>
      <c r="N185" s="260" t="s">
        <v>41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334</v>
      </c>
      <c r="AT185" s="205" t="s">
        <v>386</v>
      </c>
      <c r="AU185" s="205" t="s">
        <v>85</v>
      </c>
      <c r="AY185" s="18" t="s">
        <v>275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282</v>
      </c>
      <c r="BM185" s="205" t="s">
        <v>5831</v>
      </c>
    </row>
    <row r="186" spans="1:65" s="2" customFormat="1" ht="16.5" customHeight="1">
      <c r="A186" s="35"/>
      <c r="B186" s="36"/>
      <c r="C186" s="251" t="s">
        <v>599</v>
      </c>
      <c r="D186" s="251" t="s">
        <v>386</v>
      </c>
      <c r="E186" s="252" t="s">
        <v>5832</v>
      </c>
      <c r="F186" s="253" t="s">
        <v>5833</v>
      </c>
      <c r="G186" s="254" t="s">
        <v>610</v>
      </c>
      <c r="H186" s="255">
        <v>30</v>
      </c>
      <c r="I186" s="256"/>
      <c r="J186" s="257">
        <f t="shared" si="10"/>
        <v>0</v>
      </c>
      <c r="K186" s="253" t="s">
        <v>1</v>
      </c>
      <c r="L186" s="258"/>
      <c r="M186" s="259" t="s">
        <v>1</v>
      </c>
      <c r="N186" s="260" t="s">
        <v>41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334</v>
      </c>
      <c r="AT186" s="205" t="s">
        <v>386</v>
      </c>
      <c r="AU186" s="205" t="s">
        <v>85</v>
      </c>
      <c r="AY186" s="18" t="s">
        <v>275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282</v>
      </c>
      <c r="BM186" s="205" t="s">
        <v>5834</v>
      </c>
    </row>
    <row r="187" spans="1:65" s="2" customFormat="1" ht="16.5" customHeight="1">
      <c r="A187" s="35"/>
      <c r="B187" s="36"/>
      <c r="C187" s="251" t="s">
        <v>603</v>
      </c>
      <c r="D187" s="251" t="s">
        <v>386</v>
      </c>
      <c r="E187" s="252" t="s">
        <v>5835</v>
      </c>
      <c r="F187" s="253" t="s">
        <v>5836</v>
      </c>
      <c r="G187" s="254" t="s">
        <v>610</v>
      </c>
      <c r="H187" s="255">
        <v>20</v>
      </c>
      <c r="I187" s="256"/>
      <c r="J187" s="257">
        <f t="shared" si="10"/>
        <v>0</v>
      </c>
      <c r="K187" s="253" t="s">
        <v>1</v>
      </c>
      <c r="L187" s="258"/>
      <c r="M187" s="259" t="s">
        <v>1</v>
      </c>
      <c r="N187" s="260" t="s">
        <v>41</v>
      </c>
      <c r="O187" s="72"/>
      <c r="P187" s="203">
        <f t="shared" si="11"/>
        <v>0</v>
      </c>
      <c r="Q187" s="203">
        <v>0</v>
      </c>
      <c r="R187" s="203">
        <f t="shared" si="12"/>
        <v>0</v>
      </c>
      <c r="S187" s="203">
        <v>0</v>
      </c>
      <c r="T187" s="204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334</v>
      </c>
      <c r="AT187" s="205" t="s">
        <v>386</v>
      </c>
      <c r="AU187" s="205" t="s">
        <v>85</v>
      </c>
      <c r="AY187" s="18" t="s">
        <v>275</v>
      </c>
      <c r="BE187" s="206">
        <f t="shared" si="14"/>
        <v>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8" t="s">
        <v>83</v>
      </c>
      <c r="BK187" s="206">
        <f t="shared" si="19"/>
        <v>0</v>
      </c>
      <c r="BL187" s="18" t="s">
        <v>282</v>
      </c>
      <c r="BM187" s="205" t="s">
        <v>5837</v>
      </c>
    </row>
    <row r="188" spans="1:65" s="2" customFormat="1" ht="24.15" customHeight="1">
      <c r="A188" s="35"/>
      <c r="B188" s="36"/>
      <c r="C188" s="194" t="s">
        <v>607</v>
      </c>
      <c r="D188" s="194" t="s">
        <v>277</v>
      </c>
      <c r="E188" s="195" t="s">
        <v>5838</v>
      </c>
      <c r="F188" s="196" t="s">
        <v>5839</v>
      </c>
      <c r="G188" s="197" t="s">
        <v>610</v>
      </c>
      <c r="H188" s="198">
        <v>19</v>
      </c>
      <c r="I188" s="199"/>
      <c r="J188" s="200">
        <f t="shared" si="10"/>
        <v>0</v>
      </c>
      <c r="K188" s="196" t="s">
        <v>281</v>
      </c>
      <c r="L188" s="40"/>
      <c r="M188" s="201" t="s">
        <v>1</v>
      </c>
      <c r="N188" s="202" t="s">
        <v>41</v>
      </c>
      <c r="O188" s="72"/>
      <c r="P188" s="203">
        <f t="shared" si="11"/>
        <v>0</v>
      </c>
      <c r="Q188" s="203">
        <v>0</v>
      </c>
      <c r="R188" s="203">
        <f t="shared" si="12"/>
        <v>0</v>
      </c>
      <c r="S188" s="203">
        <v>0</v>
      </c>
      <c r="T188" s="204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282</v>
      </c>
      <c r="AT188" s="205" t="s">
        <v>277</v>
      </c>
      <c r="AU188" s="205" t="s">
        <v>85</v>
      </c>
      <c r="AY188" s="18" t="s">
        <v>275</v>
      </c>
      <c r="BE188" s="206">
        <f t="shared" si="14"/>
        <v>0</v>
      </c>
      <c r="BF188" s="206">
        <f t="shared" si="15"/>
        <v>0</v>
      </c>
      <c r="BG188" s="206">
        <f t="shared" si="16"/>
        <v>0</v>
      </c>
      <c r="BH188" s="206">
        <f t="shared" si="17"/>
        <v>0</v>
      </c>
      <c r="BI188" s="206">
        <f t="shared" si="18"/>
        <v>0</v>
      </c>
      <c r="BJ188" s="18" t="s">
        <v>83</v>
      </c>
      <c r="BK188" s="206">
        <f t="shared" si="19"/>
        <v>0</v>
      </c>
      <c r="BL188" s="18" t="s">
        <v>282</v>
      </c>
      <c r="BM188" s="205" t="s">
        <v>5840</v>
      </c>
    </row>
    <row r="189" spans="1:65" s="13" customFormat="1" ht="10">
      <c r="B189" s="207"/>
      <c r="C189" s="208"/>
      <c r="D189" s="209" t="s">
        <v>284</v>
      </c>
      <c r="E189" s="210" t="s">
        <v>1</v>
      </c>
      <c r="F189" s="211" t="s">
        <v>5841</v>
      </c>
      <c r="G189" s="208"/>
      <c r="H189" s="212">
        <v>19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284</v>
      </c>
      <c r="AU189" s="218" t="s">
        <v>85</v>
      </c>
      <c r="AV189" s="13" t="s">
        <v>85</v>
      </c>
      <c r="AW189" s="13" t="s">
        <v>32</v>
      </c>
      <c r="AX189" s="13" t="s">
        <v>76</v>
      </c>
      <c r="AY189" s="218" t="s">
        <v>275</v>
      </c>
    </row>
    <row r="190" spans="1:65" s="15" customFormat="1" ht="10">
      <c r="B190" s="230"/>
      <c r="C190" s="231"/>
      <c r="D190" s="209" t="s">
        <v>284</v>
      </c>
      <c r="E190" s="232" t="s">
        <v>1</v>
      </c>
      <c r="F190" s="233" t="s">
        <v>287</v>
      </c>
      <c r="G190" s="231"/>
      <c r="H190" s="234">
        <v>19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284</v>
      </c>
      <c r="AU190" s="240" t="s">
        <v>85</v>
      </c>
      <c r="AV190" s="15" t="s">
        <v>282</v>
      </c>
      <c r="AW190" s="15" t="s">
        <v>32</v>
      </c>
      <c r="AX190" s="15" t="s">
        <v>83</v>
      </c>
      <c r="AY190" s="240" t="s">
        <v>275</v>
      </c>
    </row>
    <row r="191" spans="1:65" s="2" customFormat="1" ht="16.5" customHeight="1">
      <c r="A191" s="35"/>
      <c r="B191" s="36"/>
      <c r="C191" s="251" t="s">
        <v>613</v>
      </c>
      <c r="D191" s="251" t="s">
        <v>386</v>
      </c>
      <c r="E191" s="252" t="s">
        <v>5842</v>
      </c>
      <c r="F191" s="253" t="s">
        <v>5843</v>
      </c>
      <c r="G191" s="254" t="s">
        <v>610</v>
      </c>
      <c r="H191" s="255">
        <v>18</v>
      </c>
      <c r="I191" s="256"/>
      <c r="J191" s="257">
        <f>ROUND(I191*H191,2)</f>
        <v>0</v>
      </c>
      <c r="K191" s="253" t="s">
        <v>1</v>
      </c>
      <c r="L191" s="258"/>
      <c r="M191" s="259" t="s">
        <v>1</v>
      </c>
      <c r="N191" s="260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334</v>
      </c>
      <c r="AT191" s="205" t="s">
        <v>386</v>
      </c>
      <c r="AU191" s="205" t="s">
        <v>85</v>
      </c>
      <c r="AY191" s="18" t="s">
        <v>275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282</v>
      </c>
      <c r="BM191" s="205" t="s">
        <v>5844</v>
      </c>
    </row>
    <row r="192" spans="1:65" s="2" customFormat="1" ht="16.5" customHeight="1">
      <c r="A192" s="35"/>
      <c r="B192" s="36"/>
      <c r="C192" s="251" t="s">
        <v>618</v>
      </c>
      <c r="D192" s="251" t="s">
        <v>386</v>
      </c>
      <c r="E192" s="252" t="s">
        <v>5845</v>
      </c>
      <c r="F192" s="253" t="s">
        <v>5846</v>
      </c>
      <c r="G192" s="254" t="s">
        <v>610</v>
      </c>
      <c r="H192" s="255">
        <v>1</v>
      </c>
      <c r="I192" s="256"/>
      <c r="J192" s="257">
        <f>ROUND(I192*H192,2)</f>
        <v>0</v>
      </c>
      <c r="K192" s="253" t="s">
        <v>1</v>
      </c>
      <c r="L192" s="258"/>
      <c r="M192" s="259" t="s">
        <v>1</v>
      </c>
      <c r="N192" s="260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334</v>
      </c>
      <c r="AT192" s="205" t="s">
        <v>386</v>
      </c>
      <c r="AU192" s="205" t="s">
        <v>85</v>
      </c>
      <c r="AY192" s="18" t="s">
        <v>275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282</v>
      </c>
      <c r="BM192" s="205" t="s">
        <v>5847</v>
      </c>
    </row>
    <row r="193" spans="1:65" s="2" customFormat="1" ht="24.15" customHeight="1">
      <c r="A193" s="35"/>
      <c r="B193" s="36"/>
      <c r="C193" s="194" t="s">
        <v>623</v>
      </c>
      <c r="D193" s="194" t="s">
        <v>277</v>
      </c>
      <c r="E193" s="195" t="s">
        <v>5848</v>
      </c>
      <c r="F193" s="196" t="s">
        <v>5849</v>
      </c>
      <c r="G193" s="197" t="s">
        <v>610</v>
      </c>
      <c r="H193" s="198">
        <v>21</v>
      </c>
      <c r="I193" s="199"/>
      <c r="J193" s="200">
        <f>ROUND(I193*H193,2)</f>
        <v>0</v>
      </c>
      <c r="K193" s="196" t="s">
        <v>281</v>
      </c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282</v>
      </c>
      <c r="AT193" s="205" t="s">
        <v>277</v>
      </c>
      <c r="AU193" s="205" t="s">
        <v>85</v>
      </c>
      <c r="AY193" s="18" t="s">
        <v>275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282</v>
      </c>
      <c r="BM193" s="205" t="s">
        <v>5850</v>
      </c>
    </row>
    <row r="194" spans="1:65" s="13" customFormat="1" ht="10">
      <c r="B194" s="207"/>
      <c r="C194" s="208"/>
      <c r="D194" s="209" t="s">
        <v>284</v>
      </c>
      <c r="E194" s="210" t="s">
        <v>1</v>
      </c>
      <c r="F194" s="211" t="s">
        <v>5851</v>
      </c>
      <c r="G194" s="208"/>
      <c r="H194" s="212">
        <v>21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284</v>
      </c>
      <c r="AU194" s="218" t="s">
        <v>85</v>
      </c>
      <c r="AV194" s="13" t="s">
        <v>85</v>
      </c>
      <c r="AW194" s="13" t="s">
        <v>32</v>
      </c>
      <c r="AX194" s="13" t="s">
        <v>76</v>
      </c>
      <c r="AY194" s="218" t="s">
        <v>275</v>
      </c>
    </row>
    <row r="195" spans="1:65" s="15" customFormat="1" ht="10">
      <c r="B195" s="230"/>
      <c r="C195" s="231"/>
      <c r="D195" s="209" t="s">
        <v>284</v>
      </c>
      <c r="E195" s="232" t="s">
        <v>1</v>
      </c>
      <c r="F195" s="233" t="s">
        <v>287</v>
      </c>
      <c r="G195" s="231"/>
      <c r="H195" s="234">
        <v>21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284</v>
      </c>
      <c r="AU195" s="240" t="s">
        <v>85</v>
      </c>
      <c r="AV195" s="15" t="s">
        <v>282</v>
      </c>
      <c r="AW195" s="15" t="s">
        <v>32</v>
      </c>
      <c r="AX195" s="15" t="s">
        <v>83</v>
      </c>
      <c r="AY195" s="240" t="s">
        <v>275</v>
      </c>
    </row>
    <row r="196" spans="1:65" s="2" customFormat="1" ht="21.75" customHeight="1">
      <c r="A196" s="35"/>
      <c r="B196" s="36"/>
      <c r="C196" s="251" t="s">
        <v>628</v>
      </c>
      <c r="D196" s="251" t="s">
        <v>386</v>
      </c>
      <c r="E196" s="252" t="s">
        <v>5852</v>
      </c>
      <c r="F196" s="253" t="s">
        <v>5853</v>
      </c>
      <c r="G196" s="254" t="s">
        <v>610</v>
      </c>
      <c r="H196" s="255">
        <v>3</v>
      </c>
      <c r="I196" s="256"/>
      <c r="J196" s="257">
        <f t="shared" ref="J196:J210" si="20">ROUND(I196*H196,2)</f>
        <v>0</v>
      </c>
      <c r="K196" s="253" t="s">
        <v>1</v>
      </c>
      <c r="L196" s="258"/>
      <c r="M196" s="259" t="s">
        <v>1</v>
      </c>
      <c r="N196" s="260" t="s">
        <v>41</v>
      </c>
      <c r="O196" s="72"/>
      <c r="P196" s="203">
        <f t="shared" ref="P196:P210" si="21">O196*H196</f>
        <v>0</v>
      </c>
      <c r="Q196" s="203">
        <v>0</v>
      </c>
      <c r="R196" s="203">
        <f t="shared" ref="R196:R210" si="22">Q196*H196</f>
        <v>0</v>
      </c>
      <c r="S196" s="203">
        <v>0</v>
      </c>
      <c r="T196" s="204">
        <f t="shared" ref="T196:T210" si="23"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334</v>
      </c>
      <c r="AT196" s="205" t="s">
        <v>386</v>
      </c>
      <c r="AU196" s="205" t="s">
        <v>85</v>
      </c>
      <c r="AY196" s="18" t="s">
        <v>275</v>
      </c>
      <c r="BE196" s="206">
        <f t="shared" ref="BE196:BE210" si="24">IF(N196="základní",J196,0)</f>
        <v>0</v>
      </c>
      <c r="BF196" s="206">
        <f t="shared" ref="BF196:BF210" si="25">IF(N196="snížená",J196,0)</f>
        <v>0</v>
      </c>
      <c r="BG196" s="206">
        <f t="shared" ref="BG196:BG210" si="26">IF(N196="zákl. přenesená",J196,0)</f>
        <v>0</v>
      </c>
      <c r="BH196" s="206">
        <f t="shared" ref="BH196:BH210" si="27">IF(N196="sníž. přenesená",J196,0)</f>
        <v>0</v>
      </c>
      <c r="BI196" s="206">
        <f t="shared" ref="BI196:BI210" si="28">IF(N196="nulová",J196,0)</f>
        <v>0</v>
      </c>
      <c r="BJ196" s="18" t="s">
        <v>83</v>
      </c>
      <c r="BK196" s="206">
        <f t="shared" ref="BK196:BK210" si="29">ROUND(I196*H196,2)</f>
        <v>0</v>
      </c>
      <c r="BL196" s="18" t="s">
        <v>282</v>
      </c>
      <c r="BM196" s="205" t="s">
        <v>5854</v>
      </c>
    </row>
    <row r="197" spans="1:65" s="2" customFormat="1" ht="16.5" customHeight="1">
      <c r="A197" s="35"/>
      <c r="B197" s="36"/>
      <c r="C197" s="251" t="s">
        <v>633</v>
      </c>
      <c r="D197" s="251" t="s">
        <v>386</v>
      </c>
      <c r="E197" s="252" t="s">
        <v>5855</v>
      </c>
      <c r="F197" s="253" t="s">
        <v>5856</v>
      </c>
      <c r="G197" s="254" t="s">
        <v>610</v>
      </c>
      <c r="H197" s="255">
        <v>2</v>
      </c>
      <c r="I197" s="256"/>
      <c r="J197" s="257">
        <f t="shared" si="20"/>
        <v>0</v>
      </c>
      <c r="K197" s="253" t="s">
        <v>1</v>
      </c>
      <c r="L197" s="258"/>
      <c r="M197" s="259" t="s">
        <v>1</v>
      </c>
      <c r="N197" s="260" t="s">
        <v>41</v>
      </c>
      <c r="O197" s="72"/>
      <c r="P197" s="203">
        <f t="shared" si="21"/>
        <v>0</v>
      </c>
      <c r="Q197" s="203">
        <v>0</v>
      </c>
      <c r="R197" s="203">
        <f t="shared" si="22"/>
        <v>0</v>
      </c>
      <c r="S197" s="203">
        <v>0</v>
      </c>
      <c r="T197" s="204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334</v>
      </c>
      <c r="AT197" s="205" t="s">
        <v>386</v>
      </c>
      <c r="AU197" s="205" t="s">
        <v>85</v>
      </c>
      <c r="AY197" s="18" t="s">
        <v>275</v>
      </c>
      <c r="BE197" s="206">
        <f t="shared" si="24"/>
        <v>0</v>
      </c>
      <c r="BF197" s="206">
        <f t="shared" si="25"/>
        <v>0</v>
      </c>
      <c r="BG197" s="206">
        <f t="shared" si="26"/>
        <v>0</v>
      </c>
      <c r="BH197" s="206">
        <f t="shared" si="27"/>
        <v>0</v>
      </c>
      <c r="BI197" s="206">
        <f t="shared" si="28"/>
        <v>0</v>
      </c>
      <c r="BJ197" s="18" t="s">
        <v>83</v>
      </c>
      <c r="BK197" s="206">
        <f t="shared" si="29"/>
        <v>0</v>
      </c>
      <c r="BL197" s="18" t="s">
        <v>282</v>
      </c>
      <c r="BM197" s="205" t="s">
        <v>5857</v>
      </c>
    </row>
    <row r="198" spans="1:65" s="2" customFormat="1" ht="16.5" customHeight="1">
      <c r="A198" s="35"/>
      <c r="B198" s="36"/>
      <c r="C198" s="251" t="s">
        <v>638</v>
      </c>
      <c r="D198" s="251" t="s">
        <v>386</v>
      </c>
      <c r="E198" s="252" t="s">
        <v>5858</v>
      </c>
      <c r="F198" s="253" t="s">
        <v>5859</v>
      </c>
      <c r="G198" s="254" t="s">
        <v>610</v>
      </c>
      <c r="H198" s="255">
        <v>4</v>
      </c>
      <c r="I198" s="256"/>
      <c r="J198" s="257">
        <f t="shared" si="20"/>
        <v>0</v>
      </c>
      <c r="K198" s="253" t="s">
        <v>1</v>
      </c>
      <c r="L198" s="258"/>
      <c r="M198" s="259" t="s">
        <v>1</v>
      </c>
      <c r="N198" s="260" t="s">
        <v>41</v>
      </c>
      <c r="O198" s="72"/>
      <c r="P198" s="203">
        <f t="shared" si="21"/>
        <v>0</v>
      </c>
      <c r="Q198" s="203">
        <v>0</v>
      </c>
      <c r="R198" s="203">
        <f t="shared" si="22"/>
        <v>0</v>
      </c>
      <c r="S198" s="203">
        <v>0</v>
      </c>
      <c r="T198" s="204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334</v>
      </c>
      <c r="AT198" s="205" t="s">
        <v>386</v>
      </c>
      <c r="AU198" s="205" t="s">
        <v>85</v>
      </c>
      <c r="AY198" s="18" t="s">
        <v>275</v>
      </c>
      <c r="BE198" s="206">
        <f t="shared" si="24"/>
        <v>0</v>
      </c>
      <c r="BF198" s="206">
        <f t="shared" si="25"/>
        <v>0</v>
      </c>
      <c r="BG198" s="206">
        <f t="shared" si="26"/>
        <v>0</v>
      </c>
      <c r="BH198" s="206">
        <f t="shared" si="27"/>
        <v>0</v>
      </c>
      <c r="BI198" s="206">
        <f t="shared" si="28"/>
        <v>0</v>
      </c>
      <c r="BJ198" s="18" t="s">
        <v>83</v>
      </c>
      <c r="BK198" s="206">
        <f t="shared" si="29"/>
        <v>0</v>
      </c>
      <c r="BL198" s="18" t="s">
        <v>282</v>
      </c>
      <c r="BM198" s="205" t="s">
        <v>5860</v>
      </c>
    </row>
    <row r="199" spans="1:65" s="2" customFormat="1" ht="16.5" customHeight="1">
      <c r="A199" s="35"/>
      <c r="B199" s="36"/>
      <c r="C199" s="251" t="s">
        <v>644</v>
      </c>
      <c r="D199" s="251" t="s">
        <v>386</v>
      </c>
      <c r="E199" s="252" t="s">
        <v>5861</v>
      </c>
      <c r="F199" s="253" t="s">
        <v>5862</v>
      </c>
      <c r="G199" s="254" t="s">
        <v>610</v>
      </c>
      <c r="H199" s="255">
        <v>4</v>
      </c>
      <c r="I199" s="256"/>
      <c r="J199" s="257">
        <f t="shared" si="20"/>
        <v>0</v>
      </c>
      <c r="K199" s="253" t="s">
        <v>1</v>
      </c>
      <c r="L199" s="258"/>
      <c r="M199" s="259" t="s">
        <v>1</v>
      </c>
      <c r="N199" s="260" t="s">
        <v>41</v>
      </c>
      <c r="O199" s="72"/>
      <c r="P199" s="203">
        <f t="shared" si="21"/>
        <v>0</v>
      </c>
      <c r="Q199" s="203">
        <v>0</v>
      </c>
      <c r="R199" s="203">
        <f t="shared" si="22"/>
        <v>0</v>
      </c>
      <c r="S199" s="203">
        <v>0</v>
      </c>
      <c r="T199" s="204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334</v>
      </c>
      <c r="AT199" s="205" t="s">
        <v>386</v>
      </c>
      <c r="AU199" s="205" t="s">
        <v>85</v>
      </c>
      <c r="AY199" s="18" t="s">
        <v>275</v>
      </c>
      <c r="BE199" s="206">
        <f t="shared" si="24"/>
        <v>0</v>
      </c>
      <c r="BF199" s="206">
        <f t="shared" si="25"/>
        <v>0</v>
      </c>
      <c r="BG199" s="206">
        <f t="shared" si="26"/>
        <v>0</v>
      </c>
      <c r="BH199" s="206">
        <f t="shared" si="27"/>
        <v>0</v>
      </c>
      <c r="BI199" s="206">
        <f t="shared" si="28"/>
        <v>0</v>
      </c>
      <c r="BJ199" s="18" t="s">
        <v>83</v>
      </c>
      <c r="BK199" s="206">
        <f t="shared" si="29"/>
        <v>0</v>
      </c>
      <c r="BL199" s="18" t="s">
        <v>282</v>
      </c>
      <c r="BM199" s="205" t="s">
        <v>5863</v>
      </c>
    </row>
    <row r="200" spans="1:65" s="2" customFormat="1" ht="16.5" customHeight="1">
      <c r="A200" s="35"/>
      <c r="B200" s="36"/>
      <c r="C200" s="251" t="s">
        <v>649</v>
      </c>
      <c r="D200" s="251" t="s">
        <v>386</v>
      </c>
      <c r="E200" s="252" t="s">
        <v>5864</v>
      </c>
      <c r="F200" s="253" t="s">
        <v>5865</v>
      </c>
      <c r="G200" s="254" t="s">
        <v>610</v>
      </c>
      <c r="H200" s="255">
        <v>1</v>
      </c>
      <c r="I200" s="256"/>
      <c r="J200" s="257">
        <f t="shared" si="20"/>
        <v>0</v>
      </c>
      <c r="K200" s="253" t="s">
        <v>1</v>
      </c>
      <c r="L200" s="258"/>
      <c r="M200" s="259" t="s">
        <v>1</v>
      </c>
      <c r="N200" s="260" t="s">
        <v>41</v>
      </c>
      <c r="O200" s="72"/>
      <c r="P200" s="203">
        <f t="shared" si="21"/>
        <v>0</v>
      </c>
      <c r="Q200" s="203">
        <v>0</v>
      </c>
      <c r="R200" s="203">
        <f t="shared" si="22"/>
        <v>0</v>
      </c>
      <c r="S200" s="203">
        <v>0</v>
      </c>
      <c r="T200" s="204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334</v>
      </c>
      <c r="AT200" s="205" t="s">
        <v>386</v>
      </c>
      <c r="AU200" s="205" t="s">
        <v>85</v>
      </c>
      <c r="AY200" s="18" t="s">
        <v>275</v>
      </c>
      <c r="BE200" s="206">
        <f t="shared" si="24"/>
        <v>0</v>
      </c>
      <c r="BF200" s="206">
        <f t="shared" si="25"/>
        <v>0</v>
      </c>
      <c r="BG200" s="206">
        <f t="shared" si="26"/>
        <v>0</v>
      </c>
      <c r="BH200" s="206">
        <f t="shared" si="27"/>
        <v>0</v>
      </c>
      <c r="BI200" s="206">
        <f t="shared" si="28"/>
        <v>0</v>
      </c>
      <c r="BJ200" s="18" t="s">
        <v>83</v>
      </c>
      <c r="BK200" s="206">
        <f t="shared" si="29"/>
        <v>0</v>
      </c>
      <c r="BL200" s="18" t="s">
        <v>282</v>
      </c>
      <c r="BM200" s="205" t="s">
        <v>5866</v>
      </c>
    </row>
    <row r="201" spans="1:65" s="2" customFormat="1" ht="16.5" customHeight="1">
      <c r="A201" s="35"/>
      <c r="B201" s="36"/>
      <c r="C201" s="251" t="s">
        <v>654</v>
      </c>
      <c r="D201" s="251" t="s">
        <v>386</v>
      </c>
      <c r="E201" s="252" t="s">
        <v>5867</v>
      </c>
      <c r="F201" s="253" t="s">
        <v>5868</v>
      </c>
      <c r="G201" s="254" t="s">
        <v>610</v>
      </c>
      <c r="H201" s="255">
        <v>1</v>
      </c>
      <c r="I201" s="256"/>
      <c r="J201" s="257">
        <f t="shared" si="20"/>
        <v>0</v>
      </c>
      <c r="K201" s="253" t="s">
        <v>1</v>
      </c>
      <c r="L201" s="258"/>
      <c r="M201" s="259" t="s">
        <v>1</v>
      </c>
      <c r="N201" s="260" t="s">
        <v>41</v>
      </c>
      <c r="O201" s="72"/>
      <c r="P201" s="203">
        <f t="shared" si="21"/>
        <v>0</v>
      </c>
      <c r="Q201" s="203">
        <v>0</v>
      </c>
      <c r="R201" s="203">
        <f t="shared" si="22"/>
        <v>0</v>
      </c>
      <c r="S201" s="203">
        <v>0</v>
      </c>
      <c r="T201" s="204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334</v>
      </c>
      <c r="AT201" s="205" t="s">
        <v>386</v>
      </c>
      <c r="AU201" s="205" t="s">
        <v>85</v>
      </c>
      <c r="AY201" s="18" t="s">
        <v>275</v>
      </c>
      <c r="BE201" s="206">
        <f t="shared" si="24"/>
        <v>0</v>
      </c>
      <c r="BF201" s="206">
        <f t="shared" si="25"/>
        <v>0</v>
      </c>
      <c r="BG201" s="206">
        <f t="shared" si="26"/>
        <v>0</v>
      </c>
      <c r="BH201" s="206">
        <f t="shared" si="27"/>
        <v>0</v>
      </c>
      <c r="BI201" s="206">
        <f t="shared" si="28"/>
        <v>0</v>
      </c>
      <c r="BJ201" s="18" t="s">
        <v>83</v>
      </c>
      <c r="BK201" s="206">
        <f t="shared" si="29"/>
        <v>0</v>
      </c>
      <c r="BL201" s="18" t="s">
        <v>282</v>
      </c>
      <c r="BM201" s="205" t="s">
        <v>5869</v>
      </c>
    </row>
    <row r="202" spans="1:65" s="2" customFormat="1" ht="16.5" customHeight="1">
      <c r="A202" s="35"/>
      <c r="B202" s="36"/>
      <c r="C202" s="251" t="s">
        <v>660</v>
      </c>
      <c r="D202" s="251" t="s">
        <v>386</v>
      </c>
      <c r="E202" s="252" t="s">
        <v>5870</v>
      </c>
      <c r="F202" s="253" t="s">
        <v>5871</v>
      </c>
      <c r="G202" s="254" t="s">
        <v>610</v>
      </c>
      <c r="H202" s="255">
        <v>1</v>
      </c>
      <c r="I202" s="256"/>
      <c r="J202" s="257">
        <f t="shared" si="20"/>
        <v>0</v>
      </c>
      <c r="K202" s="253" t="s">
        <v>1</v>
      </c>
      <c r="L202" s="258"/>
      <c r="M202" s="259" t="s">
        <v>1</v>
      </c>
      <c r="N202" s="260" t="s">
        <v>41</v>
      </c>
      <c r="O202" s="72"/>
      <c r="P202" s="203">
        <f t="shared" si="21"/>
        <v>0</v>
      </c>
      <c r="Q202" s="203">
        <v>0</v>
      </c>
      <c r="R202" s="203">
        <f t="shared" si="22"/>
        <v>0</v>
      </c>
      <c r="S202" s="203">
        <v>0</v>
      </c>
      <c r="T202" s="204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334</v>
      </c>
      <c r="AT202" s="205" t="s">
        <v>386</v>
      </c>
      <c r="AU202" s="205" t="s">
        <v>85</v>
      </c>
      <c r="AY202" s="18" t="s">
        <v>275</v>
      </c>
      <c r="BE202" s="206">
        <f t="shared" si="24"/>
        <v>0</v>
      </c>
      <c r="BF202" s="206">
        <f t="shared" si="25"/>
        <v>0</v>
      </c>
      <c r="BG202" s="206">
        <f t="shared" si="26"/>
        <v>0</v>
      </c>
      <c r="BH202" s="206">
        <f t="shared" si="27"/>
        <v>0</v>
      </c>
      <c r="BI202" s="206">
        <f t="shared" si="28"/>
        <v>0</v>
      </c>
      <c r="BJ202" s="18" t="s">
        <v>83</v>
      </c>
      <c r="BK202" s="206">
        <f t="shared" si="29"/>
        <v>0</v>
      </c>
      <c r="BL202" s="18" t="s">
        <v>282</v>
      </c>
      <c r="BM202" s="205" t="s">
        <v>5872</v>
      </c>
    </row>
    <row r="203" spans="1:65" s="2" customFormat="1" ht="16.5" customHeight="1">
      <c r="A203" s="35"/>
      <c r="B203" s="36"/>
      <c r="C203" s="251" t="s">
        <v>665</v>
      </c>
      <c r="D203" s="251" t="s">
        <v>386</v>
      </c>
      <c r="E203" s="252" t="s">
        <v>5873</v>
      </c>
      <c r="F203" s="253" t="s">
        <v>5874</v>
      </c>
      <c r="G203" s="254" t="s">
        <v>610</v>
      </c>
      <c r="H203" s="255">
        <v>1</v>
      </c>
      <c r="I203" s="256"/>
      <c r="J203" s="257">
        <f t="shared" si="20"/>
        <v>0</v>
      </c>
      <c r="K203" s="253" t="s">
        <v>1</v>
      </c>
      <c r="L203" s="258"/>
      <c r="M203" s="259" t="s">
        <v>1</v>
      </c>
      <c r="N203" s="260" t="s">
        <v>41</v>
      </c>
      <c r="O203" s="72"/>
      <c r="P203" s="203">
        <f t="shared" si="21"/>
        <v>0</v>
      </c>
      <c r="Q203" s="203">
        <v>0</v>
      </c>
      <c r="R203" s="203">
        <f t="shared" si="22"/>
        <v>0</v>
      </c>
      <c r="S203" s="203">
        <v>0</v>
      </c>
      <c r="T203" s="204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334</v>
      </c>
      <c r="AT203" s="205" t="s">
        <v>386</v>
      </c>
      <c r="AU203" s="205" t="s">
        <v>85</v>
      </c>
      <c r="AY203" s="18" t="s">
        <v>275</v>
      </c>
      <c r="BE203" s="206">
        <f t="shared" si="24"/>
        <v>0</v>
      </c>
      <c r="BF203" s="206">
        <f t="shared" si="25"/>
        <v>0</v>
      </c>
      <c r="BG203" s="206">
        <f t="shared" si="26"/>
        <v>0</v>
      </c>
      <c r="BH203" s="206">
        <f t="shared" si="27"/>
        <v>0</v>
      </c>
      <c r="BI203" s="206">
        <f t="shared" si="28"/>
        <v>0</v>
      </c>
      <c r="BJ203" s="18" t="s">
        <v>83</v>
      </c>
      <c r="BK203" s="206">
        <f t="shared" si="29"/>
        <v>0</v>
      </c>
      <c r="BL203" s="18" t="s">
        <v>282</v>
      </c>
      <c r="BM203" s="205" t="s">
        <v>5875</v>
      </c>
    </row>
    <row r="204" spans="1:65" s="2" customFormat="1" ht="16.5" customHeight="1">
      <c r="A204" s="35"/>
      <c r="B204" s="36"/>
      <c r="C204" s="251" t="s">
        <v>670</v>
      </c>
      <c r="D204" s="251" t="s">
        <v>386</v>
      </c>
      <c r="E204" s="252" t="s">
        <v>5876</v>
      </c>
      <c r="F204" s="253" t="s">
        <v>5877</v>
      </c>
      <c r="G204" s="254" t="s">
        <v>610</v>
      </c>
      <c r="H204" s="255">
        <v>2</v>
      </c>
      <c r="I204" s="256"/>
      <c r="J204" s="257">
        <f t="shared" si="20"/>
        <v>0</v>
      </c>
      <c r="K204" s="253" t="s">
        <v>1</v>
      </c>
      <c r="L204" s="258"/>
      <c r="M204" s="259" t="s">
        <v>1</v>
      </c>
      <c r="N204" s="260" t="s">
        <v>41</v>
      </c>
      <c r="O204" s="72"/>
      <c r="P204" s="203">
        <f t="shared" si="21"/>
        <v>0</v>
      </c>
      <c r="Q204" s="203">
        <v>0</v>
      </c>
      <c r="R204" s="203">
        <f t="shared" si="22"/>
        <v>0</v>
      </c>
      <c r="S204" s="203">
        <v>0</v>
      </c>
      <c r="T204" s="204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334</v>
      </c>
      <c r="AT204" s="205" t="s">
        <v>386</v>
      </c>
      <c r="AU204" s="205" t="s">
        <v>85</v>
      </c>
      <c r="AY204" s="18" t="s">
        <v>275</v>
      </c>
      <c r="BE204" s="206">
        <f t="shared" si="24"/>
        <v>0</v>
      </c>
      <c r="BF204" s="206">
        <f t="shared" si="25"/>
        <v>0</v>
      </c>
      <c r="BG204" s="206">
        <f t="shared" si="26"/>
        <v>0</v>
      </c>
      <c r="BH204" s="206">
        <f t="shared" si="27"/>
        <v>0</v>
      </c>
      <c r="BI204" s="206">
        <f t="shared" si="28"/>
        <v>0</v>
      </c>
      <c r="BJ204" s="18" t="s">
        <v>83</v>
      </c>
      <c r="BK204" s="206">
        <f t="shared" si="29"/>
        <v>0</v>
      </c>
      <c r="BL204" s="18" t="s">
        <v>282</v>
      </c>
      <c r="BM204" s="205" t="s">
        <v>5878</v>
      </c>
    </row>
    <row r="205" spans="1:65" s="2" customFormat="1" ht="16.5" customHeight="1">
      <c r="A205" s="35"/>
      <c r="B205" s="36"/>
      <c r="C205" s="251" t="s">
        <v>675</v>
      </c>
      <c r="D205" s="251" t="s">
        <v>386</v>
      </c>
      <c r="E205" s="252" t="s">
        <v>5879</v>
      </c>
      <c r="F205" s="253" t="s">
        <v>5880</v>
      </c>
      <c r="G205" s="254" t="s">
        <v>610</v>
      </c>
      <c r="H205" s="255">
        <v>1</v>
      </c>
      <c r="I205" s="256"/>
      <c r="J205" s="257">
        <f t="shared" si="20"/>
        <v>0</v>
      </c>
      <c r="K205" s="253" t="s">
        <v>1</v>
      </c>
      <c r="L205" s="258"/>
      <c r="M205" s="259" t="s">
        <v>1</v>
      </c>
      <c r="N205" s="260" t="s">
        <v>41</v>
      </c>
      <c r="O205" s="72"/>
      <c r="P205" s="203">
        <f t="shared" si="21"/>
        <v>0</v>
      </c>
      <c r="Q205" s="203">
        <v>0</v>
      </c>
      <c r="R205" s="203">
        <f t="shared" si="22"/>
        <v>0</v>
      </c>
      <c r="S205" s="203">
        <v>0</v>
      </c>
      <c r="T205" s="204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334</v>
      </c>
      <c r="AT205" s="205" t="s">
        <v>386</v>
      </c>
      <c r="AU205" s="205" t="s">
        <v>85</v>
      </c>
      <c r="AY205" s="18" t="s">
        <v>275</v>
      </c>
      <c r="BE205" s="206">
        <f t="shared" si="24"/>
        <v>0</v>
      </c>
      <c r="BF205" s="206">
        <f t="shared" si="25"/>
        <v>0</v>
      </c>
      <c r="BG205" s="206">
        <f t="shared" si="26"/>
        <v>0</v>
      </c>
      <c r="BH205" s="206">
        <f t="shared" si="27"/>
        <v>0</v>
      </c>
      <c r="BI205" s="206">
        <f t="shared" si="28"/>
        <v>0</v>
      </c>
      <c r="BJ205" s="18" t="s">
        <v>83</v>
      </c>
      <c r="BK205" s="206">
        <f t="shared" si="29"/>
        <v>0</v>
      </c>
      <c r="BL205" s="18" t="s">
        <v>282</v>
      </c>
      <c r="BM205" s="205" t="s">
        <v>5881</v>
      </c>
    </row>
    <row r="206" spans="1:65" s="2" customFormat="1" ht="16.5" customHeight="1">
      <c r="A206" s="35"/>
      <c r="B206" s="36"/>
      <c r="C206" s="251" t="s">
        <v>680</v>
      </c>
      <c r="D206" s="251" t="s">
        <v>386</v>
      </c>
      <c r="E206" s="252" t="s">
        <v>5882</v>
      </c>
      <c r="F206" s="253" t="s">
        <v>5883</v>
      </c>
      <c r="G206" s="254" t="s">
        <v>610</v>
      </c>
      <c r="H206" s="255">
        <v>1</v>
      </c>
      <c r="I206" s="256"/>
      <c r="J206" s="257">
        <f t="shared" si="20"/>
        <v>0</v>
      </c>
      <c r="K206" s="253" t="s">
        <v>1</v>
      </c>
      <c r="L206" s="258"/>
      <c r="M206" s="259" t="s">
        <v>1</v>
      </c>
      <c r="N206" s="260" t="s">
        <v>41</v>
      </c>
      <c r="O206" s="72"/>
      <c r="P206" s="203">
        <f t="shared" si="21"/>
        <v>0</v>
      </c>
      <c r="Q206" s="203">
        <v>0</v>
      </c>
      <c r="R206" s="203">
        <f t="shared" si="22"/>
        <v>0</v>
      </c>
      <c r="S206" s="203">
        <v>0</v>
      </c>
      <c r="T206" s="204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334</v>
      </c>
      <c r="AT206" s="205" t="s">
        <v>386</v>
      </c>
      <c r="AU206" s="205" t="s">
        <v>85</v>
      </c>
      <c r="AY206" s="18" t="s">
        <v>275</v>
      </c>
      <c r="BE206" s="206">
        <f t="shared" si="24"/>
        <v>0</v>
      </c>
      <c r="BF206" s="206">
        <f t="shared" si="25"/>
        <v>0</v>
      </c>
      <c r="BG206" s="206">
        <f t="shared" si="26"/>
        <v>0</v>
      </c>
      <c r="BH206" s="206">
        <f t="shared" si="27"/>
        <v>0</v>
      </c>
      <c r="BI206" s="206">
        <f t="shared" si="28"/>
        <v>0</v>
      </c>
      <c r="BJ206" s="18" t="s">
        <v>83</v>
      </c>
      <c r="BK206" s="206">
        <f t="shared" si="29"/>
        <v>0</v>
      </c>
      <c r="BL206" s="18" t="s">
        <v>282</v>
      </c>
      <c r="BM206" s="205" t="s">
        <v>5884</v>
      </c>
    </row>
    <row r="207" spans="1:65" s="2" customFormat="1" ht="24.15" customHeight="1">
      <c r="A207" s="35"/>
      <c r="B207" s="36"/>
      <c r="C207" s="194" t="s">
        <v>686</v>
      </c>
      <c r="D207" s="194" t="s">
        <v>277</v>
      </c>
      <c r="E207" s="195" t="s">
        <v>5885</v>
      </c>
      <c r="F207" s="196" t="s">
        <v>5886</v>
      </c>
      <c r="G207" s="197" t="s">
        <v>610</v>
      </c>
      <c r="H207" s="198">
        <v>6</v>
      </c>
      <c r="I207" s="199"/>
      <c r="J207" s="200">
        <f t="shared" si="20"/>
        <v>0</v>
      </c>
      <c r="K207" s="196" t="s">
        <v>281</v>
      </c>
      <c r="L207" s="40"/>
      <c r="M207" s="201" t="s">
        <v>1</v>
      </c>
      <c r="N207" s="202" t="s">
        <v>41</v>
      </c>
      <c r="O207" s="72"/>
      <c r="P207" s="203">
        <f t="shared" si="21"/>
        <v>0</v>
      </c>
      <c r="Q207" s="203">
        <v>5.0000000000000002E-5</v>
      </c>
      <c r="R207" s="203">
        <f t="shared" si="22"/>
        <v>3.0000000000000003E-4</v>
      </c>
      <c r="S207" s="203">
        <v>0</v>
      </c>
      <c r="T207" s="204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282</v>
      </c>
      <c r="AT207" s="205" t="s">
        <v>277</v>
      </c>
      <c r="AU207" s="205" t="s">
        <v>85</v>
      </c>
      <c r="AY207" s="18" t="s">
        <v>275</v>
      </c>
      <c r="BE207" s="206">
        <f t="shared" si="24"/>
        <v>0</v>
      </c>
      <c r="BF207" s="206">
        <f t="shared" si="25"/>
        <v>0</v>
      </c>
      <c r="BG207" s="206">
        <f t="shared" si="26"/>
        <v>0</v>
      </c>
      <c r="BH207" s="206">
        <f t="shared" si="27"/>
        <v>0</v>
      </c>
      <c r="BI207" s="206">
        <f t="shared" si="28"/>
        <v>0</v>
      </c>
      <c r="BJ207" s="18" t="s">
        <v>83</v>
      </c>
      <c r="BK207" s="206">
        <f t="shared" si="29"/>
        <v>0</v>
      </c>
      <c r="BL207" s="18" t="s">
        <v>282</v>
      </c>
      <c r="BM207" s="205" t="s">
        <v>5887</v>
      </c>
    </row>
    <row r="208" spans="1:65" s="2" customFormat="1" ht="21.75" customHeight="1">
      <c r="A208" s="35"/>
      <c r="B208" s="36"/>
      <c r="C208" s="251" t="s">
        <v>691</v>
      </c>
      <c r="D208" s="251" t="s">
        <v>386</v>
      </c>
      <c r="E208" s="252" t="s">
        <v>5888</v>
      </c>
      <c r="F208" s="253" t="s">
        <v>5889</v>
      </c>
      <c r="G208" s="254" t="s">
        <v>610</v>
      </c>
      <c r="H208" s="255">
        <v>6</v>
      </c>
      <c r="I208" s="256"/>
      <c r="J208" s="257">
        <f t="shared" si="20"/>
        <v>0</v>
      </c>
      <c r="K208" s="253" t="s">
        <v>281</v>
      </c>
      <c r="L208" s="258"/>
      <c r="M208" s="259" t="s">
        <v>1</v>
      </c>
      <c r="N208" s="260" t="s">
        <v>41</v>
      </c>
      <c r="O208" s="72"/>
      <c r="P208" s="203">
        <f t="shared" si="21"/>
        <v>0</v>
      </c>
      <c r="Q208" s="203">
        <v>4.7200000000000002E-3</v>
      </c>
      <c r="R208" s="203">
        <f t="shared" si="22"/>
        <v>2.8320000000000001E-2</v>
      </c>
      <c r="S208" s="203">
        <v>0</v>
      </c>
      <c r="T208" s="204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334</v>
      </c>
      <c r="AT208" s="205" t="s">
        <v>386</v>
      </c>
      <c r="AU208" s="205" t="s">
        <v>85</v>
      </c>
      <c r="AY208" s="18" t="s">
        <v>275</v>
      </c>
      <c r="BE208" s="206">
        <f t="shared" si="24"/>
        <v>0</v>
      </c>
      <c r="BF208" s="206">
        <f t="shared" si="25"/>
        <v>0</v>
      </c>
      <c r="BG208" s="206">
        <f t="shared" si="26"/>
        <v>0</v>
      </c>
      <c r="BH208" s="206">
        <f t="shared" si="27"/>
        <v>0</v>
      </c>
      <c r="BI208" s="206">
        <f t="shared" si="28"/>
        <v>0</v>
      </c>
      <c r="BJ208" s="18" t="s">
        <v>83</v>
      </c>
      <c r="BK208" s="206">
        <f t="shared" si="29"/>
        <v>0</v>
      </c>
      <c r="BL208" s="18" t="s">
        <v>282</v>
      </c>
      <c r="BM208" s="205" t="s">
        <v>5890</v>
      </c>
    </row>
    <row r="209" spans="1:65" s="2" customFormat="1" ht="24.15" customHeight="1">
      <c r="A209" s="35"/>
      <c r="B209" s="36"/>
      <c r="C209" s="194" t="s">
        <v>698</v>
      </c>
      <c r="D209" s="194" t="s">
        <v>277</v>
      </c>
      <c r="E209" s="195" t="s">
        <v>5891</v>
      </c>
      <c r="F209" s="196" t="s">
        <v>5892</v>
      </c>
      <c r="G209" s="197" t="s">
        <v>610</v>
      </c>
      <c r="H209" s="198">
        <v>15</v>
      </c>
      <c r="I209" s="199"/>
      <c r="J209" s="200">
        <f t="shared" si="20"/>
        <v>0</v>
      </c>
      <c r="K209" s="196" t="s">
        <v>281</v>
      </c>
      <c r="L209" s="40"/>
      <c r="M209" s="201" t="s">
        <v>1</v>
      </c>
      <c r="N209" s="202" t="s">
        <v>41</v>
      </c>
      <c r="O209" s="72"/>
      <c r="P209" s="203">
        <f t="shared" si="21"/>
        <v>0</v>
      </c>
      <c r="Q209" s="203">
        <v>5.0000000000000002E-5</v>
      </c>
      <c r="R209" s="203">
        <f t="shared" si="22"/>
        <v>7.5000000000000002E-4</v>
      </c>
      <c r="S209" s="203">
        <v>0</v>
      </c>
      <c r="T209" s="204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282</v>
      </c>
      <c r="AT209" s="205" t="s">
        <v>277</v>
      </c>
      <c r="AU209" s="205" t="s">
        <v>85</v>
      </c>
      <c r="AY209" s="18" t="s">
        <v>275</v>
      </c>
      <c r="BE209" s="206">
        <f t="shared" si="24"/>
        <v>0</v>
      </c>
      <c r="BF209" s="206">
        <f t="shared" si="25"/>
        <v>0</v>
      </c>
      <c r="BG209" s="206">
        <f t="shared" si="26"/>
        <v>0</v>
      </c>
      <c r="BH209" s="206">
        <f t="shared" si="27"/>
        <v>0</v>
      </c>
      <c r="BI209" s="206">
        <f t="shared" si="28"/>
        <v>0</v>
      </c>
      <c r="BJ209" s="18" t="s">
        <v>83</v>
      </c>
      <c r="BK209" s="206">
        <f t="shared" si="29"/>
        <v>0</v>
      </c>
      <c r="BL209" s="18" t="s">
        <v>282</v>
      </c>
      <c r="BM209" s="205" t="s">
        <v>5893</v>
      </c>
    </row>
    <row r="210" spans="1:65" s="2" customFormat="1" ht="21.75" customHeight="1">
      <c r="A210" s="35"/>
      <c r="B210" s="36"/>
      <c r="C210" s="251" t="s">
        <v>704</v>
      </c>
      <c r="D210" s="251" t="s">
        <v>386</v>
      </c>
      <c r="E210" s="252" t="s">
        <v>5888</v>
      </c>
      <c r="F210" s="253" t="s">
        <v>5889</v>
      </c>
      <c r="G210" s="254" t="s">
        <v>610</v>
      </c>
      <c r="H210" s="255">
        <v>52.5</v>
      </c>
      <c r="I210" s="256"/>
      <c r="J210" s="257">
        <f t="shared" si="20"/>
        <v>0</v>
      </c>
      <c r="K210" s="253" t="s">
        <v>281</v>
      </c>
      <c r="L210" s="258"/>
      <c r="M210" s="259" t="s">
        <v>1</v>
      </c>
      <c r="N210" s="260" t="s">
        <v>41</v>
      </c>
      <c r="O210" s="72"/>
      <c r="P210" s="203">
        <f t="shared" si="21"/>
        <v>0</v>
      </c>
      <c r="Q210" s="203">
        <v>4.7200000000000002E-3</v>
      </c>
      <c r="R210" s="203">
        <f t="shared" si="22"/>
        <v>0.24780000000000002</v>
      </c>
      <c r="S210" s="203">
        <v>0</v>
      </c>
      <c r="T210" s="204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334</v>
      </c>
      <c r="AT210" s="205" t="s">
        <v>386</v>
      </c>
      <c r="AU210" s="205" t="s">
        <v>85</v>
      </c>
      <c r="AY210" s="18" t="s">
        <v>275</v>
      </c>
      <c r="BE210" s="206">
        <f t="shared" si="24"/>
        <v>0</v>
      </c>
      <c r="BF210" s="206">
        <f t="shared" si="25"/>
        <v>0</v>
      </c>
      <c r="BG210" s="206">
        <f t="shared" si="26"/>
        <v>0</v>
      </c>
      <c r="BH210" s="206">
        <f t="shared" si="27"/>
        <v>0</v>
      </c>
      <c r="BI210" s="206">
        <f t="shared" si="28"/>
        <v>0</v>
      </c>
      <c r="BJ210" s="18" t="s">
        <v>83</v>
      </c>
      <c r="BK210" s="206">
        <f t="shared" si="29"/>
        <v>0</v>
      </c>
      <c r="BL210" s="18" t="s">
        <v>282</v>
      </c>
      <c r="BM210" s="205" t="s">
        <v>5894</v>
      </c>
    </row>
    <row r="211" spans="1:65" s="13" customFormat="1" ht="10">
      <c r="B211" s="207"/>
      <c r="C211" s="208"/>
      <c r="D211" s="209" t="s">
        <v>284</v>
      </c>
      <c r="E211" s="210" t="s">
        <v>1</v>
      </c>
      <c r="F211" s="211" t="s">
        <v>5895</v>
      </c>
      <c r="G211" s="208"/>
      <c r="H211" s="212">
        <v>52.5</v>
      </c>
      <c r="I211" s="213"/>
      <c r="J211" s="208"/>
      <c r="K211" s="208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284</v>
      </c>
      <c r="AU211" s="218" t="s">
        <v>85</v>
      </c>
      <c r="AV211" s="13" t="s">
        <v>85</v>
      </c>
      <c r="AW211" s="13" t="s">
        <v>32</v>
      </c>
      <c r="AX211" s="13" t="s">
        <v>83</v>
      </c>
      <c r="AY211" s="218" t="s">
        <v>275</v>
      </c>
    </row>
    <row r="212" spans="1:65" s="2" customFormat="1" ht="24.15" customHeight="1">
      <c r="A212" s="35"/>
      <c r="B212" s="36"/>
      <c r="C212" s="194" t="s">
        <v>711</v>
      </c>
      <c r="D212" s="194" t="s">
        <v>277</v>
      </c>
      <c r="E212" s="195" t="s">
        <v>5896</v>
      </c>
      <c r="F212" s="196" t="s">
        <v>5897</v>
      </c>
      <c r="G212" s="197" t="s">
        <v>610</v>
      </c>
      <c r="H212" s="198">
        <v>21</v>
      </c>
      <c r="I212" s="199"/>
      <c r="J212" s="200">
        <f>ROUND(I212*H212,2)</f>
        <v>0</v>
      </c>
      <c r="K212" s="196" t="s">
        <v>281</v>
      </c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282</v>
      </c>
      <c r="AT212" s="205" t="s">
        <v>277</v>
      </c>
      <c r="AU212" s="205" t="s">
        <v>85</v>
      </c>
      <c r="AY212" s="18" t="s">
        <v>275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282</v>
      </c>
      <c r="BM212" s="205" t="s">
        <v>5898</v>
      </c>
    </row>
    <row r="213" spans="1:65" s="2" customFormat="1" ht="16.5" customHeight="1">
      <c r="A213" s="35"/>
      <c r="B213" s="36"/>
      <c r="C213" s="251" t="s">
        <v>401</v>
      </c>
      <c r="D213" s="251" t="s">
        <v>386</v>
      </c>
      <c r="E213" s="252" t="s">
        <v>5899</v>
      </c>
      <c r="F213" s="253" t="s">
        <v>5900</v>
      </c>
      <c r="G213" s="254" t="s">
        <v>342</v>
      </c>
      <c r="H213" s="255">
        <v>2.1000000000000001E-2</v>
      </c>
      <c r="I213" s="256"/>
      <c r="J213" s="257">
        <f>ROUND(I213*H213,2)</f>
        <v>0</v>
      </c>
      <c r="K213" s="253" t="s">
        <v>281</v>
      </c>
      <c r="L213" s="258"/>
      <c r="M213" s="259" t="s">
        <v>1</v>
      </c>
      <c r="N213" s="260" t="s">
        <v>41</v>
      </c>
      <c r="O213" s="72"/>
      <c r="P213" s="203">
        <f>O213*H213</f>
        <v>0</v>
      </c>
      <c r="Q213" s="203">
        <v>1</v>
      </c>
      <c r="R213" s="203">
        <f>Q213*H213</f>
        <v>2.1000000000000001E-2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334</v>
      </c>
      <c r="AT213" s="205" t="s">
        <v>386</v>
      </c>
      <c r="AU213" s="205" t="s">
        <v>85</v>
      </c>
      <c r="AY213" s="18" t="s">
        <v>275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282</v>
      </c>
      <c r="BM213" s="205" t="s">
        <v>5901</v>
      </c>
    </row>
    <row r="214" spans="1:65" s="13" customFormat="1" ht="10">
      <c r="B214" s="207"/>
      <c r="C214" s="208"/>
      <c r="D214" s="209" t="s">
        <v>284</v>
      </c>
      <c r="E214" s="210" t="s">
        <v>1</v>
      </c>
      <c r="F214" s="211" t="s">
        <v>5902</v>
      </c>
      <c r="G214" s="208"/>
      <c r="H214" s="212">
        <v>2.1000000000000001E-2</v>
      </c>
      <c r="I214" s="213"/>
      <c r="J214" s="208"/>
      <c r="K214" s="208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284</v>
      </c>
      <c r="AU214" s="218" t="s">
        <v>85</v>
      </c>
      <c r="AV214" s="13" t="s">
        <v>85</v>
      </c>
      <c r="AW214" s="13" t="s">
        <v>32</v>
      </c>
      <c r="AX214" s="13" t="s">
        <v>83</v>
      </c>
      <c r="AY214" s="218" t="s">
        <v>275</v>
      </c>
    </row>
    <row r="215" spans="1:65" s="2" customFormat="1" ht="33" customHeight="1">
      <c r="A215" s="35"/>
      <c r="B215" s="36"/>
      <c r="C215" s="194" t="s">
        <v>755</v>
      </c>
      <c r="D215" s="194" t="s">
        <v>277</v>
      </c>
      <c r="E215" s="195" t="s">
        <v>5903</v>
      </c>
      <c r="F215" s="196" t="s">
        <v>5904</v>
      </c>
      <c r="G215" s="197" t="s">
        <v>280</v>
      </c>
      <c r="H215" s="198">
        <v>2353</v>
      </c>
      <c r="I215" s="199"/>
      <c r="J215" s="200">
        <f>ROUND(I215*H215,2)</f>
        <v>0</v>
      </c>
      <c r="K215" s="196" t="s">
        <v>281</v>
      </c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282</v>
      </c>
      <c r="AT215" s="205" t="s">
        <v>277</v>
      </c>
      <c r="AU215" s="205" t="s">
        <v>85</v>
      </c>
      <c r="AY215" s="18" t="s">
        <v>275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282</v>
      </c>
      <c r="BM215" s="205" t="s">
        <v>5905</v>
      </c>
    </row>
    <row r="216" spans="1:65" s="13" customFormat="1" ht="10">
      <c r="B216" s="207"/>
      <c r="C216" s="208"/>
      <c r="D216" s="209" t="s">
        <v>284</v>
      </c>
      <c r="E216" s="210" t="s">
        <v>1</v>
      </c>
      <c r="F216" s="211" t="s">
        <v>5731</v>
      </c>
      <c r="G216" s="208"/>
      <c r="H216" s="212">
        <v>2353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284</v>
      </c>
      <c r="AU216" s="218" t="s">
        <v>85</v>
      </c>
      <c r="AV216" s="13" t="s">
        <v>85</v>
      </c>
      <c r="AW216" s="13" t="s">
        <v>32</v>
      </c>
      <c r="AX216" s="13" t="s">
        <v>83</v>
      </c>
      <c r="AY216" s="218" t="s">
        <v>275</v>
      </c>
    </row>
    <row r="217" spans="1:65" s="2" customFormat="1" ht="21.75" customHeight="1">
      <c r="A217" s="35"/>
      <c r="B217" s="36"/>
      <c r="C217" s="194" t="s">
        <v>759</v>
      </c>
      <c r="D217" s="194" t="s">
        <v>277</v>
      </c>
      <c r="E217" s="195" t="s">
        <v>5906</v>
      </c>
      <c r="F217" s="196" t="s">
        <v>5907</v>
      </c>
      <c r="G217" s="197" t="s">
        <v>280</v>
      </c>
      <c r="H217" s="198">
        <v>685</v>
      </c>
      <c r="I217" s="199"/>
      <c r="J217" s="200">
        <f>ROUND(I217*H217,2)</f>
        <v>0</v>
      </c>
      <c r="K217" s="196" t="s">
        <v>281</v>
      </c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282</v>
      </c>
      <c r="AT217" s="205" t="s">
        <v>277</v>
      </c>
      <c r="AU217" s="205" t="s">
        <v>85</v>
      </c>
      <c r="AY217" s="18" t="s">
        <v>275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282</v>
      </c>
      <c r="BM217" s="205" t="s">
        <v>5908</v>
      </c>
    </row>
    <row r="218" spans="1:65" s="13" customFormat="1" ht="10">
      <c r="B218" s="207"/>
      <c r="C218" s="208"/>
      <c r="D218" s="209" t="s">
        <v>284</v>
      </c>
      <c r="E218" s="210" t="s">
        <v>1</v>
      </c>
      <c r="F218" s="211" t="s">
        <v>277</v>
      </c>
      <c r="G218" s="208"/>
      <c r="H218" s="212">
        <v>685</v>
      </c>
      <c r="I218" s="213"/>
      <c r="J218" s="208"/>
      <c r="K218" s="208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284</v>
      </c>
      <c r="AU218" s="218" t="s">
        <v>85</v>
      </c>
      <c r="AV218" s="13" t="s">
        <v>85</v>
      </c>
      <c r="AW218" s="13" t="s">
        <v>32</v>
      </c>
      <c r="AX218" s="13" t="s">
        <v>83</v>
      </c>
      <c r="AY218" s="218" t="s">
        <v>275</v>
      </c>
    </row>
    <row r="219" spans="1:65" s="2" customFormat="1" ht="24.15" customHeight="1">
      <c r="A219" s="35"/>
      <c r="B219" s="36"/>
      <c r="C219" s="251" t="s">
        <v>769</v>
      </c>
      <c r="D219" s="251" t="s">
        <v>386</v>
      </c>
      <c r="E219" s="252" t="s">
        <v>5909</v>
      </c>
      <c r="F219" s="253" t="s">
        <v>5910</v>
      </c>
      <c r="G219" s="254" t="s">
        <v>280</v>
      </c>
      <c r="H219" s="255">
        <v>719.25</v>
      </c>
      <c r="I219" s="256"/>
      <c r="J219" s="257">
        <f>ROUND(I219*H219,2)</f>
        <v>0</v>
      </c>
      <c r="K219" s="253" t="s">
        <v>281</v>
      </c>
      <c r="L219" s="258"/>
      <c r="M219" s="259" t="s">
        <v>1</v>
      </c>
      <c r="N219" s="260" t="s">
        <v>41</v>
      </c>
      <c r="O219" s="72"/>
      <c r="P219" s="203">
        <f>O219*H219</f>
        <v>0</v>
      </c>
      <c r="Q219" s="203">
        <v>2.0000000000000001E-4</v>
      </c>
      <c r="R219" s="203">
        <f>Q219*H219</f>
        <v>0.14385000000000001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334</v>
      </c>
      <c r="AT219" s="205" t="s">
        <v>386</v>
      </c>
      <c r="AU219" s="205" t="s">
        <v>85</v>
      </c>
      <c r="AY219" s="18" t="s">
        <v>275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282</v>
      </c>
      <c r="BM219" s="205" t="s">
        <v>5911</v>
      </c>
    </row>
    <row r="220" spans="1:65" s="13" customFormat="1" ht="10">
      <c r="B220" s="207"/>
      <c r="C220" s="208"/>
      <c r="D220" s="209" t="s">
        <v>284</v>
      </c>
      <c r="E220" s="210" t="s">
        <v>1</v>
      </c>
      <c r="F220" s="211" t="s">
        <v>5912</v>
      </c>
      <c r="G220" s="208"/>
      <c r="H220" s="212">
        <v>719.25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284</v>
      </c>
      <c r="AU220" s="218" t="s">
        <v>85</v>
      </c>
      <c r="AV220" s="13" t="s">
        <v>85</v>
      </c>
      <c r="AW220" s="13" t="s">
        <v>32</v>
      </c>
      <c r="AX220" s="13" t="s">
        <v>83</v>
      </c>
      <c r="AY220" s="218" t="s">
        <v>275</v>
      </c>
    </row>
    <row r="221" spans="1:65" s="2" customFormat="1" ht="24.15" customHeight="1">
      <c r="A221" s="35"/>
      <c r="B221" s="36"/>
      <c r="C221" s="194" t="s">
        <v>783</v>
      </c>
      <c r="D221" s="194" t="s">
        <v>277</v>
      </c>
      <c r="E221" s="195" t="s">
        <v>5913</v>
      </c>
      <c r="F221" s="196" t="s">
        <v>5914</v>
      </c>
      <c r="G221" s="197" t="s">
        <v>280</v>
      </c>
      <c r="H221" s="198">
        <v>685</v>
      </c>
      <c r="I221" s="199"/>
      <c r="J221" s="200">
        <f>ROUND(I221*H221,2)</f>
        <v>0</v>
      </c>
      <c r="K221" s="196" t="s">
        <v>281</v>
      </c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282</v>
      </c>
      <c r="AT221" s="205" t="s">
        <v>277</v>
      </c>
      <c r="AU221" s="205" t="s">
        <v>85</v>
      </c>
      <c r="AY221" s="18" t="s">
        <v>275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282</v>
      </c>
      <c r="BM221" s="205" t="s">
        <v>5915</v>
      </c>
    </row>
    <row r="222" spans="1:65" s="16" customFormat="1" ht="10">
      <c r="B222" s="241"/>
      <c r="C222" s="242"/>
      <c r="D222" s="209" t="s">
        <v>284</v>
      </c>
      <c r="E222" s="243" t="s">
        <v>1</v>
      </c>
      <c r="F222" s="244" t="s">
        <v>5916</v>
      </c>
      <c r="G222" s="242"/>
      <c r="H222" s="243" t="s">
        <v>1</v>
      </c>
      <c r="I222" s="245"/>
      <c r="J222" s="242"/>
      <c r="K222" s="242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284</v>
      </c>
      <c r="AU222" s="250" t="s">
        <v>85</v>
      </c>
      <c r="AV222" s="16" t="s">
        <v>83</v>
      </c>
      <c r="AW222" s="16" t="s">
        <v>32</v>
      </c>
      <c r="AX222" s="16" t="s">
        <v>76</v>
      </c>
      <c r="AY222" s="250" t="s">
        <v>275</v>
      </c>
    </row>
    <row r="223" spans="1:65" s="13" customFormat="1" ht="10">
      <c r="B223" s="207"/>
      <c r="C223" s="208"/>
      <c r="D223" s="209" t="s">
        <v>284</v>
      </c>
      <c r="E223" s="210" t="s">
        <v>1</v>
      </c>
      <c r="F223" s="211" t="s">
        <v>277</v>
      </c>
      <c r="G223" s="208"/>
      <c r="H223" s="212">
        <v>685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284</v>
      </c>
      <c r="AU223" s="218" t="s">
        <v>85</v>
      </c>
      <c r="AV223" s="13" t="s">
        <v>85</v>
      </c>
      <c r="AW223" s="13" t="s">
        <v>32</v>
      </c>
      <c r="AX223" s="13" t="s">
        <v>83</v>
      </c>
      <c r="AY223" s="218" t="s">
        <v>275</v>
      </c>
    </row>
    <row r="224" spans="1:65" s="2" customFormat="1" ht="16.5" customHeight="1">
      <c r="A224" s="35"/>
      <c r="B224" s="36"/>
      <c r="C224" s="251" t="s">
        <v>791</v>
      </c>
      <c r="D224" s="251" t="s">
        <v>386</v>
      </c>
      <c r="E224" s="252" t="s">
        <v>5917</v>
      </c>
      <c r="F224" s="253" t="s">
        <v>5918</v>
      </c>
      <c r="G224" s="254" t="s">
        <v>290</v>
      </c>
      <c r="H224" s="255">
        <v>34.456000000000003</v>
      </c>
      <c r="I224" s="256"/>
      <c r="J224" s="257">
        <f>ROUND(I224*H224,2)</f>
        <v>0</v>
      </c>
      <c r="K224" s="253" t="s">
        <v>281</v>
      </c>
      <c r="L224" s="258"/>
      <c r="M224" s="259" t="s">
        <v>1</v>
      </c>
      <c r="N224" s="260" t="s">
        <v>41</v>
      </c>
      <c r="O224" s="72"/>
      <c r="P224" s="203">
        <f>O224*H224</f>
        <v>0</v>
      </c>
      <c r="Q224" s="203">
        <v>0.2</v>
      </c>
      <c r="R224" s="203">
        <f>Q224*H224</f>
        <v>6.8912000000000013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334</v>
      </c>
      <c r="AT224" s="205" t="s">
        <v>386</v>
      </c>
      <c r="AU224" s="205" t="s">
        <v>85</v>
      </c>
      <c r="AY224" s="18" t="s">
        <v>275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282</v>
      </c>
      <c r="BM224" s="205" t="s">
        <v>5919</v>
      </c>
    </row>
    <row r="225" spans="1:65" s="13" customFormat="1" ht="10">
      <c r="B225" s="207"/>
      <c r="C225" s="208"/>
      <c r="D225" s="209" t="s">
        <v>284</v>
      </c>
      <c r="E225" s="210" t="s">
        <v>1</v>
      </c>
      <c r="F225" s="211" t="s">
        <v>5920</v>
      </c>
      <c r="G225" s="208"/>
      <c r="H225" s="212">
        <v>34.456000000000003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284</v>
      </c>
      <c r="AU225" s="218" t="s">
        <v>85</v>
      </c>
      <c r="AV225" s="13" t="s">
        <v>85</v>
      </c>
      <c r="AW225" s="13" t="s">
        <v>32</v>
      </c>
      <c r="AX225" s="13" t="s">
        <v>83</v>
      </c>
      <c r="AY225" s="218" t="s">
        <v>275</v>
      </c>
    </row>
    <row r="226" spans="1:65" s="2" customFormat="1" ht="24.15" customHeight="1">
      <c r="A226" s="35"/>
      <c r="B226" s="36"/>
      <c r="C226" s="194" t="s">
        <v>812</v>
      </c>
      <c r="D226" s="194" t="s">
        <v>277</v>
      </c>
      <c r="E226" s="195" t="s">
        <v>5921</v>
      </c>
      <c r="F226" s="196" t="s">
        <v>5922</v>
      </c>
      <c r="G226" s="197" t="s">
        <v>342</v>
      </c>
      <c r="H226" s="198">
        <v>0.157</v>
      </c>
      <c r="I226" s="199"/>
      <c r="J226" s="200">
        <f>ROUND(I226*H226,2)</f>
        <v>0</v>
      </c>
      <c r="K226" s="196" t="s">
        <v>281</v>
      </c>
      <c r="L226" s="40"/>
      <c r="M226" s="201" t="s">
        <v>1</v>
      </c>
      <c r="N226" s="202" t="s">
        <v>41</v>
      </c>
      <c r="O226" s="7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282</v>
      </c>
      <c r="AT226" s="205" t="s">
        <v>277</v>
      </c>
      <c r="AU226" s="205" t="s">
        <v>85</v>
      </c>
      <c r="AY226" s="18" t="s">
        <v>275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83</v>
      </c>
      <c r="BK226" s="206">
        <f>ROUND(I226*H226,2)</f>
        <v>0</v>
      </c>
      <c r="BL226" s="18" t="s">
        <v>282</v>
      </c>
      <c r="BM226" s="205" t="s">
        <v>5923</v>
      </c>
    </row>
    <row r="227" spans="1:65" s="16" customFormat="1" ht="10">
      <c r="B227" s="241"/>
      <c r="C227" s="242"/>
      <c r="D227" s="209" t="s">
        <v>284</v>
      </c>
      <c r="E227" s="243" t="s">
        <v>1</v>
      </c>
      <c r="F227" s="244" t="s">
        <v>5924</v>
      </c>
      <c r="G227" s="242"/>
      <c r="H227" s="243" t="s">
        <v>1</v>
      </c>
      <c r="I227" s="245"/>
      <c r="J227" s="242"/>
      <c r="K227" s="242"/>
      <c r="L227" s="246"/>
      <c r="M227" s="247"/>
      <c r="N227" s="248"/>
      <c r="O227" s="248"/>
      <c r="P227" s="248"/>
      <c r="Q227" s="248"/>
      <c r="R227" s="248"/>
      <c r="S227" s="248"/>
      <c r="T227" s="249"/>
      <c r="AT227" s="250" t="s">
        <v>284</v>
      </c>
      <c r="AU227" s="250" t="s">
        <v>85</v>
      </c>
      <c r="AV227" s="16" t="s">
        <v>83</v>
      </c>
      <c r="AW227" s="16" t="s">
        <v>32</v>
      </c>
      <c r="AX227" s="16" t="s">
        <v>76</v>
      </c>
      <c r="AY227" s="250" t="s">
        <v>275</v>
      </c>
    </row>
    <row r="228" spans="1:65" s="13" customFormat="1" ht="10">
      <c r="B228" s="207"/>
      <c r="C228" s="208"/>
      <c r="D228" s="209" t="s">
        <v>284</v>
      </c>
      <c r="E228" s="210" t="s">
        <v>1</v>
      </c>
      <c r="F228" s="211" t="s">
        <v>5925</v>
      </c>
      <c r="G228" s="208"/>
      <c r="H228" s="212">
        <v>0.157</v>
      </c>
      <c r="I228" s="213"/>
      <c r="J228" s="208"/>
      <c r="K228" s="208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284</v>
      </c>
      <c r="AU228" s="218" t="s">
        <v>85</v>
      </c>
      <c r="AV228" s="13" t="s">
        <v>85</v>
      </c>
      <c r="AW228" s="13" t="s">
        <v>32</v>
      </c>
      <c r="AX228" s="13" t="s">
        <v>76</v>
      </c>
      <c r="AY228" s="218" t="s">
        <v>275</v>
      </c>
    </row>
    <row r="229" spans="1:65" s="15" customFormat="1" ht="10">
      <c r="B229" s="230"/>
      <c r="C229" s="231"/>
      <c r="D229" s="209" t="s">
        <v>284</v>
      </c>
      <c r="E229" s="232" t="s">
        <v>1</v>
      </c>
      <c r="F229" s="233" t="s">
        <v>287</v>
      </c>
      <c r="G229" s="231"/>
      <c r="H229" s="234">
        <v>0.157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284</v>
      </c>
      <c r="AU229" s="240" t="s">
        <v>85</v>
      </c>
      <c r="AV229" s="15" t="s">
        <v>282</v>
      </c>
      <c r="AW229" s="15" t="s">
        <v>32</v>
      </c>
      <c r="AX229" s="15" t="s">
        <v>83</v>
      </c>
      <c r="AY229" s="240" t="s">
        <v>275</v>
      </c>
    </row>
    <row r="230" spans="1:65" s="2" customFormat="1" ht="16.5" customHeight="1">
      <c r="A230" s="35"/>
      <c r="B230" s="36"/>
      <c r="C230" s="251" t="s">
        <v>821</v>
      </c>
      <c r="D230" s="251" t="s">
        <v>386</v>
      </c>
      <c r="E230" s="252" t="s">
        <v>5926</v>
      </c>
      <c r="F230" s="253" t="s">
        <v>5927</v>
      </c>
      <c r="G230" s="254" t="s">
        <v>1613</v>
      </c>
      <c r="H230" s="255">
        <v>157</v>
      </c>
      <c r="I230" s="256"/>
      <c r="J230" s="257">
        <f>ROUND(I230*H230,2)</f>
        <v>0</v>
      </c>
      <c r="K230" s="253" t="s">
        <v>281</v>
      </c>
      <c r="L230" s="258"/>
      <c r="M230" s="259" t="s">
        <v>1</v>
      </c>
      <c r="N230" s="260" t="s">
        <v>41</v>
      </c>
      <c r="O230" s="72"/>
      <c r="P230" s="203">
        <f>O230*H230</f>
        <v>0</v>
      </c>
      <c r="Q230" s="203">
        <v>1E-3</v>
      </c>
      <c r="R230" s="203">
        <f>Q230*H230</f>
        <v>0.157</v>
      </c>
      <c r="S230" s="203">
        <v>0</v>
      </c>
      <c r="T230" s="20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334</v>
      </c>
      <c r="AT230" s="205" t="s">
        <v>386</v>
      </c>
      <c r="AU230" s="205" t="s">
        <v>85</v>
      </c>
      <c r="AY230" s="18" t="s">
        <v>275</v>
      </c>
      <c r="BE230" s="206">
        <f>IF(N230="základní",J230,0)</f>
        <v>0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18" t="s">
        <v>83</v>
      </c>
      <c r="BK230" s="206">
        <f>ROUND(I230*H230,2)</f>
        <v>0</v>
      </c>
      <c r="BL230" s="18" t="s">
        <v>282</v>
      </c>
      <c r="BM230" s="205" t="s">
        <v>5928</v>
      </c>
    </row>
    <row r="231" spans="1:65" s="13" customFormat="1" ht="10">
      <c r="B231" s="207"/>
      <c r="C231" s="208"/>
      <c r="D231" s="209" t="s">
        <v>284</v>
      </c>
      <c r="E231" s="210" t="s">
        <v>1</v>
      </c>
      <c r="F231" s="211" t="s">
        <v>5929</v>
      </c>
      <c r="G231" s="208"/>
      <c r="H231" s="212">
        <v>157</v>
      </c>
      <c r="I231" s="213"/>
      <c r="J231" s="208"/>
      <c r="K231" s="208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284</v>
      </c>
      <c r="AU231" s="218" t="s">
        <v>85</v>
      </c>
      <c r="AV231" s="13" t="s">
        <v>85</v>
      </c>
      <c r="AW231" s="13" t="s">
        <v>32</v>
      </c>
      <c r="AX231" s="13" t="s">
        <v>83</v>
      </c>
      <c r="AY231" s="218" t="s">
        <v>275</v>
      </c>
    </row>
    <row r="232" spans="1:65" s="2" customFormat="1" ht="21.75" customHeight="1">
      <c r="A232" s="35"/>
      <c r="B232" s="36"/>
      <c r="C232" s="194" t="s">
        <v>825</v>
      </c>
      <c r="D232" s="194" t="s">
        <v>277</v>
      </c>
      <c r="E232" s="195" t="s">
        <v>5930</v>
      </c>
      <c r="F232" s="196" t="s">
        <v>5931</v>
      </c>
      <c r="G232" s="197" t="s">
        <v>280</v>
      </c>
      <c r="H232" s="198">
        <v>1668</v>
      </c>
      <c r="I232" s="199"/>
      <c r="J232" s="200">
        <f>ROUND(I232*H232,2)</f>
        <v>0</v>
      </c>
      <c r="K232" s="196" t="s">
        <v>281</v>
      </c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282</v>
      </c>
      <c r="AT232" s="205" t="s">
        <v>277</v>
      </c>
      <c r="AU232" s="205" t="s">
        <v>85</v>
      </c>
      <c r="AY232" s="18" t="s">
        <v>275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282</v>
      </c>
      <c r="BM232" s="205" t="s">
        <v>5932</v>
      </c>
    </row>
    <row r="233" spans="1:65" s="13" customFormat="1" ht="10">
      <c r="B233" s="207"/>
      <c r="C233" s="208"/>
      <c r="D233" s="209" t="s">
        <v>284</v>
      </c>
      <c r="E233" s="210" t="s">
        <v>1</v>
      </c>
      <c r="F233" s="211" t="s">
        <v>5721</v>
      </c>
      <c r="G233" s="208"/>
      <c r="H233" s="212">
        <v>1668</v>
      </c>
      <c r="I233" s="213"/>
      <c r="J233" s="208"/>
      <c r="K233" s="208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284</v>
      </c>
      <c r="AU233" s="218" t="s">
        <v>85</v>
      </c>
      <c r="AV233" s="13" t="s">
        <v>85</v>
      </c>
      <c r="AW233" s="13" t="s">
        <v>32</v>
      </c>
      <c r="AX233" s="13" t="s">
        <v>83</v>
      </c>
      <c r="AY233" s="218" t="s">
        <v>275</v>
      </c>
    </row>
    <row r="234" spans="1:65" s="2" customFormat="1" ht="16.5" customHeight="1">
      <c r="A234" s="35"/>
      <c r="B234" s="36"/>
      <c r="C234" s="194" t="s">
        <v>829</v>
      </c>
      <c r="D234" s="194" t="s">
        <v>277</v>
      </c>
      <c r="E234" s="195" t="s">
        <v>5933</v>
      </c>
      <c r="F234" s="196" t="s">
        <v>5934</v>
      </c>
      <c r="G234" s="197" t="s">
        <v>280</v>
      </c>
      <c r="H234" s="198">
        <v>1668</v>
      </c>
      <c r="I234" s="199"/>
      <c r="J234" s="200">
        <f>ROUND(I234*H234,2)</f>
        <v>0</v>
      </c>
      <c r="K234" s="196" t="s">
        <v>281</v>
      </c>
      <c r="L234" s="40"/>
      <c r="M234" s="201" t="s">
        <v>1</v>
      </c>
      <c r="N234" s="202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282</v>
      </c>
      <c r="AT234" s="205" t="s">
        <v>277</v>
      </c>
      <c r="AU234" s="205" t="s">
        <v>85</v>
      </c>
      <c r="AY234" s="18" t="s">
        <v>275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282</v>
      </c>
      <c r="BM234" s="205" t="s">
        <v>5935</v>
      </c>
    </row>
    <row r="235" spans="1:65" s="13" customFormat="1" ht="10">
      <c r="B235" s="207"/>
      <c r="C235" s="208"/>
      <c r="D235" s="209" t="s">
        <v>284</v>
      </c>
      <c r="E235" s="210" t="s">
        <v>1</v>
      </c>
      <c r="F235" s="211" t="s">
        <v>5721</v>
      </c>
      <c r="G235" s="208"/>
      <c r="H235" s="212">
        <v>1668</v>
      </c>
      <c r="I235" s="213"/>
      <c r="J235" s="208"/>
      <c r="K235" s="208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284</v>
      </c>
      <c r="AU235" s="218" t="s">
        <v>85</v>
      </c>
      <c r="AV235" s="13" t="s">
        <v>85</v>
      </c>
      <c r="AW235" s="13" t="s">
        <v>32</v>
      </c>
      <c r="AX235" s="13" t="s">
        <v>83</v>
      </c>
      <c r="AY235" s="218" t="s">
        <v>275</v>
      </c>
    </row>
    <row r="236" spans="1:65" s="2" customFormat="1" ht="21.75" customHeight="1">
      <c r="A236" s="35"/>
      <c r="B236" s="36"/>
      <c r="C236" s="194" t="s">
        <v>852</v>
      </c>
      <c r="D236" s="194" t="s">
        <v>277</v>
      </c>
      <c r="E236" s="195" t="s">
        <v>5936</v>
      </c>
      <c r="F236" s="196" t="s">
        <v>5937</v>
      </c>
      <c r="G236" s="197" t="s">
        <v>280</v>
      </c>
      <c r="H236" s="198">
        <v>685</v>
      </c>
      <c r="I236" s="199"/>
      <c r="J236" s="200">
        <f>ROUND(I236*H236,2)</f>
        <v>0</v>
      </c>
      <c r="K236" s="196" t="s">
        <v>281</v>
      </c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282</v>
      </c>
      <c r="AT236" s="205" t="s">
        <v>277</v>
      </c>
      <c r="AU236" s="205" t="s">
        <v>85</v>
      </c>
      <c r="AY236" s="18" t="s">
        <v>275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282</v>
      </c>
      <c r="BM236" s="205" t="s">
        <v>5938</v>
      </c>
    </row>
    <row r="237" spans="1:65" s="13" customFormat="1" ht="10">
      <c r="B237" s="207"/>
      <c r="C237" s="208"/>
      <c r="D237" s="209" t="s">
        <v>284</v>
      </c>
      <c r="E237" s="210" t="s">
        <v>1</v>
      </c>
      <c r="F237" s="211" t="s">
        <v>277</v>
      </c>
      <c r="G237" s="208"/>
      <c r="H237" s="212">
        <v>685</v>
      </c>
      <c r="I237" s="213"/>
      <c r="J237" s="208"/>
      <c r="K237" s="208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284</v>
      </c>
      <c r="AU237" s="218" t="s">
        <v>85</v>
      </c>
      <c r="AV237" s="13" t="s">
        <v>85</v>
      </c>
      <c r="AW237" s="13" t="s">
        <v>32</v>
      </c>
      <c r="AX237" s="13" t="s">
        <v>83</v>
      </c>
      <c r="AY237" s="218" t="s">
        <v>275</v>
      </c>
    </row>
    <row r="238" spans="1:65" s="2" customFormat="1" ht="16.5" customHeight="1">
      <c r="A238" s="35"/>
      <c r="B238" s="36"/>
      <c r="C238" s="194" t="s">
        <v>856</v>
      </c>
      <c r="D238" s="194" t="s">
        <v>277</v>
      </c>
      <c r="E238" s="195" t="s">
        <v>5939</v>
      </c>
      <c r="F238" s="196" t="s">
        <v>5940</v>
      </c>
      <c r="G238" s="197" t="s">
        <v>290</v>
      </c>
      <c r="H238" s="198">
        <v>23.53</v>
      </c>
      <c r="I238" s="199"/>
      <c r="J238" s="200">
        <f>ROUND(I238*H238,2)</f>
        <v>0</v>
      </c>
      <c r="K238" s="196" t="s">
        <v>281</v>
      </c>
      <c r="L238" s="40"/>
      <c r="M238" s="201" t="s">
        <v>1</v>
      </c>
      <c r="N238" s="202" t="s">
        <v>41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282</v>
      </c>
      <c r="AT238" s="205" t="s">
        <v>277</v>
      </c>
      <c r="AU238" s="205" t="s">
        <v>85</v>
      </c>
      <c r="AY238" s="18" t="s">
        <v>275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282</v>
      </c>
      <c r="BM238" s="205" t="s">
        <v>5941</v>
      </c>
    </row>
    <row r="239" spans="1:65" s="16" customFormat="1" ht="10">
      <c r="B239" s="241"/>
      <c r="C239" s="242"/>
      <c r="D239" s="209" t="s">
        <v>284</v>
      </c>
      <c r="E239" s="243" t="s">
        <v>1</v>
      </c>
      <c r="F239" s="244" t="s">
        <v>5942</v>
      </c>
      <c r="G239" s="242"/>
      <c r="H239" s="243" t="s">
        <v>1</v>
      </c>
      <c r="I239" s="245"/>
      <c r="J239" s="242"/>
      <c r="K239" s="242"/>
      <c r="L239" s="246"/>
      <c r="M239" s="247"/>
      <c r="N239" s="248"/>
      <c r="O239" s="248"/>
      <c r="P239" s="248"/>
      <c r="Q239" s="248"/>
      <c r="R239" s="248"/>
      <c r="S239" s="248"/>
      <c r="T239" s="249"/>
      <c r="AT239" s="250" t="s">
        <v>284</v>
      </c>
      <c r="AU239" s="250" t="s">
        <v>85</v>
      </c>
      <c r="AV239" s="16" t="s">
        <v>83</v>
      </c>
      <c r="AW239" s="16" t="s">
        <v>32</v>
      </c>
      <c r="AX239" s="16" t="s">
        <v>76</v>
      </c>
      <c r="AY239" s="250" t="s">
        <v>275</v>
      </c>
    </row>
    <row r="240" spans="1:65" s="13" customFormat="1" ht="10">
      <c r="B240" s="207"/>
      <c r="C240" s="208"/>
      <c r="D240" s="209" t="s">
        <v>284</v>
      </c>
      <c r="E240" s="210" t="s">
        <v>1</v>
      </c>
      <c r="F240" s="211" t="s">
        <v>5943</v>
      </c>
      <c r="G240" s="208"/>
      <c r="H240" s="212">
        <v>23.53</v>
      </c>
      <c r="I240" s="213"/>
      <c r="J240" s="208"/>
      <c r="K240" s="208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284</v>
      </c>
      <c r="AU240" s="218" t="s">
        <v>85</v>
      </c>
      <c r="AV240" s="13" t="s">
        <v>85</v>
      </c>
      <c r="AW240" s="13" t="s">
        <v>32</v>
      </c>
      <c r="AX240" s="13" t="s">
        <v>76</v>
      </c>
      <c r="AY240" s="218" t="s">
        <v>275</v>
      </c>
    </row>
    <row r="241" spans="1:65" s="15" customFormat="1" ht="10">
      <c r="B241" s="230"/>
      <c r="C241" s="231"/>
      <c r="D241" s="209" t="s">
        <v>284</v>
      </c>
      <c r="E241" s="232" t="s">
        <v>1</v>
      </c>
      <c r="F241" s="233" t="s">
        <v>287</v>
      </c>
      <c r="G241" s="231"/>
      <c r="H241" s="234">
        <v>23.53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284</v>
      </c>
      <c r="AU241" s="240" t="s">
        <v>85</v>
      </c>
      <c r="AV241" s="15" t="s">
        <v>282</v>
      </c>
      <c r="AW241" s="15" t="s">
        <v>32</v>
      </c>
      <c r="AX241" s="15" t="s">
        <v>83</v>
      </c>
      <c r="AY241" s="240" t="s">
        <v>275</v>
      </c>
    </row>
    <row r="242" spans="1:65" s="2" customFormat="1" ht="16.5" customHeight="1">
      <c r="A242" s="35"/>
      <c r="B242" s="36"/>
      <c r="C242" s="251" t="s">
        <v>860</v>
      </c>
      <c r="D242" s="251" t="s">
        <v>386</v>
      </c>
      <c r="E242" s="252" t="s">
        <v>5944</v>
      </c>
      <c r="F242" s="253" t="s">
        <v>5945</v>
      </c>
      <c r="G242" s="254" t="s">
        <v>290</v>
      </c>
      <c r="H242" s="255">
        <v>23.53</v>
      </c>
      <c r="I242" s="256"/>
      <c r="J242" s="257">
        <f>ROUND(I242*H242,2)</f>
        <v>0</v>
      </c>
      <c r="K242" s="253" t="s">
        <v>281</v>
      </c>
      <c r="L242" s="258"/>
      <c r="M242" s="259" t="s">
        <v>1</v>
      </c>
      <c r="N242" s="260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334</v>
      </c>
      <c r="AT242" s="205" t="s">
        <v>386</v>
      </c>
      <c r="AU242" s="205" t="s">
        <v>85</v>
      </c>
      <c r="AY242" s="18" t="s">
        <v>275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282</v>
      </c>
      <c r="BM242" s="205" t="s">
        <v>5946</v>
      </c>
    </row>
    <row r="243" spans="1:65" s="2" customFormat="1" ht="21.75" customHeight="1">
      <c r="A243" s="35"/>
      <c r="B243" s="36"/>
      <c r="C243" s="194" t="s">
        <v>864</v>
      </c>
      <c r="D243" s="194" t="s">
        <v>277</v>
      </c>
      <c r="E243" s="195" t="s">
        <v>5947</v>
      </c>
      <c r="F243" s="196" t="s">
        <v>5948</v>
      </c>
      <c r="G243" s="197" t="s">
        <v>290</v>
      </c>
      <c r="H243" s="198">
        <v>23.53</v>
      </c>
      <c r="I243" s="199"/>
      <c r="J243" s="200">
        <f>ROUND(I243*H243,2)</f>
        <v>0</v>
      </c>
      <c r="K243" s="196" t="s">
        <v>281</v>
      </c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282</v>
      </c>
      <c r="AT243" s="205" t="s">
        <v>277</v>
      </c>
      <c r="AU243" s="205" t="s">
        <v>85</v>
      </c>
      <c r="AY243" s="18" t="s">
        <v>275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282</v>
      </c>
      <c r="BM243" s="205" t="s">
        <v>5949</v>
      </c>
    </row>
    <row r="244" spans="1:65" s="2" customFormat="1" ht="24.15" customHeight="1">
      <c r="A244" s="35"/>
      <c r="B244" s="36"/>
      <c r="C244" s="194" t="s">
        <v>868</v>
      </c>
      <c r="D244" s="194" t="s">
        <v>277</v>
      </c>
      <c r="E244" s="195" t="s">
        <v>5950</v>
      </c>
      <c r="F244" s="196" t="s">
        <v>5951</v>
      </c>
      <c r="G244" s="197" t="s">
        <v>290</v>
      </c>
      <c r="H244" s="198">
        <v>470.6</v>
      </c>
      <c r="I244" s="199"/>
      <c r="J244" s="200">
        <f>ROUND(I244*H244,2)</f>
        <v>0</v>
      </c>
      <c r="K244" s="196" t="s">
        <v>281</v>
      </c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282</v>
      </c>
      <c r="AT244" s="205" t="s">
        <v>277</v>
      </c>
      <c r="AU244" s="205" t="s">
        <v>85</v>
      </c>
      <c r="AY244" s="18" t="s">
        <v>275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282</v>
      </c>
      <c r="BM244" s="205" t="s">
        <v>5952</v>
      </c>
    </row>
    <row r="245" spans="1:65" s="13" customFormat="1" ht="10">
      <c r="B245" s="207"/>
      <c r="C245" s="208"/>
      <c r="D245" s="209" t="s">
        <v>284</v>
      </c>
      <c r="E245" s="210" t="s">
        <v>1</v>
      </c>
      <c r="F245" s="211" t="s">
        <v>5953</v>
      </c>
      <c r="G245" s="208"/>
      <c r="H245" s="212">
        <v>470.6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284</v>
      </c>
      <c r="AU245" s="218" t="s">
        <v>85</v>
      </c>
      <c r="AV245" s="13" t="s">
        <v>85</v>
      </c>
      <c r="AW245" s="13" t="s">
        <v>32</v>
      </c>
      <c r="AX245" s="13" t="s">
        <v>83</v>
      </c>
      <c r="AY245" s="218" t="s">
        <v>275</v>
      </c>
    </row>
    <row r="246" spans="1:65" s="12" customFormat="1" ht="22.75" customHeight="1">
      <c r="B246" s="178"/>
      <c r="C246" s="179"/>
      <c r="D246" s="180" t="s">
        <v>75</v>
      </c>
      <c r="E246" s="192" t="s">
        <v>1581</v>
      </c>
      <c r="F246" s="192" t="s">
        <v>1582</v>
      </c>
      <c r="G246" s="179"/>
      <c r="H246" s="179"/>
      <c r="I246" s="182"/>
      <c r="J246" s="193">
        <f>BK246</f>
        <v>0</v>
      </c>
      <c r="K246" s="179"/>
      <c r="L246" s="184"/>
      <c r="M246" s="185"/>
      <c r="N246" s="186"/>
      <c r="O246" s="186"/>
      <c r="P246" s="187">
        <f>P247</f>
        <v>0</v>
      </c>
      <c r="Q246" s="186"/>
      <c r="R246" s="187">
        <f>R247</f>
        <v>0</v>
      </c>
      <c r="S246" s="186"/>
      <c r="T246" s="188">
        <f>T247</f>
        <v>0</v>
      </c>
      <c r="AR246" s="189" t="s">
        <v>83</v>
      </c>
      <c r="AT246" s="190" t="s">
        <v>75</v>
      </c>
      <c r="AU246" s="190" t="s">
        <v>83</v>
      </c>
      <c r="AY246" s="189" t="s">
        <v>275</v>
      </c>
      <c r="BK246" s="191">
        <f>BK247</f>
        <v>0</v>
      </c>
    </row>
    <row r="247" spans="1:65" s="2" customFormat="1" ht="24.15" customHeight="1">
      <c r="A247" s="35"/>
      <c r="B247" s="36"/>
      <c r="C247" s="194" t="s">
        <v>872</v>
      </c>
      <c r="D247" s="194" t="s">
        <v>277</v>
      </c>
      <c r="E247" s="195" t="s">
        <v>5954</v>
      </c>
      <c r="F247" s="196" t="s">
        <v>5955</v>
      </c>
      <c r="G247" s="197" t="s">
        <v>342</v>
      </c>
      <c r="H247" s="198">
        <v>56.243000000000002</v>
      </c>
      <c r="I247" s="199"/>
      <c r="J247" s="200">
        <f>ROUND(I247*H247,2)</f>
        <v>0</v>
      </c>
      <c r="K247" s="196" t="s">
        <v>281</v>
      </c>
      <c r="L247" s="40"/>
      <c r="M247" s="262" t="s">
        <v>1</v>
      </c>
      <c r="N247" s="263" t="s">
        <v>41</v>
      </c>
      <c r="O247" s="264"/>
      <c r="P247" s="265">
        <f>O247*H247</f>
        <v>0</v>
      </c>
      <c r="Q247" s="265">
        <v>0</v>
      </c>
      <c r="R247" s="265">
        <f>Q247*H247</f>
        <v>0</v>
      </c>
      <c r="S247" s="265">
        <v>0</v>
      </c>
      <c r="T247" s="26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282</v>
      </c>
      <c r="AT247" s="205" t="s">
        <v>277</v>
      </c>
      <c r="AU247" s="205" t="s">
        <v>85</v>
      </c>
      <c r="AY247" s="18" t="s">
        <v>275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282</v>
      </c>
      <c r="BM247" s="205" t="s">
        <v>5956</v>
      </c>
    </row>
    <row r="248" spans="1:65" s="2" customFormat="1" ht="7" customHeight="1">
      <c r="A248" s="35"/>
      <c r="B248" s="55"/>
      <c r="C248" s="56"/>
      <c r="D248" s="56"/>
      <c r="E248" s="56"/>
      <c r="F248" s="56"/>
      <c r="G248" s="56"/>
      <c r="H248" s="56"/>
      <c r="I248" s="56"/>
      <c r="J248" s="56"/>
      <c r="K248" s="56"/>
      <c r="L248" s="40"/>
      <c r="M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</row>
  </sheetData>
  <sheetProtection algorithmName="SHA-512" hashValue="x4jtkRwG5MOPcyQDNZP3dBqscRRYhLr6tYzJESQoWJOzNupTqTVrUKMtlX9UppHzlwJ2znS6vG+hipajmwlDNQ==" saltValue="aBZqxRxt+6J5vyjNVnsMz9ndd0xesAL4tJl2Q2FdI17aTdLWYwP/CD5yZkb9ooPSqvzmSOb0mtuBjf5IJTFNAg==" spinCount="100000" sheet="1" objects="1" scenarios="1" formatColumns="0" formatRows="0" autoFilter="0"/>
  <autoFilter ref="C122:K247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163</v>
      </c>
    </row>
    <row r="3" spans="1:46" s="1" customFormat="1" ht="7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83</v>
      </c>
    </row>
    <row r="4" spans="1:46" s="1" customFormat="1" ht="2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2" t="str">
        <f>'Rekapitulace stavby'!K6</f>
        <v>Lůžkový hospic Mezi stromy na pozemku č. parc 785/1 v k.ú. Havlíčkův Brod</v>
      </c>
      <c r="F7" s="333"/>
      <c r="G7" s="333"/>
      <c r="H7" s="333"/>
      <c r="L7" s="21"/>
    </row>
    <row r="8" spans="1:46" s="2" customFormat="1" ht="12" customHeight="1">
      <c r="A8" s="35"/>
      <c r="B8" s="40"/>
      <c r="C8" s="35"/>
      <c r="D8" s="121" t="s">
        <v>186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4" t="s">
        <v>5957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25. 4. 2022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1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38" t="s">
        <v>1</v>
      </c>
      <c r="F27" s="338"/>
      <c r="G27" s="338"/>
      <c r="H27" s="338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27"/>
      <c r="E29" s="127"/>
      <c r="F29" s="127"/>
      <c r="G29" s="127"/>
      <c r="H29" s="127"/>
      <c r="I29" s="127"/>
      <c r="J29" s="127"/>
      <c r="K29" s="12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28" t="s">
        <v>36</v>
      </c>
      <c r="E30" s="35"/>
      <c r="F30" s="35"/>
      <c r="G30" s="35"/>
      <c r="H30" s="35"/>
      <c r="I30" s="35"/>
      <c r="J30" s="129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30" t="s">
        <v>38</v>
      </c>
      <c r="G32" s="35"/>
      <c r="H32" s="35"/>
      <c r="I32" s="130" t="s">
        <v>37</v>
      </c>
      <c r="J32" s="13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31" t="s">
        <v>40</v>
      </c>
      <c r="E33" s="121" t="s">
        <v>41</v>
      </c>
      <c r="F33" s="132">
        <f>ROUND((SUM(BE122:BE196)),  2)</f>
        <v>0</v>
      </c>
      <c r="G33" s="35"/>
      <c r="H33" s="35"/>
      <c r="I33" s="133">
        <v>0.21</v>
      </c>
      <c r="J33" s="132">
        <f>ROUND(((SUM(BE122:BE196))*I33),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1" t="s">
        <v>42</v>
      </c>
      <c r="F34" s="132">
        <f>ROUND((SUM(BF122:BF196)),  2)</f>
        <v>0</v>
      </c>
      <c r="G34" s="35"/>
      <c r="H34" s="35"/>
      <c r="I34" s="133">
        <v>0.15</v>
      </c>
      <c r="J34" s="132">
        <f>ROUND(((SUM(BF122:BF196))*I34),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21" t="s">
        <v>43</v>
      </c>
      <c r="F35" s="132">
        <f>ROUND((SUM(BG122:BG196)),  2)</f>
        <v>0</v>
      </c>
      <c r="G35" s="35"/>
      <c r="H35" s="35"/>
      <c r="I35" s="133">
        <v>0.21</v>
      </c>
      <c r="J35" s="132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21" t="s">
        <v>44</v>
      </c>
      <c r="F36" s="132">
        <f>ROUND((SUM(BH122:BH196)),  2)</f>
        <v>0</v>
      </c>
      <c r="G36" s="35"/>
      <c r="H36" s="35"/>
      <c r="I36" s="133">
        <v>0.15</v>
      </c>
      <c r="J36" s="132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1" t="s">
        <v>45</v>
      </c>
      <c r="F37" s="132">
        <f>ROUND((SUM(BI122:BI196)),  2)</f>
        <v>0</v>
      </c>
      <c r="G37" s="35"/>
      <c r="H37" s="35"/>
      <c r="I37" s="133">
        <v>0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34"/>
      <c r="D39" s="135" t="s">
        <v>46</v>
      </c>
      <c r="E39" s="136"/>
      <c r="F39" s="136"/>
      <c r="G39" s="137" t="s">
        <v>47</v>
      </c>
      <c r="H39" s="138" t="s">
        <v>48</v>
      </c>
      <c r="I39" s="136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7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39" t="str">
        <f>E7</f>
        <v>Lůžkový hospic Mezi stromy na pozemku č. parc 785/1 v k.ú. Havlíčkův Brod</v>
      </c>
      <c r="F85" s="340"/>
      <c r="G85" s="340"/>
      <c r="H85" s="34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186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4" t="str">
        <f>E9</f>
        <v>SO.05 - Hospodaření s dešťovou vodou</v>
      </c>
      <c r="F87" s="341"/>
      <c r="G87" s="341"/>
      <c r="H87" s="34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25. 4. 2022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>Spolek pro lůžkový hospic Mezi Stromy</v>
      </c>
      <c r="G91" s="37"/>
      <c r="H91" s="37"/>
      <c r="I91" s="30" t="s">
        <v>30</v>
      </c>
      <c r="J91" s="33" t="str">
        <f>E21</f>
        <v>PROJEKT II, v.o.s.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Martin Škrabal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229</v>
      </c>
      <c r="D94" s="153"/>
      <c r="E94" s="153"/>
      <c r="F94" s="153"/>
      <c r="G94" s="153"/>
      <c r="H94" s="153"/>
      <c r="I94" s="153"/>
      <c r="J94" s="154" t="s">
        <v>230</v>
      </c>
      <c r="K94" s="153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>
      <c r="A96" s="35"/>
      <c r="B96" s="36"/>
      <c r="C96" s="155" t="s">
        <v>231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232</v>
      </c>
    </row>
    <row r="97" spans="1:31" s="9" customFormat="1" ht="25" customHeight="1">
      <c r="B97" s="156"/>
      <c r="C97" s="157"/>
      <c r="D97" s="158" t="s">
        <v>233</v>
      </c>
      <c r="E97" s="159"/>
      <c r="F97" s="159"/>
      <c r="G97" s="159"/>
      <c r="H97" s="159"/>
      <c r="I97" s="159"/>
      <c r="J97" s="160">
        <f>J123</f>
        <v>0</v>
      </c>
      <c r="K97" s="157"/>
      <c r="L97" s="161"/>
    </row>
    <row r="98" spans="1:31" s="10" customFormat="1" ht="19.899999999999999" customHeight="1">
      <c r="B98" s="162"/>
      <c r="C98" s="105"/>
      <c r="D98" s="163" t="s">
        <v>234</v>
      </c>
      <c r="E98" s="164"/>
      <c r="F98" s="164"/>
      <c r="G98" s="164"/>
      <c r="H98" s="164"/>
      <c r="I98" s="164"/>
      <c r="J98" s="165">
        <f>J124</f>
        <v>0</v>
      </c>
      <c r="K98" s="105"/>
      <c r="L98" s="166"/>
    </row>
    <row r="99" spans="1:31" s="10" customFormat="1" ht="19.899999999999999" customHeight="1">
      <c r="B99" s="162"/>
      <c r="C99" s="105"/>
      <c r="D99" s="163" t="s">
        <v>237</v>
      </c>
      <c r="E99" s="164"/>
      <c r="F99" s="164"/>
      <c r="G99" s="164"/>
      <c r="H99" s="164"/>
      <c r="I99" s="164"/>
      <c r="J99" s="165">
        <f>J148</f>
        <v>0</v>
      </c>
      <c r="K99" s="105"/>
      <c r="L99" s="166"/>
    </row>
    <row r="100" spans="1:31" s="10" customFormat="1" ht="19.899999999999999" customHeight="1">
      <c r="B100" s="162"/>
      <c r="C100" s="105"/>
      <c r="D100" s="163" t="s">
        <v>240</v>
      </c>
      <c r="E100" s="164"/>
      <c r="F100" s="164"/>
      <c r="G100" s="164"/>
      <c r="H100" s="164"/>
      <c r="I100" s="164"/>
      <c r="J100" s="165">
        <f>J154</f>
        <v>0</v>
      </c>
      <c r="K100" s="105"/>
      <c r="L100" s="166"/>
    </row>
    <row r="101" spans="1:31" s="10" customFormat="1" ht="19.899999999999999" customHeight="1">
      <c r="B101" s="162"/>
      <c r="C101" s="105"/>
      <c r="D101" s="163" t="s">
        <v>241</v>
      </c>
      <c r="E101" s="164"/>
      <c r="F101" s="164"/>
      <c r="G101" s="164"/>
      <c r="H101" s="164"/>
      <c r="I101" s="164"/>
      <c r="J101" s="165">
        <f>J191</f>
        <v>0</v>
      </c>
      <c r="K101" s="105"/>
      <c r="L101" s="166"/>
    </row>
    <row r="102" spans="1:31" s="10" customFormat="1" ht="19.899999999999999" customHeight="1">
      <c r="B102" s="162"/>
      <c r="C102" s="105"/>
      <c r="D102" s="163" t="s">
        <v>242</v>
      </c>
      <c r="E102" s="164"/>
      <c r="F102" s="164"/>
      <c r="G102" s="164"/>
      <c r="H102" s="164"/>
      <c r="I102" s="164"/>
      <c r="J102" s="165">
        <f>J194</f>
        <v>0</v>
      </c>
      <c r="K102" s="105"/>
      <c r="L102" s="166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7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7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5" customHeight="1">
      <c r="A109" s="35"/>
      <c r="B109" s="36"/>
      <c r="C109" s="24" t="s">
        <v>260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7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6.25" customHeight="1">
      <c r="A112" s="35"/>
      <c r="B112" s="36"/>
      <c r="C112" s="37"/>
      <c r="D112" s="37"/>
      <c r="E112" s="339" t="str">
        <f>E7</f>
        <v>Lůžkový hospic Mezi stromy na pozemku č. parc 785/1 v k.ú. Havlíčkův Brod</v>
      </c>
      <c r="F112" s="340"/>
      <c r="G112" s="340"/>
      <c r="H112" s="340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186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94" t="str">
        <f>E9</f>
        <v>SO.05 - Hospodaření s dešťovou vodou</v>
      </c>
      <c r="F114" s="341"/>
      <c r="G114" s="341"/>
      <c r="H114" s="34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7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30" t="s">
        <v>22</v>
      </c>
      <c r="J116" s="67" t="str">
        <f>IF(J12="","",J12)</f>
        <v>25. 4. 2022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7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24</v>
      </c>
      <c r="D118" s="37"/>
      <c r="E118" s="37"/>
      <c r="F118" s="28" t="str">
        <f>E15</f>
        <v>Spolek pro lůžkový hospic Mezi Stromy</v>
      </c>
      <c r="G118" s="37"/>
      <c r="H118" s="37"/>
      <c r="I118" s="30" t="s">
        <v>30</v>
      </c>
      <c r="J118" s="33" t="str">
        <f>E21</f>
        <v>PROJEKT II, v.o.s.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>Martin Škrabal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2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7"/>
      <c r="B121" s="168"/>
      <c r="C121" s="169" t="s">
        <v>261</v>
      </c>
      <c r="D121" s="170" t="s">
        <v>61</v>
      </c>
      <c r="E121" s="170" t="s">
        <v>57</v>
      </c>
      <c r="F121" s="170" t="s">
        <v>58</v>
      </c>
      <c r="G121" s="170" t="s">
        <v>262</v>
      </c>
      <c r="H121" s="170" t="s">
        <v>263</v>
      </c>
      <c r="I121" s="170" t="s">
        <v>264</v>
      </c>
      <c r="J121" s="170" t="s">
        <v>230</v>
      </c>
      <c r="K121" s="171" t="s">
        <v>265</v>
      </c>
      <c r="L121" s="172"/>
      <c r="M121" s="76" t="s">
        <v>1</v>
      </c>
      <c r="N121" s="77" t="s">
        <v>40</v>
      </c>
      <c r="O121" s="77" t="s">
        <v>266</v>
      </c>
      <c r="P121" s="77" t="s">
        <v>267</v>
      </c>
      <c r="Q121" s="77" t="s">
        <v>268</v>
      </c>
      <c r="R121" s="77" t="s">
        <v>269</v>
      </c>
      <c r="S121" s="77" t="s">
        <v>270</v>
      </c>
      <c r="T121" s="78" t="s">
        <v>271</v>
      </c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</row>
    <row r="122" spans="1:65" s="2" customFormat="1" ht="22.75" customHeight="1">
      <c r="A122" s="35"/>
      <c r="B122" s="36"/>
      <c r="C122" s="83" t="s">
        <v>272</v>
      </c>
      <c r="D122" s="37"/>
      <c r="E122" s="37"/>
      <c r="F122" s="37"/>
      <c r="G122" s="37"/>
      <c r="H122" s="37"/>
      <c r="I122" s="37"/>
      <c r="J122" s="173">
        <f>BK122</f>
        <v>0</v>
      </c>
      <c r="K122" s="37"/>
      <c r="L122" s="40"/>
      <c r="M122" s="79"/>
      <c r="N122" s="174"/>
      <c r="O122" s="80"/>
      <c r="P122" s="175">
        <f>P123</f>
        <v>0</v>
      </c>
      <c r="Q122" s="80"/>
      <c r="R122" s="175">
        <f>R123</f>
        <v>286.76750470999997</v>
      </c>
      <c r="S122" s="80"/>
      <c r="T122" s="176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232</v>
      </c>
      <c r="BK122" s="177">
        <f>BK123</f>
        <v>0</v>
      </c>
    </row>
    <row r="123" spans="1:65" s="12" customFormat="1" ht="25.9" customHeight="1">
      <c r="B123" s="178"/>
      <c r="C123" s="179"/>
      <c r="D123" s="180" t="s">
        <v>75</v>
      </c>
      <c r="E123" s="181" t="s">
        <v>273</v>
      </c>
      <c r="F123" s="181" t="s">
        <v>274</v>
      </c>
      <c r="G123" s="179"/>
      <c r="H123" s="179"/>
      <c r="I123" s="182"/>
      <c r="J123" s="183">
        <f>BK123</f>
        <v>0</v>
      </c>
      <c r="K123" s="179"/>
      <c r="L123" s="184"/>
      <c r="M123" s="185"/>
      <c r="N123" s="186"/>
      <c r="O123" s="186"/>
      <c r="P123" s="187">
        <f>P124+P148+P154+P191+P194</f>
        <v>0</v>
      </c>
      <c r="Q123" s="186"/>
      <c r="R123" s="187">
        <f>R124+R148+R154+R191+R194</f>
        <v>286.76750470999997</v>
      </c>
      <c r="S123" s="186"/>
      <c r="T123" s="188">
        <f>T124+T148+T154+T191+T194</f>
        <v>0</v>
      </c>
      <c r="AR123" s="189" t="s">
        <v>83</v>
      </c>
      <c r="AT123" s="190" t="s">
        <v>75</v>
      </c>
      <c r="AU123" s="190" t="s">
        <v>76</v>
      </c>
      <c r="AY123" s="189" t="s">
        <v>275</v>
      </c>
      <c r="BK123" s="191">
        <f>BK124+BK148+BK154+BK191+BK194</f>
        <v>0</v>
      </c>
    </row>
    <row r="124" spans="1:65" s="12" customFormat="1" ht="22.75" customHeight="1">
      <c r="B124" s="178"/>
      <c r="C124" s="179"/>
      <c r="D124" s="180" t="s">
        <v>75</v>
      </c>
      <c r="E124" s="192" t="s">
        <v>83</v>
      </c>
      <c r="F124" s="192" t="s">
        <v>276</v>
      </c>
      <c r="G124" s="179"/>
      <c r="H124" s="179"/>
      <c r="I124" s="182"/>
      <c r="J124" s="193">
        <f>BK124</f>
        <v>0</v>
      </c>
      <c r="K124" s="179"/>
      <c r="L124" s="184"/>
      <c r="M124" s="185"/>
      <c r="N124" s="186"/>
      <c r="O124" s="186"/>
      <c r="P124" s="187">
        <f>SUM(P125:P147)</f>
        <v>0</v>
      </c>
      <c r="Q124" s="186"/>
      <c r="R124" s="187">
        <f>SUM(R125:R147)</f>
        <v>209.56192399999998</v>
      </c>
      <c r="S124" s="186"/>
      <c r="T124" s="188">
        <f>SUM(T125:T147)</f>
        <v>0</v>
      </c>
      <c r="AR124" s="189" t="s">
        <v>83</v>
      </c>
      <c r="AT124" s="190" t="s">
        <v>75</v>
      </c>
      <c r="AU124" s="190" t="s">
        <v>83</v>
      </c>
      <c r="AY124" s="189" t="s">
        <v>275</v>
      </c>
      <c r="BK124" s="191">
        <f>SUM(BK125:BK147)</f>
        <v>0</v>
      </c>
    </row>
    <row r="125" spans="1:65" s="2" customFormat="1" ht="33" customHeight="1">
      <c r="A125" s="35"/>
      <c r="B125" s="36"/>
      <c r="C125" s="194" t="s">
        <v>83</v>
      </c>
      <c r="D125" s="194" t="s">
        <v>277</v>
      </c>
      <c r="E125" s="195" t="s">
        <v>5958</v>
      </c>
      <c r="F125" s="196" t="s">
        <v>5959</v>
      </c>
      <c r="G125" s="197" t="s">
        <v>290</v>
      </c>
      <c r="H125" s="198">
        <v>96.75</v>
      </c>
      <c r="I125" s="199"/>
      <c r="J125" s="200">
        <f>ROUND(I125*H125,2)</f>
        <v>0</v>
      </c>
      <c r="K125" s="196" t="s">
        <v>281</v>
      </c>
      <c r="L125" s="40"/>
      <c r="M125" s="201" t="s">
        <v>1</v>
      </c>
      <c r="N125" s="202" t="s">
        <v>42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282</v>
      </c>
      <c r="AT125" s="205" t="s">
        <v>277</v>
      </c>
      <c r="AU125" s="205" t="s">
        <v>85</v>
      </c>
      <c r="AY125" s="18" t="s">
        <v>275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85</v>
      </c>
      <c r="BK125" s="206">
        <f>ROUND(I125*H125,2)</f>
        <v>0</v>
      </c>
      <c r="BL125" s="18" t="s">
        <v>282</v>
      </c>
      <c r="BM125" s="205" t="s">
        <v>5960</v>
      </c>
    </row>
    <row r="126" spans="1:65" s="13" customFormat="1" ht="10">
      <c r="B126" s="207"/>
      <c r="C126" s="208"/>
      <c r="D126" s="209" t="s">
        <v>284</v>
      </c>
      <c r="E126" s="210" t="s">
        <v>1</v>
      </c>
      <c r="F126" s="211" t="s">
        <v>5961</v>
      </c>
      <c r="G126" s="208"/>
      <c r="H126" s="212">
        <v>96.75</v>
      </c>
      <c r="I126" s="213"/>
      <c r="J126" s="208"/>
      <c r="K126" s="208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284</v>
      </c>
      <c r="AU126" s="218" t="s">
        <v>85</v>
      </c>
      <c r="AV126" s="13" t="s">
        <v>85</v>
      </c>
      <c r="AW126" s="13" t="s">
        <v>32</v>
      </c>
      <c r="AX126" s="13" t="s">
        <v>83</v>
      </c>
      <c r="AY126" s="218" t="s">
        <v>275</v>
      </c>
    </row>
    <row r="127" spans="1:65" s="2" customFormat="1" ht="33" customHeight="1">
      <c r="A127" s="35"/>
      <c r="B127" s="36"/>
      <c r="C127" s="194" t="s">
        <v>85</v>
      </c>
      <c r="D127" s="194" t="s">
        <v>277</v>
      </c>
      <c r="E127" s="195" t="s">
        <v>302</v>
      </c>
      <c r="F127" s="196" t="s">
        <v>303</v>
      </c>
      <c r="G127" s="197" t="s">
        <v>290</v>
      </c>
      <c r="H127" s="198">
        <v>208.6</v>
      </c>
      <c r="I127" s="199"/>
      <c r="J127" s="200">
        <f>ROUND(I127*H127,2)</f>
        <v>0</v>
      </c>
      <c r="K127" s="196" t="s">
        <v>281</v>
      </c>
      <c r="L127" s="40"/>
      <c r="M127" s="201" t="s">
        <v>1</v>
      </c>
      <c r="N127" s="202" t="s">
        <v>42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282</v>
      </c>
      <c r="AT127" s="205" t="s">
        <v>277</v>
      </c>
      <c r="AU127" s="205" t="s">
        <v>85</v>
      </c>
      <c r="AY127" s="18" t="s">
        <v>275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85</v>
      </c>
      <c r="BK127" s="206">
        <f>ROUND(I127*H127,2)</f>
        <v>0</v>
      </c>
      <c r="BL127" s="18" t="s">
        <v>282</v>
      </c>
      <c r="BM127" s="205" t="s">
        <v>5962</v>
      </c>
    </row>
    <row r="128" spans="1:65" s="13" customFormat="1" ht="10">
      <c r="B128" s="207"/>
      <c r="C128" s="208"/>
      <c r="D128" s="209" t="s">
        <v>284</v>
      </c>
      <c r="E128" s="210" t="s">
        <v>1</v>
      </c>
      <c r="F128" s="211" t="s">
        <v>5963</v>
      </c>
      <c r="G128" s="208"/>
      <c r="H128" s="212">
        <v>208.6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284</v>
      </c>
      <c r="AU128" s="218" t="s">
        <v>85</v>
      </c>
      <c r="AV128" s="13" t="s">
        <v>85</v>
      </c>
      <c r="AW128" s="13" t="s">
        <v>32</v>
      </c>
      <c r="AX128" s="13" t="s">
        <v>83</v>
      </c>
      <c r="AY128" s="218" t="s">
        <v>275</v>
      </c>
    </row>
    <row r="129" spans="1:65" s="2" customFormat="1" ht="21.75" customHeight="1">
      <c r="A129" s="35"/>
      <c r="B129" s="36"/>
      <c r="C129" s="194" t="s">
        <v>106</v>
      </c>
      <c r="D129" s="194" t="s">
        <v>277</v>
      </c>
      <c r="E129" s="195" t="s">
        <v>5964</v>
      </c>
      <c r="F129" s="196" t="s">
        <v>5965</v>
      </c>
      <c r="G129" s="197" t="s">
        <v>280</v>
      </c>
      <c r="H129" s="198">
        <v>149.6</v>
      </c>
      <c r="I129" s="199"/>
      <c r="J129" s="200">
        <f>ROUND(I129*H129,2)</f>
        <v>0</v>
      </c>
      <c r="K129" s="196" t="s">
        <v>281</v>
      </c>
      <c r="L129" s="40"/>
      <c r="M129" s="201" t="s">
        <v>1</v>
      </c>
      <c r="N129" s="202" t="s">
        <v>42</v>
      </c>
      <c r="O129" s="72"/>
      <c r="P129" s="203">
        <f>O129*H129</f>
        <v>0</v>
      </c>
      <c r="Q129" s="203">
        <v>7.2000000000000005E-4</v>
      </c>
      <c r="R129" s="203">
        <f>Q129*H129</f>
        <v>0.107712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282</v>
      </c>
      <c r="AT129" s="205" t="s">
        <v>277</v>
      </c>
      <c r="AU129" s="205" t="s">
        <v>85</v>
      </c>
      <c r="AY129" s="18" t="s">
        <v>275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85</v>
      </c>
      <c r="BK129" s="206">
        <f>ROUND(I129*H129,2)</f>
        <v>0</v>
      </c>
      <c r="BL129" s="18" t="s">
        <v>282</v>
      </c>
      <c r="BM129" s="205" t="s">
        <v>5966</v>
      </c>
    </row>
    <row r="130" spans="1:65" s="13" customFormat="1" ht="10">
      <c r="B130" s="207"/>
      <c r="C130" s="208"/>
      <c r="D130" s="209" t="s">
        <v>284</v>
      </c>
      <c r="E130" s="210" t="s">
        <v>1</v>
      </c>
      <c r="F130" s="211" t="s">
        <v>5967</v>
      </c>
      <c r="G130" s="208"/>
      <c r="H130" s="212">
        <v>66.56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284</v>
      </c>
      <c r="AU130" s="218" t="s">
        <v>85</v>
      </c>
      <c r="AV130" s="13" t="s">
        <v>85</v>
      </c>
      <c r="AW130" s="13" t="s">
        <v>32</v>
      </c>
      <c r="AX130" s="13" t="s">
        <v>76</v>
      </c>
      <c r="AY130" s="218" t="s">
        <v>275</v>
      </c>
    </row>
    <row r="131" spans="1:65" s="13" customFormat="1" ht="10">
      <c r="B131" s="207"/>
      <c r="C131" s="208"/>
      <c r="D131" s="209" t="s">
        <v>284</v>
      </c>
      <c r="E131" s="210" t="s">
        <v>1</v>
      </c>
      <c r="F131" s="211" t="s">
        <v>5968</v>
      </c>
      <c r="G131" s="208"/>
      <c r="H131" s="212">
        <v>149.6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284</v>
      </c>
      <c r="AU131" s="218" t="s">
        <v>85</v>
      </c>
      <c r="AV131" s="13" t="s">
        <v>85</v>
      </c>
      <c r="AW131" s="13" t="s">
        <v>32</v>
      </c>
      <c r="AX131" s="13" t="s">
        <v>83</v>
      </c>
      <c r="AY131" s="218" t="s">
        <v>275</v>
      </c>
    </row>
    <row r="132" spans="1:65" s="2" customFormat="1" ht="21.75" customHeight="1">
      <c r="A132" s="35"/>
      <c r="B132" s="36"/>
      <c r="C132" s="194" t="s">
        <v>282</v>
      </c>
      <c r="D132" s="194" t="s">
        <v>277</v>
      </c>
      <c r="E132" s="195" t="s">
        <v>5969</v>
      </c>
      <c r="F132" s="196" t="s">
        <v>5970</v>
      </c>
      <c r="G132" s="197" t="s">
        <v>280</v>
      </c>
      <c r="H132" s="198">
        <v>149.6</v>
      </c>
      <c r="I132" s="199"/>
      <c r="J132" s="200">
        <f>ROUND(I132*H132,2)</f>
        <v>0</v>
      </c>
      <c r="K132" s="196" t="s">
        <v>281</v>
      </c>
      <c r="L132" s="40"/>
      <c r="M132" s="201" t="s">
        <v>1</v>
      </c>
      <c r="N132" s="202" t="s">
        <v>42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282</v>
      </c>
      <c r="AT132" s="205" t="s">
        <v>277</v>
      </c>
      <c r="AU132" s="205" t="s">
        <v>85</v>
      </c>
      <c r="AY132" s="18" t="s">
        <v>275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85</v>
      </c>
      <c r="BK132" s="206">
        <f>ROUND(I132*H132,2)</f>
        <v>0</v>
      </c>
      <c r="BL132" s="18" t="s">
        <v>282</v>
      </c>
      <c r="BM132" s="205" t="s">
        <v>5971</v>
      </c>
    </row>
    <row r="133" spans="1:65" s="2" customFormat="1" ht="24.15" customHeight="1">
      <c r="A133" s="35"/>
      <c r="B133" s="36"/>
      <c r="C133" s="194" t="s">
        <v>317</v>
      </c>
      <c r="D133" s="194" t="s">
        <v>277</v>
      </c>
      <c r="E133" s="195" t="s">
        <v>5972</v>
      </c>
      <c r="F133" s="196" t="s">
        <v>5973</v>
      </c>
      <c r="G133" s="197" t="s">
        <v>280</v>
      </c>
      <c r="H133" s="198">
        <v>655.6</v>
      </c>
      <c r="I133" s="199"/>
      <c r="J133" s="200">
        <f>ROUND(I133*H133,2)</f>
        <v>0</v>
      </c>
      <c r="K133" s="196" t="s">
        <v>281</v>
      </c>
      <c r="L133" s="40"/>
      <c r="M133" s="201" t="s">
        <v>1</v>
      </c>
      <c r="N133" s="202" t="s">
        <v>42</v>
      </c>
      <c r="O133" s="72"/>
      <c r="P133" s="203">
        <f>O133*H133</f>
        <v>0</v>
      </c>
      <c r="Q133" s="203">
        <v>2.2699999999999999E-3</v>
      </c>
      <c r="R133" s="203">
        <f>Q133*H133</f>
        <v>1.4882119999999999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282</v>
      </c>
      <c r="AT133" s="205" t="s">
        <v>277</v>
      </c>
      <c r="AU133" s="205" t="s">
        <v>85</v>
      </c>
      <c r="AY133" s="18" t="s">
        <v>275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85</v>
      </c>
      <c r="BK133" s="206">
        <f>ROUND(I133*H133,2)</f>
        <v>0</v>
      </c>
      <c r="BL133" s="18" t="s">
        <v>282</v>
      </c>
      <c r="BM133" s="205" t="s">
        <v>5974</v>
      </c>
    </row>
    <row r="134" spans="1:65" s="13" customFormat="1" ht="10">
      <c r="B134" s="207"/>
      <c r="C134" s="208"/>
      <c r="D134" s="209" t="s">
        <v>284</v>
      </c>
      <c r="E134" s="210" t="s">
        <v>1</v>
      </c>
      <c r="F134" s="211" t="s">
        <v>5975</v>
      </c>
      <c r="G134" s="208"/>
      <c r="H134" s="212">
        <v>655.6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284</v>
      </c>
      <c r="AU134" s="218" t="s">
        <v>85</v>
      </c>
      <c r="AV134" s="13" t="s">
        <v>85</v>
      </c>
      <c r="AW134" s="13" t="s">
        <v>32</v>
      </c>
      <c r="AX134" s="13" t="s">
        <v>83</v>
      </c>
      <c r="AY134" s="218" t="s">
        <v>275</v>
      </c>
    </row>
    <row r="135" spans="1:65" s="2" customFormat="1" ht="24.15" customHeight="1">
      <c r="A135" s="35"/>
      <c r="B135" s="36"/>
      <c r="C135" s="194" t="s">
        <v>322</v>
      </c>
      <c r="D135" s="194" t="s">
        <v>277</v>
      </c>
      <c r="E135" s="195" t="s">
        <v>5976</v>
      </c>
      <c r="F135" s="196" t="s">
        <v>5977</v>
      </c>
      <c r="G135" s="197" t="s">
        <v>280</v>
      </c>
      <c r="H135" s="198">
        <v>655.6</v>
      </c>
      <c r="I135" s="199"/>
      <c r="J135" s="200">
        <f>ROUND(I135*H135,2)</f>
        <v>0</v>
      </c>
      <c r="K135" s="196" t="s">
        <v>281</v>
      </c>
      <c r="L135" s="40"/>
      <c r="M135" s="201" t="s">
        <v>1</v>
      </c>
      <c r="N135" s="202" t="s">
        <v>42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282</v>
      </c>
      <c r="AT135" s="205" t="s">
        <v>277</v>
      </c>
      <c r="AU135" s="205" t="s">
        <v>85</v>
      </c>
      <c r="AY135" s="18" t="s">
        <v>275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85</v>
      </c>
      <c r="BK135" s="206">
        <f>ROUND(I135*H135,2)</f>
        <v>0</v>
      </c>
      <c r="BL135" s="18" t="s">
        <v>282</v>
      </c>
      <c r="BM135" s="205" t="s">
        <v>5978</v>
      </c>
    </row>
    <row r="136" spans="1:65" s="13" customFormat="1" ht="10">
      <c r="B136" s="207"/>
      <c r="C136" s="208"/>
      <c r="D136" s="209" t="s">
        <v>284</v>
      </c>
      <c r="E136" s="210" t="s">
        <v>1</v>
      </c>
      <c r="F136" s="211" t="s">
        <v>5975</v>
      </c>
      <c r="G136" s="208"/>
      <c r="H136" s="212">
        <v>655.6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284</v>
      </c>
      <c r="AU136" s="218" t="s">
        <v>85</v>
      </c>
      <c r="AV136" s="13" t="s">
        <v>85</v>
      </c>
      <c r="AW136" s="13" t="s">
        <v>32</v>
      </c>
      <c r="AX136" s="13" t="s">
        <v>83</v>
      </c>
      <c r="AY136" s="218" t="s">
        <v>275</v>
      </c>
    </row>
    <row r="137" spans="1:65" s="2" customFormat="1" ht="37.75" customHeight="1">
      <c r="A137" s="35"/>
      <c r="B137" s="36"/>
      <c r="C137" s="194" t="s">
        <v>328</v>
      </c>
      <c r="D137" s="194" t="s">
        <v>277</v>
      </c>
      <c r="E137" s="195" t="s">
        <v>5979</v>
      </c>
      <c r="F137" s="196" t="s">
        <v>5980</v>
      </c>
      <c r="G137" s="197" t="s">
        <v>290</v>
      </c>
      <c r="H137" s="198">
        <v>177.018</v>
      </c>
      <c r="I137" s="199"/>
      <c r="J137" s="200">
        <f t="shared" ref="J137:J142" si="0">ROUND(I137*H137,2)</f>
        <v>0</v>
      </c>
      <c r="K137" s="196" t="s">
        <v>281</v>
      </c>
      <c r="L137" s="40"/>
      <c r="M137" s="201" t="s">
        <v>1</v>
      </c>
      <c r="N137" s="202" t="s">
        <v>42</v>
      </c>
      <c r="O137" s="72"/>
      <c r="P137" s="203">
        <f t="shared" ref="P137:P142" si="1">O137*H137</f>
        <v>0</v>
      </c>
      <c r="Q137" s="203">
        <v>0</v>
      </c>
      <c r="R137" s="203">
        <f t="shared" ref="R137:R142" si="2">Q137*H137</f>
        <v>0</v>
      </c>
      <c r="S137" s="203">
        <v>0</v>
      </c>
      <c r="T137" s="204">
        <f t="shared" ref="T137:T142" si="3"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282</v>
      </c>
      <c r="AT137" s="205" t="s">
        <v>277</v>
      </c>
      <c r="AU137" s="205" t="s">
        <v>85</v>
      </c>
      <c r="AY137" s="18" t="s">
        <v>275</v>
      </c>
      <c r="BE137" s="206">
        <f t="shared" ref="BE137:BE142" si="4">IF(N137="základní",J137,0)</f>
        <v>0</v>
      </c>
      <c r="BF137" s="206">
        <f t="shared" ref="BF137:BF142" si="5">IF(N137="snížená",J137,0)</f>
        <v>0</v>
      </c>
      <c r="BG137" s="206">
        <f t="shared" ref="BG137:BG142" si="6">IF(N137="zákl. přenesená",J137,0)</f>
        <v>0</v>
      </c>
      <c r="BH137" s="206">
        <f t="shared" ref="BH137:BH142" si="7">IF(N137="sníž. přenesená",J137,0)</f>
        <v>0</v>
      </c>
      <c r="BI137" s="206">
        <f t="shared" ref="BI137:BI142" si="8">IF(N137="nulová",J137,0)</f>
        <v>0</v>
      </c>
      <c r="BJ137" s="18" t="s">
        <v>85</v>
      </c>
      <c r="BK137" s="206">
        <f t="shared" ref="BK137:BK142" si="9">ROUND(I137*H137,2)</f>
        <v>0</v>
      </c>
      <c r="BL137" s="18" t="s">
        <v>282</v>
      </c>
      <c r="BM137" s="205" t="s">
        <v>5981</v>
      </c>
    </row>
    <row r="138" spans="1:65" s="2" customFormat="1" ht="24.15" customHeight="1">
      <c r="A138" s="35"/>
      <c r="B138" s="36"/>
      <c r="C138" s="194" t="s">
        <v>334</v>
      </c>
      <c r="D138" s="194" t="s">
        <v>277</v>
      </c>
      <c r="E138" s="195" t="s">
        <v>329</v>
      </c>
      <c r="F138" s="196" t="s">
        <v>330</v>
      </c>
      <c r="G138" s="197" t="s">
        <v>290</v>
      </c>
      <c r="H138" s="198">
        <v>177.018</v>
      </c>
      <c r="I138" s="199"/>
      <c r="J138" s="200">
        <f t="shared" si="0"/>
        <v>0</v>
      </c>
      <c r="K138" s="196" t="s">
        <v>281</v>
      </c>
      <c r="L138" s="40"/>
      <c r="M138" s="201" t="s">
        <v>1</v>
      </c>
      <c r="N138" s="202" t="s">
        <v>42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282</v>
      </c>
      <c r="AT138" s="205" t="s">
        <v>277</v>
      </c>
      <c r="AU138" s="205" t="s">
        <v>85</v>
      </c>
      <c r="AY138" s="18" t="s">
        <v>275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85</v>
      </c>
      <c r="BK138" s="206">
        <f t="shared" si="9"/>
        <v>0</v>
      </c>
      <c r="BL138" s="18" t="s">
        <v>282</v>
      </c>
      <c r="BM138" s="205" t="s">
        <v>5982</v>
      </c>
    </row>
    <row r="139" spans="1:65" s="2" customFormat="1" ht="24.15" customHeight="1">
      <c r="A139" s="35"/>
      <c r="B139" s="36"/>
      <c r="C139" s="194" t="s">
        <v>339</v>
      </c>
      <c r="D139" s="194" t="s">
        <v>277</v>
      </c>
      <c r="E139" s="195" t="s">
        <v>3660</v>
      </c>
      <c r="F139" s="196" t="s">
        <v>3661</v>
      </c>
      <c r="G139" s="197" t="s">
        <v>342</v>
      </c>
      <c r="H139" s="198">
        <v>318.63200000000001</v>
      </c>
      <c r="I139" s="199"/>
      <c r="J139" s="200">
        <f t="shared" si="0"/>
        <v>0</v>
      </c>
      <c r="K139" s="196" t="s">
        <v>281</v>
      </c>
      <c r="L139" s="40"/>
      <c r="M139" s="201" t="s">
        <v>1</v>
      </c>
      <c r="N139" s="202" t="s">
        <v>42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282</v>
      </c>
      <c r="AT139" s="205" t="s">
        <v>277</v>
      </c>
      <c r="AU139" s="205" t="s">
        <v>85</v>
      </c>
      <c r="AY139" s="18" t="s">
        <v>275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85</v>
      </c>
      <c r="BK139" s="206">
        <f t="shared" si="9"/>
        <v>0</v>
      </c>
      <c r="BL139" s="18" t="s">
        <v>282</v>
      </c>
      <c r="BM139" s="205" t="s">
        <v>5983</v>
      </c>
    </row>
    <row r="140" spans="1:65" s="2" customFormat="1" ht="16.5" customHeight="1">
      <c r="A140" s="35"/>
      <c r="B140" s="36"/>
      <c r="C140" s="194" t="s">
        <v>345</v>
      </c>
      <c r="D140" s="194" t="s">
        <v>277</v>
      </c>
      <c r="E140" s="195" t="s">
        <v>346</v>
      </c>
      <c r="F140" s="196" t="s">
        <v>347</v>
      </c>
      <c r="G140" s="197" t="s">
        <v>290</v>
      </c>
      <c r="H140" s="198">
        <v>177.018</v>
      </c>
      <c r="I140" s="199"/>
      <c r="J140" s="200">
        <f t="shared" si="0"/>
        <v>0</v>
      </c>
      <c r="K140" s="196" t="s">
        <v>281</v>
      </c>
      <c r="L140" s="40"/>
      <c r="M140" s="201" t="s">
        <v>1</v>
      </c>
      <c r="N140" s="202" t="s">
        <v>42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282</v>
      </c>
      <c r="AT140" s="205" t="s">
        <v>277</v>
      </c>
      <c r="AU140" s="205" t="s">
        <v>85</v>
      </c>
      <c r="AY140" s="18" t="s">
        <v>275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85</v>
      </c>
      <c r="BK140" s="206">
        <f t="shared" si="9"/>
        <v>0</v>
      </c>
      <c r="BL140" s="18" t="s">
        <v>282</v>
      </c>
      <c r="BM140" s="205" t="s">
        <v>5984</v>
      </c>
    </row>
    <row r="141" spans="1:65" s="2" customFormat="1" ht="24.15" customHeight="1">
      <c r="A141" s="35"/>
      <c r="B141" s="36"/>
      <c r="C141" s="194" t="s">
        <v>349</v>
      </c>
      <c r="D141" s="194" t="s">
        <v>277</v>
      </c>
      <c r="E141" s="195" t="s">
        <v>350</v>
      </c>
      <c r="F141" s="196" t="s">
        <v>351</v>
      </c>
      <c r="G141" s="197" t="s">
        <v>290</v>
      </c>
      <c r="H141" s="198">
        <v>128.33199999999999</v>
      </c>
      <c r="I141" s="199"/>
      <c r="J141" s="200">
        <f t="shared" si="0"/>
        <v>0</v>
      </c>
      <c r="K141" s="196" t="s">
        <v>281</v>
      </c>
      <c r="L141" s="40"/>
      <c r="M141" s="201" t="s">
        <v>1</v>
      </c>
      <c r="N141" s="202" t="s">
        <v>42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282</v>
      </c>
      <c r="AT141" s="205" t="s">
        <v>277</v>
      </c>
      <c r="AU141" s="205" t="s">
        <v>85</v>
      </c>
      <c r="AY141" s="18" t="s">
        <v>275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85</v>
      </c>
      <c r="BK141" s="206">
        <f t="shared" si="9"/>
        <v>0</v>
      </c>
      <c r="BL141" s="18" t="s">
        <v>282</v>
      </c>
      <c r="BM141" s="205" t="s">
        <v>5985</v>
      </c>
    </row>
    <row r="142" spans="1:65" s="2" customFormat="1" ht="24.15" customHeight="1">
      <c r="A142" s="35"/>
      <c r="B142" s="36"/>
      <c r="C142" s="194" t="s">
        <v>362</v>
      </c>
      <c r="D142" s="194" t="s">
        <v>277</v>
      </c>
      <c r="E142" s="195" t="s">
        <v>3667</v>
      </c>
      <c r="F142" s="196" t="s">
        <v>3668</v>
      </c>
      <c r="G142" s="197" t="s">
        <v>290</v>
      </c>
      <c r="H142" s="198">
        <v>41.72</v>
      </c>
      <c r="I142" s="199"/>
      <c r="J142" s="200">
        <f t="shared" si="0"/>
        <v>0</v>
      </c>
      <c r="K142" s="196" t="s">
        <v>281</v>
      </c>
      <c r="L142" s="40"/>
      <c r="M142" s="201" t="s">
        <v>1</v>
      </c>
      <c r="N142" s="202" t="s">
        <v>42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282</v>
      </c>
      <c r="AT142" s="205" t="s">
        <v>277</v>
      </c>
      <c r="AU142" s="205" t="s">
        <v>85</v>
      </c>
      <c r="AY142" s="18" t="s">
        <v>275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85</v>
      </c>
      <c r="BK142" s="206">
        <f t="shared" si="9"/>
        <v>0</v>
      </c>
      <c r="BL142" s="18" t="s">
        <v>282</v>
      </c>
      <c r="BM142" s="205" t="s">
        <v>5986</v>
      </c>
    </row>
    <row r="143" spans="1:65" s="13" customFormat="1" ht="10">
      <c r="B143" s="207"/>
      <c r="C143" s="208"/>
      <c r="D143" s="209" t="s">
        <v>284</v>
      </c>
      <c r="E143" s="210" t="s">
        <v>1</v>
      </c>
      <c r="F143" s="211" t="s">
        <v>5987</v>
      </c>
      <c r="G143" s="208"/>
      <c r="H143" s="212">
        <v>41.72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284</v>
      </c>
      <c r="AU143" s="218" t="s">
        <v>85</v>
      </c>
      <c r="AV143" s="13" t="s">
        <v>85</v>
      </c>
      <c r="AW143" s="13" t="s">
        <v>32</v>
      </c>
      <c r="AX143" s="13" t="s">
        <v>83</v>
      </c>
      <c r="AY143" s="218" t="s">
        <v>275</v>
      </c>
    </row>
    <row r="144" spans="1:65" s="2" customFormat="1" ht="16.5" customHeight="1">
      <c r="A144" s="35"/>
      <c r="B144" s="36"/>
      <c r="C144" s="251" t="s">
        <v>366</v>
      </c>
      <c r="D144" s="251" t="s">
        <v>386</v>
      </c>
      <c r="E144" s="252" t="s">
        <v>5988</v>
      </c>
      <c r="F144" s="253" t="s">
        <v>5989</v>
      </c>
      <c r="G144" s="254" t="s">
        <v>342</v>
      </c>
      <c r="H144" s="255">
        <v>68.837999999999994</v>
      </c>
      <c r="I144" s="256"/>
      <c r="J144" s="257">
        <f>ROUND(I144*H144,2)</f>
        <v>0</v>
      </c>
      <c r="K144" s="253" t="s">
        <v>281</v>
      </c>
      <c r="L144" s="258"/>
      <c r="M144" s="259" t="s">
        <v>1</v>
      </c>
      <c r="N144" s="260" t="s">
        <v>42</v>
      </c>
      <c r="O144" s="72"/>
      <c r="P144" s="203">
        <f>O144*H144</f>
        <v>0</v>
      </c>
      <c r="Q144" s="203">
        <v>1</v>
      </c>
      <c r="R144" s="203">
        <f>Q144*H144</f>
        <v>68.837999999999994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334</v>
      </c>
      <c r="AT144" s="205" t="s">
        <v>386</v>
      </c>
      <c r="AU144" s="205" t="s">
        <v>85</v>
      </c>
      <c r="AY144" s="18" t="s">
        <v>275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85</v>
      </c>
      <c r="BK144" s="206">
        <f>ROUND(I144*H144,2)</f>
        <v>0</v>
      </c>
      <c r="BL144" s="18" t="s">
        <v>282</v>
      </c>
      <c r="BM144" s="205" t="s">
        <v>5990</v>
      </c>
    </row>
    <row r="145" spans="1:65" s="2" customFormat="1" ht="33" customHeight="1">
      <c r="A145" s="35"/>
      <c r="B145" s="36"/>
      <c r="C145" s="194" t="s">
        <v>370</v>
      </c>
      <c r="D145" s="194" t="s">
        <v>277</v>
      </c>
      <c r="E145" s="195" t="s">
        <v>5991</v>
      </c>
      <c r="F145" s="196" t="s">
        <v>5992</v>
      </c>
      <c r="G145" s="197" t="s">
        <v>290</v>
      </c>
      <c r="H145" s="198">
        <v>42.16</v>
      </c>
      <c r="I145" s="199"/>
      <c r="J145" s="200">
        <f>ROUND(I145*H145,2)</f>
        <v>0</v>
      </c>
      <c r="K145" s="196" t="s">
        <v>281</v>
      </c>
      <c r="L145" s="40"/>
      <c r="M145" s="201" t="s">
        <v>1</v>
      </c>
      <c r="N145" s="202" t="s">
        <v>42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282</v>
      </c>
      <c r="AT145" s="205" t="s">
        <v>277</v>
      </c>
      <c r="AU145" s="205" t="s">
        <v>85</v>
      </c>
      <c r="AY145" s="18" t="s">
        <v>275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85</v>
      </c>
      <c r="BK145" s="206">
        <f>ROUND(I145*H145,2)</f>
        <v>0</v>
      </c>
      <c r="BL145" s="18" t="s">
        <v>282</v>
      </c>
      <c r="BM145" s="205" t="s">
        <v>5993</v>
      </c>
    </row>
    <row r="146" spans="1:65" s="2" customFormat="1" ht="16.5" customHeight="1">
      <c r="A146" s="35"/>
      <c r="B146" s="36"/>
      <c r="C146" s="251" t="s">
        <v>8</v>
      </c>
      <c r="D146" s="251" t="s">
        <v>386</v>
      </c>
      <c r="E146" s="252" t="s">
        <v>5988</v>
      </c>
      <c r="F146" s="253" t="s">
        <v>5989</v>
      </c>
      <c r="G146" s="254" t="s">
        <v>342</v>
      </c>
      <c r="H146" s="255">
        <v>139.12799999999999</v>
      </c>
      <c r="I146" s="256"/>
      <c r="J146" s="257">
        <f>ROUND(I146*H146,2)</f>
        <v>0</v>
      </c>
      <c r="K146" s="253" t="s">
        <v>281</v>
      </c>
      <c r="L146" s="258"/>
      <c r="M146" s="259" t="s">
        <v>1</v>
      </c>
      <c r="N146" s="260" t="s">
        <v>42</v>
      </c>
      <c r="O146" s="72"/>
      <c r="P146" s="203">
        <f>O146*H146</f>
        <v>0</v>
      </c>
      <c r="Q146" s="203">
        <v>1</v>
      </c>
      <c r="R146" s="203">
        <f>Q146*H146</f>
        <v>139.12799999999999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334</v>
      </c>
      <c r="AT146" s="205" t="s">
        <v>386</v>
      </c>
      <c r="AU146" s="205" t="s">
        <v>85</v>
      </c>
      <c r="AY146" s="18" t="s">
        <v>275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85</v>
      </c>
      <c r="BK146" s="206">
        <f>ROUND(I146*H146,2)</f>
        <v>0</v>
      </c>
      <c r="BL146" s="18" t="s">
        <v>282</v>
      </c>
      <c r="BM146" s="205" t="s">
        <v>5994</v>
      </c>
    </row>
    <row r="147" spans="1:65" s="13" customFormat="1" ht="10">
      <c r="B147" s="207"/>
      <c r="C147" s="208"/>
      <c r="D147" s="209" t="s">
        <v>284</v>
      </c>
      <c r="E147" s="210" t="s">
        <v>1</v>
      </c>
      <c r="F147" s="211" t="s">
        <v>5995</v>
      </c>
      <c r="G147" s="208"/>
      <c r="H147" s="212">
        <v>139.12799999999999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284</v>
      </c>
      <c r="AU147" s="218" t="s">
        <v>85</v>
      </c>
      <c r="AV147" s="13" t="s">
        <v>85</v>
      </c>
      <c r="AW147" s="13" t="s">
        <v>32</v>
      </c>
      <c r="AX147" s="13" t="s">
        <v>83</v>
      </c>
      <c r="AY147" s="218" t="s">
        <v>275</v>
      </c>
    </row>
    <row r="148" spans="1:65" s="12" customFormat="1" ht="22.75" customHeight="1">
      <c r="B148" s="178"/>
      <c r="C148" s="179"/>
      <c r="D148" s="180" t="s">
        <v>75</v>
      </c>
      <c r="E148" s="192" t="s">
        <v>282</v>
      </c>
      <c r="F148" s="192" t="s">
        <v>981</v>
      </c>
      <c r="G148" s="179"/>
      <c r="H148" s="179"/>
      <c r="I148" s="182"/>
      <c r="J148" s="193">
        <f>BK148</f>
        <v>0</v>
      </c>
      <c r="K148" s="179"/>
      <c r="L148" s="184"/>
      <c r="M148" s="185"/>
      <c r="N148" s="186"/>
      <c r="O148" s="186"/>
      <c r="P148" s="187">
        <f>SUM(P149:P153)</f>
        <v>0</v>
      </c>
      <c r="Q148" s="186"/>
      <c r="R148" s="187">
        <f>SUM(R149:R153)</f>
        <v>56.605872259999998</v>
      </c>
      <c r="S148" s="186"/>
      <c r="T148" s="188">
        <f>SUM(T149:T153)</f>
        <v>0</v>
      </c>
      <c r="AR148" s="189" t="s">
        <v>83</v>
      </c>
      <c r="AT148" s="190" t="s">
        <v>75</v>
      </c>
      <c r="AU148" s="190" t="s">
        <v>83</v>
      </c>
      <c r="AY148" s="189" t="s">
        <v>275</v>
      </c>
      <c r="BK148" s="191">
        <f>SUM(BK149:BK153)</f>
        <v>0</v>
      </c>
    </row>
    <row r="149" spans="1:65" s="2" customFormat="1" ht="24.15" customHeight="1">
      <c r="A149" s="35"/>
      <c r="B149" s="36"/>
      <c r="C149" s="194" t="s">
        <v>380</v>
      </c>
      <c r="D149" s="194" t="s">
        <v>277</v>
      </c>
      <c r="E149" s="195" t="s">
        <v>5996</v>
      </c>
      <c r="F149" s="196" t="s">
        <v>5997</v>
      </c>
      <c r="G149" s="197" t="s">
        <v>290</v>
      </c>
      <c r="H149" s="198">
        <v>29.937999999999999</v>
      </c>
      <c r="I149" s="199"/>
      <c r="J149" s="200">
        <f>ROUND(I149*H149,2)</f>
        <v>0</v>
      </c>
      <c r="K149" s="196" t="s">
        <v>281</v>
      </c>
      <c r="L149" s="40"/>
      <c r="M149" s="201" t="s">
        <v>1</v>
      </c>
      <c r="N149" s="202" t="s">
        <v>42</v>
      </c>
      <c r="O149" s="72"/>
      <c r="P149" s="203">
        <f>O149*H149</f>
        <v>0</v>
      </c>
      <c r="Q149" s="203">
        <v>1.8907700000000001</v>
      </c>
      <c r="R149" s="203">
        <f>Q149*H149</f>
        <v>56.605872259999998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282</v>
      </c>
      <c r="AT149" s="205" t="s">
        <v>277</v>
      </c>
      <c r="AU149" s="205" t="s">
        <v>85</v>
      </c>
      <c r="AY149" s="18" t="s">
        <v>275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85</v>
      </c>
      <c r="BK149" s="206">
        <f>ROUND(I149*H149,2)</f>
        <v>0</v>
      </c>
      <c r="BL149" s="18" t="s">
        <v>282</v>
      </c>
      <c r="BM149" s="205" t="s">
        <v>5998</v>
      </c>
    </row>
    <row r="150" spans="1:65" s="13" customFormat="1" ht="10">
      <c r="B150" s="207"/>
      <c r="C150" s="208"/>
      <c r="D150" s="209" t="s">
        <v>284</v>
      </c>
      <c r="E150" s="210" t="s">
        <v>1</v>
      </c>
      <c r="F150" s="211" t="s">
        <v>5999</v>
      </c>
      <c r="G150" s="208"/>
      <c r="H150" s="212">
        <v>13.41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284</v>
      </c>
      <c r="AU150" s="218" t="s">
        <v>85</v>
      </c>
      <c r="AV150" s="13" t="s">
        <v>85</v>
      </c>
      <c r="AW150" s="13" t="s">
        <v>32</v>
      </c>
      <c r="AX150" s="13" t="s">
        <v>76</v>
      </c>
      <c r="AY150" s="218" t="s">
        <v>275</v>
      </c>
    </row>
    <row r="151" spans="1:65" s="13" customFormat="1" ht="10">
      <c r="B151" s="207"/>
      <c r="C151" s="208"/>
      <c r="D151" s="209" t="s">
        <v>284</v>
      </c>
      <c r="E151" s="210" t="s">
        <v>1</v>
      </c>
      <c r="F151" s="211" t="s">
        <v>6000</v>
      </c>
      <c r="G151" s="208"/>
      <c r="H151" s="212">
        <v>11.92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284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275</v>
      </c>
    </row>
    <row r="152" spans="1:65" s="13" customFormat="1" ht="10">
      <c r="B152" s="207"/>
      <c r="C152" s="208"/>
      <c r="D152" s="209" t="s">
        <v>284</v>
      </c>
      <c r="E152" s="210" t="s">
        <v>1</v>
      </c>
      <c r="F152" s="211" t="s">
        <v>6001</v>
      </c>
      <c r="G152" s="208"/>
      <c r="H152" s="212">
        <v>4.6079999999999997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284</v>
      </c>
      <c r="AU152" s="218" t="s">
        <v>85</v>
      </c>
      <c r="AV152" s="13" t="s">
        <v>85</v>
      </c>
      <c r="AW152" s="13" t="s">
        <v>32</v>
      </c>
      <c r="AX152" s="13" t="s">
        <v>76</v>
      </c>
      <c r="AY152" s="218" t="s">
        <v>275</v>
      </c>
    </row>
    <row r="153" spans="1:65" s="15" customFormat="1" ht="10">
      <c r="B153" s="230"/>
      <c r="C153" s="231"/>
      <c r="D153" s="209" t="s">
        <v>284</v>
      </c>
      <c r="E153" s="232" t="s">
        <v>1</v>
      </c>
      <c r="F153" s="233" t="s">
        <v>287</v>
      </c>
      <c r="G153" s="231"/>
      <c r="H153" s="234">
        <v>29.937999999999999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284</v>
      </c>
      <c r="AU153" s="240" t="s">
        <v>85</v>
      </c>
      <c r="AV153" s="15" t="s">
        <v>282</v>
      </c>
      <c r="AW153" s="15" t="s">
        <v>32</v>
      </c>
      <c r="AX153" s="15" t="s">
        <v>83</v>
      </c>
      <c r="AY153" s="240" t="s">
        <v>275</v>
      </c>
    </row>
    <row r="154" spans="1:65" s="12" customFormat="1" ht="22.75" customHeight="1">
      <c r="B154" s="178"/>
      <c r="C154" s="179"/>
      <c r="D154" s="180" t="s">
        <v>75</v>
      </c>
      <c r="E154" s="192" t="s">
        <v>334</v>
      </c>
      <c r="F154" s="192" t="s">
        <v>1525</v>
      </c>
      <c r="G154" s="179"/>
      <c r="H154" s="179"/>
      <c r="I154" s="182"/>
      <c r="J154" s="193">
        <f>BK154</f>
        <v>0</v>
      </c>
      <c r="K154" s="179"/>
      <c r="L154" s="184"/>
      <c r="M154" s="185"/>
      <c r="N154" s="186"/>
      <c r="O154" s="186"/>
      <c r="P154" s="187">
        <f>SUM(P155:P190)</f>
        <v>0</v>
      </c>
      <c r="Q154" s="186"/>
      <c r="R154" s="187">
        <f>SUM(R155:R190)</f>
        <v>13.880748450000002</v>
      </c>
      <c r="S154" s="186"/>
      <c r="T154" s="188">
        <f>SUM(T155:T190)</f>
        <v>0</v>
      </c>
      <c r="AR154" s="189" t="s">
        <v>83</v>
      </c>
      <c r="AT154" s="190" t="s">
        <v>75</v>
      </c>
      <c r="AU154" s="190" t="s">
        <v>83</v>
      </c>
      <c r="AY154" s="189" t="s">
        <v>275</v>
      </c>
      <c r="BK154" s="191">
        <f>SUM(BK155:BK190)</f>
        <v>0</v>
      </c>
    </row>
    <row r="155" spans="1:65" s="2" customFormat="1" ht="24.15" customHeight="1">
      <c r="A155" s="35"/>
      <c r="B155" s="36"/>
      <c r="C155" s="194" t="s">
        <v>385</v>
      </c>
      <c r="D155" s="194" t="s">
        <v>277</v>
      </c>
      <c r="E155" s="195" t="s">
        <v>1527</v>
      </c>
      <c r="F155" s="196" t="s">
        <v>1528</v>
      </c>
      <c r="G155" s="197" t="s">
        <v>399</v>
      </c>
      <c r="H155" s="198">
        <v>16</v>
      </c>
      <c r="I155" s="199"/>
      <c r="J155" s="200">
        <f t="shared" ref="J155:J190" si="10">ROUND(I155*H155,2)</f>
        <v>0</v>
      </c>
      <c r="K155" s="196" t="s">
        <v>281</v>
      </c>
      <c r="L155" s="40"/>
      <c r="M155" s="201" t="s">
        <v>1</v>
      </c>
      <c r="N155" s="202" t="s">
        <v>42</v>
      </c>
      <c r="O155" s="72"/>
      <c r="P155" s="203">
        <f t="shared" ref="P155:P190" si="11">O155*H155</f>
        <v>0</v>
      </c>
      <c r="Q155" s="203">
        <v>1.31E-3</v>
      </c>
      <c r="R155" s="203">
        <f t="shared" ref="R155:R190" si="12">Q155*H155</f>
        <v>2.0959999999999999E-2</v>
      </c>
      <c r="S155" s="203">
        <v>0</v>
      </c>
      <c r="T155" s="204">
        <f t="shared" ref="T155:T190" si="1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282</v>
      </c>
      <c r="AT155" s="205" t="s">
        <v>277</v>
      </c>
      <c r="AU155" s="205" t="s">
        <v>85</v>
      </c>
      <c r="AY155" s="18" t="s">
        <v>275</v>
      </c>
      <c r="BE155" s="206">
        <f t="shared" ref="BE155:BE190" si="14">IF(N155="základní",J155,0)</f>
        <v>0</v>
      </c>
      <c r="BF155" s="206">
        <f t="shared" ref="BF155:BF190" si="15">IF(N155="snížená",J155,0)</f>
        <v>0</v>
      </c>
      <c r="BG155" s="206">
        <f t="shared" ref="BG155:BG190" si="16">IF(N155="zákl. přenesená",J155,0)</f>
        <v>0</v>
      </c>
      <c r="BH155" s="206">
        <f t="shared" ref="BH155:BH190" si="17">IF(N155="sníž. přenesená",J155,0)</f>
        <v>0</v>
      </c>
      <c r="BI155" s="206">
        <f t="shared" ref="BI155:BI190" si="18">IF(N155="nulová",J155,0)</f>
        <v>0</v>
      </c>
      <c r="BJ155" s="18" t="s">
        <v>85</v>
      </c>
      <c r="BK155" s="206">
        <f t="shared" ref="BK155:BK190" si="19">ROUND(I155*H155,2)</f>
        <v>0</v>
      </c>
      <c r="BL155" s="18" t="s">
        <v>282</v>
      </c>
      <c r="BM155" s="205" t="s">
        <v>6002</v>
      </c>
    </row>
    <row r="156" spans="1:65" s="2" customFormat="1" ht="24.15" customHeight="1">
      <c r="A156" s="35"/>
      <c r="B156" s="36"/>
      <c r="C156" s="194" t="s">
        <v>391</v>
      </c>
      <c r="D156" s="194" t="s">
        <v>277</v>
      </c>
      <c r="E156" s="195" t="s">
        <v>6003</v>
      </c>
      <c r="F156" s="196" t="s">
        <v>6004</v>
      </c>
      <c r="G156" s="197" t="s">
        <v>399</v>
      </c>
      <c r="H156" s="198">
        <v>124</v>
      </c>
      <c r="I156" s="199"/>
      <c r="J156" s="200">
        <f t="shared" si="10"/>
        <v>0</v>
      </c>
      <c r="K156" s="196" t="s">
        <v>281</v>
      </c>
      <c r="L156" s="40"/>
      <c r="M156" s="201" t="s">
        <v>1</v>
      </c>
      <c r="N156" s="202" t="s">
        <v>42</v>
      </c>
      <c r="O156" s="72"/>
      <c r="P156" s="203">
        <f t="shared" si="11"/>
        <v>0</v>
      </c>
      <c r="Q156" s="203">
        <v>7.4599999999999996E-3</v>
      </c>
      <c r="R156" s="203">
        <f t="shared" si="12"/>
        <v>0.92503999999999997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282</v>
      </c>
      <c r="AT156" s="205" t="s">
        <v>277</v>
      </c>
      <c r="AU156" s="205" t="s">
        <v>85</v>
      </c>
      <c r="AY156" s="18" t="s">
        <v>275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85</v>
      </c>
      <c r="BK156" s="206">
        <f t="shared" si="19"/>
        <v>0</v>
      </c>
      <c r="BL156" s="18" t="s">
        <v>282</v>
      </c>
      <c r="BM156" s="205" t="s">
        <v>6005</v>
      </c>
    </row>
    <row r="157" spans="1:65" s="2" customFormat="1" ht="24.15" customHeight="1">
      <c r="A157" s="35"/>
      <c r="B157" s="36"/>
      <c r="C157" s="194" t="s">
        <v>396</v>
      </c>
      <c r="D157" s="194" t="s">
        <v>277</v>
      </c>
      <c r="E157" s="195" t="s">
        <v>6006</v>
      </c>
      <c r="F157" s="196" t="s">
        <v>6007</v>
      </c>
      <c r="G157" s="197" t="s">
        <v>399</v>
      </c>
      <c r="H157" s="198">
        <v>34</v>
      </c>
      <c r="I157" s="199"/>
      <c r="J157" s="200">
        <f t="shared" si="10"/>
        <v>0</v>
      </c>
      <c r="K157" s="196" t="s">
        <v>281</v>
      </c>
      <c r="L157" s="40"/>
      <c r="M157" s="201" t="s">
        <v>1</v>
      </c>
      <c r="N157" s="202" t="s">
        <v>42</v>
      </c>
      <c r="O157" s="72"/>
      <c r="P157" s="203">
        <f t="shared" si="11"/>
        <v>0</v>
      </c>
      <c r="Q157" s="203">
        <v>2.7599999999999999E-3</v>
      </c>
      <c r="R157" s="203">
        <f t="shared" si="12"/>
        <v>9.3839999999999993E-2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282</v>
      </c>
      <c r="AT157" s="205" t="s">
        <v>277</v>
      </c>
      <c r="AU157" s="205" t="s">
        <v>85</v>
      </c>
      <c r="AY157" s="18" t="s">
        <v>275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85</v>
      </c>
      <c r="BK157" s="206">
        <f t="shared" si="19"/>
        <v>0</v>
      </c>
      <c r="BL157" s="18" t="s">
        <v>282</v>
      </c>
      <c r="BM157" s="205" t="s">
        <v>6008</v>
      </c>
    </row>
    <row r="158" spans="1:65" s="2" customFormat="1" ht="33" customHeight="1">
      <c r="A158" s="35"/>
      <c r="B158" s="36"/>
      <c r="C158" s="194" t="s">
        <v>402</v>
      </c>
      <c r="D158" s="194" t="s">
        <v>277</v>
      </c>
      <c r="E158" s="195" t="s">
        <v>6009</v>
      </c>
      <c r="F158" s="196" t="s">
        <v>6010</v>
      </c>
      <c r="G158" s="197" t="s">
        <v>610</v>
      </c>
      <c r="H158" s="198">
        <v>2</v>
      </c>
      <c r="I158" s="199"/>
      <c r="J158" s="200">
        <f t="shared" si="10"/>
        <v>0</v>
      </c>
      <c r="K158" s="196" t="s">
        <v>281</v>
      </c>
      <c r="L158" s="40"/>
      <c r="M158" s="201" t="s">
        <v>1</v>
      </c>
      <c r="N158" s="202" t="s">
        <v>42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282</v>
      </c>
      <c r="AT158" s="205" t="s">
        <v>277</v>
      </c>
      <c r="AU158" s="205" t="s">
        <v>85</v>
      </c>
      <c r="AY158" s="18" t="s">
        <v>275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85</v>
      </c>
      <c r="BK158" s="206">
        <f t="shared" si="19"/>
        <v>0</v>
      </c>
      <c r="BL158" s="18" t="s">
        <v>282</v>
      </c>
      <c r="BM158" s="205" t="s">
        <v>6011</v>
      </c>
    </row>
    <row r="159" spans="1:65" s="2" customFormat="1" ht="16.5" customHeight="1">
      <c r="A159" s="35"/>
      <c r="B159" s="36"/>
      <c r="C159" s="251" t="s">
        <v>7</v>
      </c>
      <c r="D159" s="251" t="s">
        <v>386</v>
      </c>
      <c r="E159" s="252" t="s">
        <v>6012</v>
      </c>
      <c r="F159" s="253" t="s">
        <v>6013</v>
      </c>
      <c r="G159" s="254" t="s">
        <v>610</v>
      </c>
      <c r="H159" s="255">
        <v>2</v>
      </c>
      <c r="I159" s="256"/>
      <c r="J159" s="257">
        <f t="shared" si="10"/>
        <v>0</v>
      </c>
      <c r="K159" s="253" t="s">
        <v>281</v>
      </c>
      <c r="L159" s="258"/>
      <c r="M159" s="259" t="s">
        <v>1</v>
      </c>
      <c r="N159" s="260" t="s">
        <v>42</v>
      </c>
      <c r="O159" s="72"/>
      <c r="P159" s="203">
        <f t="shared" si="11"/>
        <v>0</v>
      </c>
      <c r="Q159" s="203">
        <v>3.4000000000000002E-4</v>
      </c>
      <c r="R159" s="203">
        <f t="shared" si="12"/>
        <v>6.8000000000000005E-4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334</v>
      </c>
      <c r="AT159" s="205" t="s">
        <v>386</v>
      </c>
      <c r="AU159" s="205" t="s">
        <v>85</v>
      </c>
      <c r="AY159" s="18" t="s">
        <v>275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85</v>
      </c>
      <c r="BK159" s="206">
        <f t="shared" si="19"/>
        <v>0</v>
      </c>
      <c r="BL159" s="18" t="s">
        <v>282</v>
      </c>
      <c r="BM159" s="205" t="s">
        <v>6014</v>
      </c>
    </row>
    <row r="160" spans="1:65" s="2" customFormat="1" ht="24.15" customHeight="1">
      <c r="A160" s="35"/>
      <c r="B160" s="36"/>
      <c r="C160" s="194" t="s">
        <v>420</v>
      </c>
      <c r="D160" s="194" t="s">
        <v>277</v>
      </c>
      <c r="E160" s="195" t="s">
        <v>6015</v>
      </c>
      <c r="F160" s="196" t="s">
        <v>6016</v>
      </c>
      <c r="G160" s="197" t="s">
        <v>610</v>
      </c>
      <c r="H160" s="198">
        <v>1</v>
      </c>
      <c r="I160" s="199"/>
      <c r="J160" s="200">
        <f t="shared" si="10"/>
        <v>0</v>
      </c>
      <c r="K160" s="196" t="s">
        <v>281</v>
      </c>
      <c r="L160" s="40"/>
      <c r="M160" s="201" t="s">
        <v>1</v>
      </c>
      <c r="N160" s="202" t="s">
        <v>42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282</v>
      </c>
      <c r="AT160" s="205" t="s">
        <v>277</v>
      </c>
      <c r="AU160" s="205" t="s">
        <v>85</v>
      </c>
      <c r="AY160" s="18" t="s">
        <v>275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85</v>
      </c>
      <c r="BK160" s="206">
        <f t="shared" si="19"/>
        <v>0</v>
      </c>
      <c r="BL160" s="18" t="s">
        <v>282</v>
      </c>
      <c r="BM160" s="205" t="s">
        <v>6017</v>
      </c>
    </row>
    <row r="161" spans="1:65" s="2" customFormat="1" ht="24.15" customHeight="1">
      <c r="A161" s="35"/>
      <c r="B161" s="36"/>
      <c r="C161" s="251" t="s">
        <v>428</v>
      </c>
      <c r="D161" s="251" t="s">
        <v>386</v>
      </c>
      <c r="E161" s="252" t="s">
        <v>6018</v>
      </c>
      <c r="F161" s="253" t="s">
        <v>6019</v>
      </c>
      <c r="G161" s="254" t="s">
        <v>610</v>
      </c>
      <c r="H161" s="255">
        <v>1</v>
      </c>
      <c r="I161" s="256"/>
      <c r="J161" s="257">
        <f t="shared" si="10"/>
        <v>0</v>
      </c>
      <c r="K161" s="253" t="s">
        <v>281</v>
      </c>
      <c r="L161" s="258"/>
      <c r="M161" s="259" t="s">
        <v>1</v>
      </c>
      <c r="N161" s="260" t="s">
        <v>42</v>
      </c>
      <c r="O161" s="72"/>
      <c r="P161" s="203">
        <f t="shared" si="11"/>
        <v>0</v>
      </c>
      <c r="Q161" s="203">
        <v>1.5E-3</v>
      </c>
      <c r="R161" s="203">
        <f t="shared" si="12"/>
        <v>1.5E-3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334</v>
      </c>
      <c r="AT161" s="205" t="s">
        <v>386</v>
      </c>
      <c r="AU161" s="205" t="s">
        <v>85</v>
      </c>
      <c r="AY161" s="18" t="s">
        <v>275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85</v>
      </c>
      <c r="BK161" s="206">
        <f t="shared" si="19"/>
        <v>0</v>
      </c>
      <c r="BL161" s="18" t="s">
        <v>282</v>
      </c>
      <c r="BM161" s="205" t="s">
        <v>6020</v>
      </c>
    </row>
    <row r="162" spans="1:65" s="2" customFormat="1" ht="33" customHeight="1">
      <c r="A162" s="35"/>
      <c r="B162" s="36"/>
      <c r="C162" s="194" t="s">
        <v>436</v>
      </c>
      <c r="D162" s="194" t="s">
        <v>277</v>
      </c>
      <c r="E162" s="195" t="s">
        <v>6021</v>
      </c>
      <c r="F162" s="196" t="s">
        <v>6022</v>
      </c>
      <c r="G162" s="197" t="s">
        <v>610</v>
      </c>
      <c r="H162" s="198">
        <v>45</v>
      </c>
      <c r="I162" s="199"/>
      <c r="J162" s="200">
        <f t="shared" si="10"/>
        <v>0</v>
      </c>
      <c r="K162" s="196" t="s">
        <v>281</v>
      </c>
      <c r="L162" s="40"/>
      <c r="M162" s="201" t="s">
        <v>1</v>
      </c>
      <c r="N162" s="202" t="s">
        <v>42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282</v>
      </c>
      <c r="AT162" s="205" t="s">
        <v>277</v>
      </c>
      <c r="AU162" s="205" t="s">
        <v>85</v>
      </c>
      <c r="AY162" s="18" t="s">
        <v>275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85</v>
      </c>
      <c r="BK162" s="206">
        <f t="shared" si="19"/>
        <v>0</v>
      </c>
      <c r="BL162" s="18" t="s">
        <v>282</v>
      </c>
      <c r="BM162" s="205" t="s">
        <v>6023</v>
      </c>
    </row>
    <row r="163" spans="1:65" s="2" customFormat="1" ht="16.5" customHeight="1">
      <c r="A163" s="35"/>
      <c r="B163" s="36"/>
      <c r="C163" s="251" t="s">
        <v>440</v>
      </c>
      <c r="D163" s="251" t="s">
        <v>386</v>
      </c>
      <c r="E163" s="252" t="s">
        <v>6024</v>
      </c>
      <c r="F163" s="253" t="s">
        <v>6025</v>
      </c>
      <c r="G163" s="254" t="s">
        <v>610</v>
      </c>
      <c r="H163" s="255">
        <v>2.3079999999999998</v>
      </c>
      <c r="I163" s="256"/>
      <c r="J163" s="257">
        <f t="shared" si="10"/>
        <v>0</v>
      </c>
      <c r="K163" s="253" t="s">
        <v>281</v>
      </c>
      <c r="L163" s="258"/>
      <c r="M163" s="259" t="s">
        <v>1</v>
      </c>
      <c r="N163" s="260" t="s">
        <v>42</v>
      </c>
      <c r="O163" s="72"/>
      <c r="P163" s="203">
        <f t="shared" si="11"/>
        <v>0</v>
      </c>
      <c r="Q163" s="203">
        <v>2.9E-4</v>
      </c>
      <c r="R163" s="203">
        <f t="shared" si="12"/>
        <v>6.6931999999999994E-4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334</v>
      </c>
      <c r="AT163" s="205" t="s">
        <v>386</v>
      </c>
      <c r="AU163" s="205" t="s">
        <v>85</v>
      </c>
      <c r="AY163" s="18" t="s">
        <v>275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85</v>
      </c>
      <c r="BK163" s="206">
        <f t="shared" si="19"/>
        <v>0</v>
      </c>
      <c r="BL163" s="18" t="s">
        <v>282</v>
      </c>
      <c r="BM163" s="205" t="s">
        <v>6026</v>
      </c>
    </row>
    <row r="164" spans="1:65" s="2" customFormat="1" ht="16.5" customHeight="1">
      <c r="A164" s="35"/>
      <c r="B164" s="36"/>
      <c r="C164" s="251" t="s">
        <v>464</v>
      </c>
      <c r="D164" s="251" t="s">
        <v>386</v>
      </c>
      <c r="E164" s="252" t="s">
        <v>6027</v>
      </c>
      <c r="F164" s="253" t="s">
        <v>6028</v>
      </c>
      <c r="G164" s="254" t="s">
        <v>610</v>
      </c>
      <c r="H164" s="255">
        <v>3.4620000000000002</v>
      </c>
      <c r="I164" s="256"/>
      <c r="J164" s="257">
        <f t="shared" si="10"/>
        <v>0</v>
      </c>
      <c r="K164" s="253" t="s">
        <v>281</v>
      </c>
      <c r="L164" s="258"/>
      <c r="M164" s="259" t="s">
        <v>1</v>
      </c>
      <c r="N164" s="260" t="s">
        <v>42</v>
      </c>
      <c r="O164" s="72"/>
      <c r="P164" s="203">
        <f t="shared" si="11"/>
        <v>0</v>
      </c>
      <c r="Q164" s="203">
        <v>3.4000000000000002E-4</v>
      </c>
      <c r="R164" s="203">
        <f t="shared" si="12"/>
        <v>1.1770800000000001E-3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334</v>
      </c>
      <c r="AT164" s="205" t="s">
        <v>386</v>
      </c>
      <c r="AU164" s="205" t="s">
        <v>85</v>
      </c>
      <c r="AY164" s="18" t="s">
        <v>275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85</v>
      </c>
      <c r="BK164" s="206">
        <f t="shared" si="19"/>
        <v>0</v>
      </c>
      <c r="BL164" s="18" t="s">
        <v>282</v>
      </c>
      <c r="BM164" s="205" t="s">
        <v>6029</v>
      </c>
    </row>
    <row r="165" spans="1:65" s="2" customFormat="1" ht="16.5" customHeight="1">
      <c r="A165" s="35"/>
      <c r="B165" s="36"/>
      <c r="C165" s="251" t="s">
        <v>469</v>
      </c>
      <c r="D165" s="251" t="s">
        <v>386</v>
      </c>
      <c r="E165" s="252" t="s">
        <v>6030</v>
      </c>
      <c r="F165" s="253" t="s">
        <v>6031</v>
      </c>
      <c r="G165" s="254" t="s">
        <v>610</v>
      </c>
      <c r="H165" s="255">
        <v>20.768999999999998</v>
      </c>
      <c r="I165" s="256"/>
      <c r="J165" s="257">
        <f t="shared" si="10"/>
        <v>0</v>
      </c>
      <c r="K165" s="253" t="s">
        <v>281</v>
      </c>
      <c r="L165" s="258"/>
      <c r="M165" s="259" t="s">
        <v>1</v>
      </c>
      <c r="N165" s="260" t="s">
        <v>42</v>
      </c>
      <c r="O165" s="72"/>
      <c r="P165" s="203">
        <f t="shared" si="11"/>
        <v>0</v>
      </c>
      <c r="Q165" s="203">
        <v>3.5E-4</v>
      </c>
      <c r="R165" s="203">
        <f t="shared" si="12"/>
        <v>7.2691499999999994E-3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334</v>
      </c>
      <c r="AT165" s="205" t="s">
        <v>386</v>
      </c>
      <c r="AU165" s="205" t="s">
        <v>85</v>
      </c>
      <c r="AY165" s="18" t="s">
        <v>275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85</v>
      </c>
      <c r="BK165" s="206">
        <f t="shared" si="19"/>
        <v>0</v>
      </c>
      <c r="BL165" s="18" t="s">
        <v>282</v>
      </c>
      <c r="BM165" s="205" t="s">
        <v>6032</v>
      </c>
    </row>
    <row r="166" spans="1:65" s="2" customFormat="1" ht="16.5" customHeight="1">
      <c r="A166" s="35"/>
      <c r="B166" s="36"/>
      <c r="C166" s="251" t="s">
        <v>478</v>
      </c>
      <c r="D166" s="251" t="s">
        <v>386</v>
      </c>
      <c r="E166" s="252" t="s">
        <v>6033</v>
      </c>
      <c r="F166" s="253" t="s">
        <v>6034</v>
      </c>
      <c r="G166" s="254" t="s">
        <v>610</v>
      </c>
      <c r="H166" s="255">
        <v>18.462</v>
      </c>
      <c r="I166" s="256"/>
      <c r="J166" s="257">
        <f t="shared" si="10"/>
        <v>0</v>
      </c>
      <c r="K166" s="253" t="s">
        <v>281</v>
      </c>
      <c r="L166" s="258"/>
      <c r="M166" s="259" t="s">
        <v>1</v>
      </c>
      <c r="N166" s="260" t="s">
        <v>42</v>
      </c>
      <c r="O166" s="72"/>
      <c r="P166" s="203">
        <f t="shared" si="11"/>
        <v>0</v>
      </c>
      <c r="Q166" s="203">
        <v>4.4999999999999999E-4</v>
      </c>
      <c r="R166" s="203">
        <f t="shared" si="12"/>
        <v>8.3079E-3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334</v>
      </c>
      <c r="AT166" s="205" t="s">
        <v>386</v>
      </c>
      <c r="AU166" s="205" t="s">
        <v>85</v>
      </c>
      <c r="AY166" s="18" t="s">
        <v>275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85</v>
      </c>
      <c r="BK166" s="206">
        <f t="shared" si="19"/>
        <v>0</v>
      </c>
      <c r="BL166" s="18" t="s">
        <v>282</v>
      </c>
      <c r="BM166" s="205" t="s">
        <v>6035</v>
      </c>
    </row>
    <row r="167" spans="1:65" s="2" customFormat="1" ht="16.5" customHeight="1">
      <c r="A167" s="35"/>
      <c r="B167" s="36"/>
      <c r="C167" s="251" t="s">
        <v>482</v>
      </c>
      <c r="D167" s="251" t="s">
        <v>386</v>
      </c>
      <c r="E167" s="252" t="s">
        <v>6036</v>
      </c>
      <c r="F167" s="253" t="s">
        <v>6037</v>
      </c>
      <c r="G167" s="254" t="s">
        <v>610</v>
      </c>
      <c r="H167" s="255">
        <v>6</v>
      </c>
      <c r="I167" s="256"/>
      <c r="J167" s="257">
        <f t="shared" si="10"/>
        <v>0</v>
      </c>
      <c r="K167" s="253" t="s">
        <v>281</v>
      </c>
      <c r="L167" s="258"/>
      <c r="M167" s="259" t="s">
        <v>1</v>
      </c>
      <c r="N167" s="260" t="s">
        <v>42</v>
      </c>
      <c r="O167" s="72"/>
      <c r="P167" s="203">
        <f t="shared" si="11"/>
        <v>0</v>
      </c>
      <c r="Q167" s="203">
        <v>7.6999999999999996E-4</v>
      </c>
      <c r="R167" s="203">
        <f t="shared" si="12"/>
        <v>4.62E-3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334</v>
      </c>
      <c r="AT167" s="205" t="s">
        <v>386</v>
      </c>
      <c r="AU167" s="205" t="s">
        <v>85</v>
      </c>
      <c r="AY167" s="18" t="s">
        <v>275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85</v>
      </c>
      <c r="BK167" s="206">
        <f t="shared" si="19"/>
        <v>0</v>
      </c>
      <c r="BL167" s="18" t="s">
        <v>282</v>
      </c>
      <c r="BM167" s="205" t="s">
        <v>6038</v>
      </c>
    </row>
    <row r="168" spans="1:65" s="2" customFormat="1" ht="33" customHeight="1">
      <c r="A168" s="35"/>
      <c r="B168" s="36"/>
      <c r="C168" s="194" t="s">
        <v>488</v>
      </c>
      <c r="D168" s="194" t="s">
        <v>277</v>
      </c>
      <c r="E168" s="195" t="s">
        <v>6039</v>
      </c>
      <c r="F168" s="196" t="s">
        <v>6040</v>
      </c>
      <c r="G168" s="197" t="s">
        <v>610</v>
      </c>
      <c r="H168" s="198">
        <v>6</v>
      </c>
      <c r="I168" s="199"/>
      <c r="J168" s="200">
        <f t="shared" si="10"/>
        <v>0</v>
      </c>
      <c r="K168" s="196" t="s">
        <v>281</v>
      </c>
      <c r="L168" s="40"/>
      <c r="M168" s="201" t="s">
        <v>1</v>
      </c>
      <c r="N168" s="202" t="s">
        <v>42</v>
      </c>
      <c r="O168" s="72"/>
      <c r="P168" s="203">
        <f t="shared" si="11"/>
        <v>0</v>
      </c>
      <c r="Q168" s="203">
        <v>1.0000000000000001E-5</v>
      </c>
      <c r="R168" s="203">
        <f t="shared" si="12"/>
        <v>6.0000000000000008E-5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282</v>
      </c>
      <c r="AT168" s="205" t="s">
        <v>277</v>
      </c>
      <c r="AU168" s="205" t="s">
        <v>85</v>
      </c>
      <c r="AY168" s="18" t="s">
        <v>275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85</v>
      </c>
      <c r="BK168" s="206">
        <f t="shared" si="19"/>
        <v>0</v>
      </c>
      <c r="BL168" s="18" t="s">
        <v>282</v>
      </c>
      <c r="BM168" s="205" t="s">
        <v>6041</v>
      </c>
    </row>
    <row r="169" spans="1:65" s="2" customFormat="1" ht="16.5" customHeight="1">
      <c r="A169" s="35"/>
      <c r="B169" s="36"/>
      <c r="C169" s="251" t="s">
        <v>501</v>
      </c>
      <c r="D169" s="251" t="s">
        <v>386</v>
      </c>
      <c r="E169" s="252" t="s">
        <v>6042</v>
      </c>
      <c r="F169" s="253" t="s">
        <v>6043</v>
      </c>
      <c r="G169" s="254" t="s">
        <v>610</v>
      </c>
      <c r="H169" s="255">
        <v>6</v>
      </c>
      <c r="I169" s="256"/>
      <c r="J169" s="257">
        <f t="shared" si="10"/>
        <v>0</v>
      </c>
      <c r="K169" s="253" t="s">
        <v>281</v>
      </c>
      <c r="L169" s="258"/>
      <c r="M169" s="259" t="s">
        <v>1</v>
      </c>
      <c r="N169" s="260" t="s">
        <v>42</v>
      </c>
      <c r="O169" s="72"/>
      <c r="P169" s="203">
        <f t="shared" si="11"/>
        <v>0</v>
      </c>
      <c r="Q169" s="203">
        <v>8.8000000000000003E-4</v>
      </c>
      <c r="R169" s="203">
        <f t="shared" si="12"/>
        <v>5.28E-3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334</v>
      </c>
      <c r="AT169" s="205" t="s">
        <v>386</v>
      </c>
      <c r="AU169" s="205" t="s">
        <v>85</v>
      </c>
      <c r="AY169" s="18" t="s">
        <v>275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85</v>
      </c>
      <c r="BK169" s="206">
        <f t="shared" si="19"/>
        <v>0</v>
      </c>
      <c r="BL169" s="18" t="s">
        <v>282</v>
      </c>
      <c r="BM169" s="205" t="s">
        <v>6044</v>
      </c>
    </row>
    <row r="170" spans="1:65" s="2" customFormat="1" ht="33" customHeight="1">
      <c r="A170" s="35"/>
      <c r="B170" s="36"/>
      <c r="C170" s="194" t="s">
        <v>517</v>
      </c>
      <c r="D170" s="194" t="s">
        <v>277</v>
      </c>
      <c r="E170" s="195" t="s">
        <v>6045</v>
      </c>
      <c r="F170" s="196" t="s">
        <v>6046</v>
      </c>
      <c r="G170" s="197" t="s">
        <v>610</v>
      </c>
      <c r="H170" s="198">
        <v>5</v>
      </c>
      <c r="I170" s="199"/>
      <c r="J170" s="200">
        <f t="shared" si="10"/>
        <v>0</v>
      </c>
      <c r="K170" s="196" t="s">
        <v>281</v>
      </c>
      <c r="L170" s="40"/>
      <c r="M170" s="201" t="s">
        <v>1</v>
      </c>
      <c r="N170" s="202" t="s">
        <v>42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282</v>
      </c>
      <c r="AT170" s="205" t="s">
        <v>277</v>
      </c>
      <c r="AU170" s="205" t="s">
        <v>85</v>
      </c>
      <c r="AY170" s="18" t="s">
        <v>275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85</v>
      </c>
      <c r="BK170" s="206">
        <f t="shared" si="19"/>
        <v>0</v>
      </c>
      <c r="BL170" s="18" t="s">
        <v>282</v>
      </c>
      <c r="BM170" s="205" t="s">
        <v>6047</v>
      </c>
    </row>
    <row r="171" spans="1:65" s="2" customFormat="1" ht="16.5" customHeight="1">
      <c r="A171" s="35"/>
      <c r="B171" s="36"/>
      <c r="C171" s="251" t="s">
        <v>525</v>
      </c>
      <c r="D171" s="251" t="s">
        <v>386</v>
      </c>
      <c r="E171" s="252" t="s">
        <v>6048</v>
      </c>
      <c r="F171" s="253" t="s">
        <v>6049</v>
      </c>
      <c r="G171" s="254" t="s">
        <v>610</v>
      </c>
      <c r="H171" s="255">
        <v>4</v>
      </c>
      <c r="I171" s="256"/>
      <c r="J171" s="257">
        <f t="shared" si="10"/>
        <v>0</v>
      </c>
      <c r="K171" s="253" t="s">
        <v>281</v>
      </c>
      <c r="L171" s="258"/>
      <c r="M171" s="259" t="s">
        <v>1</v>
      </c>
      <c r="N171" s="260" t="s">
        <v>42</v>
      </c>
      <c r="O171" s="72"/>
      <c r="P171" s="203">
        <f t="shared" si="11"/>
        <v>0</v>
      </c>
      <c r="Q171" s="203">
        <v>6.4999999999999997E-4</v>
      </c>
      <c r="R171" s="203">
        <f t="shared" si="12"/>
        <v>2.5999999999999999E-3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334</v>
      </c>
      <c r="AT171" s="205" t="s">
        <v>386</v>
      </c>
      <c r="AU171" s="205" t="s">
        <v>85</v>
      </c>
      <c r="AY171" s="18" t="s">
        <v>275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85</v>
      </c>
      <c r="BK171" s="206">
        <f t="shared" si="19"/>
        <v>0</v>
      </c>
      <c r="BL171" s="18" t="s">
        <v>282</v>
      </c>
      <c r="BM171" s="205" t="s">
        <v>6050</v>
      </c>
    </row>
    <row r="172" spans="1:65" s="2" customFormat="1" ht="16.5" customHeight="1">
      <c r="A172" s="35"/>
      <c r="B172" s="36"/>
      <c r="C172" s="251" t="s">
        <v>552</v>
      </c>
      <c r="D172" s="251" t="s">
        <v>386</v>
      </c>
      <c r="E172" s="252" t="s">
        <v>6051</v>
      </c>
      <c r="F172" s="253" t="s">
        <v>6052</v>
      </c>
      <c r="G172" s="254" t="s">
        <v>610</v>
      </c>
      <c r="H172" s="255">
        <v>1</v>
      </c>
      <c r="I172" s="256"/>
      <c r="J172" s="257">
        <f t="shared" si="10"/>
        <v>0</v>
      </c>
      <c r="K172" s="253" t="s">
        <v>1</v>
      </c>
      <c r="L172" s="258"/>
      <c r="M172" s="259" t="s">
        <v>1</v>
      </c>
      <c r="N172" s="260" t="s">
        <v>42</v>
      </c>
      <c r="O172" s="72"/>
      <c r="P172" s="203">
        <f t="shared" si="11"/>
        <v>0</v>
      </c>
      <c r="Q172" s="203">
        <v>4.0999999999999999E-4</v>
      </c>
      <c r="R172" s="203">
        <f t="shared" si="12"/>
        <v>4.0999999999999999E-4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334</v>
      </c>
      <c r="AT172" s="205" t="s">
        <v>386</v>
      </c>
      <c r="AU172" s="205" t="s">
        <v>85</v>
      </c>
      <c r="AY172" s="18" t="s">
        <v>275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85</v>
      </c>
      <c r="BK172" s="206">
        <f t="shared" si="19"/>
        <v>0</v>
      </c>
      <c r="BL172" s="18" t="s">
        <v>282</v>
      </c>
      <c r="BM172" s="205" t="s">
        <v>6053</v>
      </c>
    </row>
    <row r="173" spans="1:65" s="2" customFormat="1" ht="33" customHeight="1">
      <c r="A173" s="35"/>
      <c r="B173" s="36"/>
      <c r="C173" s="194" t="s">
        <v>562</v>
      </c>
      <c r="D173" s="194" t="s">
        <v>277</v>
      </c>
      <c r="E173" s="195" t="s">
        <v>6054</v>
      </c>
      <c r="F173" s="196" t="s">
        <v>6055</v>
      </c>
      <c r="G173" s="197" t="s">
        <v>610</v>
      </c>
      <c r="H173" s="198">
        <v>2</v>
      </c>
      <c r="I173" s="199"/>
      <c r="J173" s="200">
        <f t="shared" si="10"/>
        <v>0</v>
      </c>
      <c r="K173" s="196" t="s">
        <v>281</v>
      </c>
      <c r="L173" s="40"/>
      <c r="M173" s="201" t="s">
        <v>1</v>
      </c>
      <c r="N173" s="202" t="s">
        <v>42</v>
      </c>
      <c r="O173" s="72"/>
      <c r="P173" s="203">
        <f t="shared" si="11"/>
        <v>0</v>
      </c>
      <c r="Q173" s="203">
        <v>1.0000000000000001E-5</v>
      </c>
      <c r="R173" s="203">
        <f t="shared" si="12"/>
        <v>2.0000000000000002E-5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282</v>
      </c>
      <c r="AT173" s="205" t="s">
        <v>277</v>
      </c>
      <c r="AU173" s="205" t="s">
        <v>85</v>
      </c>
      <c r="AY173" s="18" t="s">
        <v>275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85</v>
      </c>
      <c r="BK173" s="206">
        <f t="shared" si="19"/>
        <v>0</v>
      </c>
      <c r="BL173" s="18" t="s">
        <v>282</v>
      </c>
      <c r="BM173" s="205" t="s">
        <v>6056</v>
      </c>
    </row>
    <row r="174" spans="1:65" s="2" customFormat="1" ht="24.15" customHeight="1">
      <c r="A174" s="35"/>
      <c r="B174" s="36"/>
      <c r="C174" s="251" t="s">
        <v>589</v>
      </c>
      <c r="D174" s="251" t="s">
        <v>386</v>
      </c>
      <c r="E174" s="252" t="s">
        <v>6057</v>
      </c>
      <c r="F174" s="253" t="s">
        <v>6058</v>
      </c>
      <c r="G174" s="254" t="s">
        <v>610</v>
      </c>
      <c r="H174" s="255">
        <v>2</v>
      </c>
      <c r="I174" s="256"/>
      <c r="J174" s="257">
        <f t="shared" si="10"/>
        <v>0</v>
      </c>
      <c r="K174" s="253" t="s">
        <v>281</v>
      </c>
      <c r="L174" s="258"/>
      <c r="M174" s="259" t="s">
        <v>1</v>
      </c>
      <c r="N174" s="260" t="s">
        <v>42</v>
      </c>
      <c r="O174" s="72"/>
      <c r="P174" s="203">
        <f t="shared" si="11"/>
        <v>0</v>
      </c>
      <c r="Q174" s="203">
        <v>1.4300000000000001E-3</v>
      </c>
      <c r="R174" s="203">
        <f t="shared" si="12"/>
        <v>2.8600000000000001E-3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334</v>
      </c>
      <c r="AT174" s="205" t="s">
        <v>386</v>
      </c>
      <c r="AU174" s="205" t="s">
        <v>85</v>
      </c>
      <c r="AY174" s="18" t="s">
        <v>275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85</v>
      </c>
      <c r="BK174" s="206">
        <f t="shared" si="19"/>
        <v>0</v>
      </c>
      <c r="BL174" s="18" t="s">
        <v>282</v>
      </c>
      <c r="BM174" s="205" t="s">
        <v>6059</v>
      </c>
    </row>
    <row r="175" spans="1:65" s="2" customFormat="1" ht="21.75" customHeight="1">
      <c r="A175" s="35"/>
      <c r="B175" s="36"/>
      <c r="C175" s="194" t="s">
        <v>594</v>
      </c>
      <c r="D175" s="194" t="s">
        <v>277</v>
      </c>
      <c r="E175" s="195" t="s">
        <v>6060</v>
      </c>
      <c r="F175" s="196" t="s">
        <v>6061</v>
      </c>
      <c r="G175" s="197" t="s">
        <v>399</v>
      </c>
      <c r="H175" s="198">
        <v>140</v>
      </c>
      <c r="I175" s="199"/>
      <c r="J175" s="200">
        <f t="shared" si="10"/>
        <v>0</v>
      </c>
      <c r="K175" s="196" t="s">
        <v>281</v>
      </c>
      <c r="L175" s="40"/>
      <c r="M175" s="201" t="s">
        <v>1</v>
      </c>
      <c r="N175" s="202" t="s">
        <v>42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282</v>
      </c>
      <c r="AT175" s="205" t="s">
        <v>277</v>
      </c>
      <c r="AU175" s="205" t="s">
        <v>85</v>
      </c>
      <c r="AY175" s="18" t="s">
        <v>275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85</v>
      </c>
      <c r="BK175" s="206">
        <f t="shared" si="19"/>
        <v>0</v>
      </c>
      <c r="BL175" s="18" t="s">
        <v>282</v>
      </c>
      <c r="BM175" s="205" t="s">
        <v>6062</v>
      </c>
    </row>
    <row r="176" spans="1:65" s="2" customFormat="1" ht="21.75" customHeight="1">
      <c r="A176" s="35"/>
      <c r="B176" s="36"/>
      <c r="C176" s="194" t="s">
        <v>599</v>
      </c>
      <c r="D176" s="194" t="s">
        <v>277</v>
      </c>
      <c r="E176" s="195" t="s">
        <v>6063</v>
      </c>
      <c r="F176" s="196" t="s">
        <v>6064</v>
      </c>
      <c r="G176" s="197" t="s">
        <v>399</v>
      </c>
      <c r="H176" s="198">
        <v>34</v>
      </c>
      <c r="I176" s="199"/>
      <c r="J176" s="200">
        <f t="shared" si="10"/>
        <v>0</v>
      </c>
      <c r="K176" s="196" t="s">
        <v>281</v>
      </c>
      <c r="L176" s="40"/>
      <c r="M176" s="201" t="s">
        <v>1</v>
      </c>
      <c r="N176" s="202" t="s">
        <v>42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282</v>
      </c>
      <c r="AT176" s="205" t="s">
        <v>277</v>
      </c>
      <c r="AU176" s="205" t="s">
        <v>85</v>
      </c>
      <c r="AY176" s="18" t="s">
        <v>275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85</v>
      </c>
      <c r="BK176" s="206">
        <f t="shared" si="19"/>
        <v>0</v>
      </c>
      <c r="BL176" s="18" t="s">
        <v>282</v>
      </c>
      <c r="BM176" s="205" t="s">
        <v>6065</v>
      </c>
    </row>
    <row r="177" spans="1:65" s="2" customFormat="1" ht="24.15" customHeight="1">
      <c r="A177" s="35"/>
      <c r="B177" s="36"/>
      <c r="C177" s="194" t="s">
        <v>603</v>
      </c>
      <c r="D177" s="194" t="s">
        <v>277</v>
      </c>
      <c r="E177" s="195" t="s">
        <v>6066</v>
      </c>
      <c r="F177" s="196" t="s">
        <v>6067</v>
      </c>
      <c r="G177" s="197" t="s">
        <v>610</v>
      </c>
      <c r="H177" s="198">
        <v>3</v>
      </c>
      <c r="I177" s="199"/>
      <c r="J177" s="200">
        <f t="shared" si="10"/>
        <v>0</v>
      </c>
      <c r="K177" s="196" t="s">
        <v>281</v>
      </c>
      <c r="L177" s="40"/>
      <c r="M177" s="201" t="s">
        <v>1</v>
      </c>
      <c r="N177" s="202" t="s">
        <v>42</v>
      </c>
      <c r="O177" s="72"/>
      <c r="P177" s="203">
        <f t="shared" si="11"/>
        <v>0</v>
      </c>
      <c r="Q177" s="203">
        <v>0.45937</v>
      </c>
      <c r="R177" s="203">
        <f t="shared" si="12"/>
        <v>1.3781099999999999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282</v>
      </c>
      <c r="AT177" s="205" t="s">
        <v>277</v>
      </c>
      <c r="AU177" s="205" t="s">
        <v>85</v>
      </c>
      <c r="AY177" s="18" t="s">
        <v>275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85</v>
      </c>
      <c r="BK177" s="206">
        <f t="shared" si="19"/>
        <v>0</v>
      </c>
      <c r="BL177" s="18" t="s">
        <v>282</v>
      </c>
      <c r="BM177" s="205" t="s">
        <v>6068</v>
      </c>
    </row>
    <row r="178" spans="1:65" s="2" customFormat="1" ht="24.15" customHeight="1">
      <c r="A178" s="35"/>
      <c r="B178" s="36"/>
      <c r="C178" s="194" t="s">
        <v>607</v>
      </c>
      <c r="D178" s="194" t="s">
        <v>277</v>
      </c>
      <c r="E178" s="195" t="s">
        <v>3722</v>
      </c>
      <c r="F178" s="196" t="s">
        <v>3723</v>
      </c>
      <c r="G178" s="197" t="s">
        <v>610</v>
      </c>
      <c r="H178" s="198">
        <v>3</v>
      </c>
      <c r="I178" s="199"/>
      <c r="J178" s="200">
        <f t="shared" si="10"/>
        <v>0</v>
      </c>
      <c r="K178" s="196" t="s">
        <v>281</v>
      </c>
      <c r="L178" s="40"/>
      <c r="M178" s="201" t="s">
        <v>1</v>
      </c>
      <c r="N178" s="202" t="s">
        <v>42</v>
      </c>
      <c r="O178" s="72"/>
      <c r="P178" s="203">
        <f t="shared" si="11"/>
        <v>0</v>
      </c>
      <c r="Q178" s="203">
        <v>1.92726</v>
      </c>
      <c r="R178" s="203">
        <f t="shared" si="12"/>
        <v>5.7817799999999995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282</v>
      </c>
      <c r="AT178" s="205" t="s">
        <v>277</v>
      </c>
      <c r="AU178" s="205" t="s">
        <v>85</v>
      </c>
      <c r="AY178" s="18" t="s">
        <v>275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85</v>
      </c>
      <c r="BK178" s="206">
        <f t="shared" si="19"/>
        <v>0</v>
      </c>
      <c r="BL178" s="18" t="s">
        <v>282</v>
      </c>
      <c r="BM178" s="205" t="s">
        <v>6069</v>
      </c>
    </row>
    <row r="179" spans="1:65" s="2" customFormat="1" ht="33" customHeight="1">
      <c r="A179" s="35"/>
      <c r="B179" s="36"/>
      <c r="C179" s="251" t="s">
        <v>613</v>
      </c>
      <c r="D179" s="251" t="s">
        <v>386</v>
      </c>
      <c r="E179" s="252" t="s">
        <v>6070</v>
      </c>
      <c r="F179" s="253" t="s">
        <v>6071</v>
      </c>
      <c r="G179" s="254" t="s">
        <v>597</v>
      </c>
      <c r="H179" s="255">
        <v>3</v>
      </c>
      <c r="I179" s="256"/>
      <c r="J179" s="257">
        <f t="shared" si="10"/>
        <v>0</v>
      </c>
      <c r="K179" s="253" t="s">
        <v>1</v>
      </c>
      <c r="L179" s="258"/>
      <c r="M179" s="259" t="s">
        <v>1</v>
      </c>
      <c r="N179" s="260" t="s">
        <v>42</v>
      </c>
      <c r="O179" s="72"/>
      <c r="P179" s="203">
        <f t="shared" si="11"/>
        <v>0</v>
      </c>
      <c r="Q179" s="203">
        <v>0</v>
      </c>
      <c r="R179" s="203">
        <f t="shared" si="12"/>
        <v>0</v>
      </c>
      <c r="S179" s="203">
        <v>0</v>
      </c>
      <c r="T179" s="204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334</v>
      </c>
      <c r="AT179" s="205" t="s">
        <v>386</v>
      </c>
      <c r="AU179" s="205" t="s">
        <v>85</v>
      </c>
      <c r="AY179" s="18" t="s">
        <v>275</v>
      </c>
      <c r="BE179" s="206">
        <f t="shared" si="14"/>
        <v>0</v>
      </c>
      <c r="BF179" s="206">
        <f t="shared" si="15"/>
        <v>0</v>
      </c>
      <c r="BG179" s="206">
        <f t="shared" si="16"/>
        <v>0</v>
      </c>
      <c r="BH179" s="206">
        <f t="shared" si="17"/>
        <v>0</v>
      </c>
      <c r="BI179" s="206">
        <f t="shared" si="18"/>
        <v>0</v>
      </c>
      <c r="BJ179" s="18" t="s">
        <v>85</v>
      </c>
      <c r="BK179" s="206">
        <f t="shared" si="19"/>
        <v>0</v>
      </c>
      <c r="BL179" s="18" t="s">
        <v>282</v>
      </c>
      <c r="BM179" s="205" t="s">
        <v>6072</v>
      </c>
    </row>
    <row r="180" spans="1:65" s="2" customFormat="1" ht="24.15" customHeight="1">
      <c r="A180" s="35"/>
      <c r="B180" s="36"/>
      <c r="C180" s="194" t="s">
        <v>618</v>
      </c>
      <c r="D180" s="194" t="s">
        <v>277</v>
      </c>
      <c r="E180" s="195" t="s">
        <v>6073</v>
      </c>
      <c r="F180" s="196" t="s">
        <v>6074</v>
      </c>
      <c r="G180" s="197" t="s">
        <v>610</v>
      </c>
      <c r="H180" s="198">
        <v>2</v>
      </c>
      <c r="I180" s="199"/>
      <c r="J180" s="200">
        <f t="shared" si="10"/>
        <v>0</v>
      </c>
      <c r="K180" s="196" t="s">
        <v>281</v>
      </c>
      <c r="L180" s="40"/>
      <c r="M180" s="201" t="s">
        <v>1</v>
      </c>
      <c r="N180" s="202" t="s">
        <v>42</v>
      </c>
      <c r="O180" s="72"/>
      <c r="P180" s="203">
        <f t="shared" si="11"/>
        <v>0</v>
      </c>
      <c r="Q180" s="203">
        <v>3.3610000000000001E-2</v>
      </c>
      <c r="R180" s="203">
        <f t="shared" si="12"/>
        <v>6.7220000000000002E-2</v>
      </c>
      <c r="S180" s="203">
        <v>0</v>
      </c>
      <c r="T180" s="204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282</v>
      </c>
      <c r="AT180" s="205" t="s">
        <v>277</v>
      </c>
      <c r="AU180" s="205" t="s">
        <v>85</v>
      </c>
      <c r="AY180" s="18" t="s">
        <v>275</v>
      </c>
      <c r="BE180" s="206">
        <f t="shared" si="14"/>
        <v>0</v>
      </c>
      <c r="BF180" s="206">
        <f t="shared" si="15"/>
        <v>0</v>
      </c>
      <c r="BG180" s="206">
        <f t="shared" si="16"/>
        <v>0</v>
      </c>
      <c r="BH180" s="206">
        <f t="shared" si="17"/>
        <v>0</v>
      </c>
      <c r="BI180" s="206">
        <f t="shared" si="18"/>
        <v>0</v>
      </c>
      <c r="BJ180" s="18" t="s">
        <v>85</v>
      </c>
      <c r="BK180" s="206">
        <f t="shared" si="19"/>
        <v>0</v>
      </c>
      <c r="BL180" s="18" t="s">
        <v>282</v>
      </c>
      <c r="BM180" s="205" t="s">
        <v>6075</v>
      </c>
    </row>
    <row r="181" spans="1:65" s="2" customFormat="1" ht="24.15" customHeight="1">
      <c r="A181" s="35"/>
      <c r="B181" s="36"/>
      <c r="C181" s="194" t="s">
        <v>623</v>
      </c>
      <c r="D181" s="194" t="s">
        <v>277</v>
      </c>
      <c r="E181" s="195" t="s">
        <v>6076</v>
      </c>
      <c r="F181" s="196" t="s">
        <v>6077</v>
      </c>
      <c r="G181" s="197" t="s">
        <v>610</v>
      </c>
      <c r="H181" s="198">
        <v>3</v>
      </c>
      <c r="I181" s="199"/>
      <c r="J181" s="200">
        <f t="shared" si="10"/>
        <v>0</v>
      </c>
      <c r="K181" s="196" t="s">
        <v>281</v>
      </c>
      <c r="L181" s="40"/>
      <c r="M181" s="201" t="s">
        <v>1</v>
      </c>
      <c r="N181" s="202" t="s">
        <v>42</v>
      </c>
      <c r="O181" s="72"/>
      <c r="P181" s="203">
        <f t="shared" si="11"/>
        <v>0</v>
      </c>
      <c r="Q181" s="203">
        <v>4.027E-2</v>
      </c>
      <c r="R181" s="203">
        <f t="shared" si="12"/>
        <v>0.12081</v>
      </c>
      <c r="S181" s="203">
        <v>0</v>
      </c>
      <c r="T181" s="204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282</v>
      </c>
      <c r="AT181" s="205" t="s">
        <v>277</v>
      </c>
      <c r="AU181" s="205" t="s">
        <v>85</v>
      </c>
      <c r="AY181" s="18" t="s">
        <v>275</v>
      </c>
      <c r="BE181" s="206">
        <f t="shared" si="14"/>
        <v>0</v>
      </c>
      <c r="BF181" s="206">
        <f t="shared" si="15"/>
        <v>0</v>
      </c>
      <c r="BG181" s="206">
        <f t="shared" si="16"/>
        <v>0</v>
      </c>
      <c r="BH181" s="206">
        <f t="shared" si="17"/>
        <v>0</v>
      </c>
      <c r="BI181" s="206">
        <f t="shared" si="18"/>
        <v>0</v>
      </c>
      <c r="BJ181" s="18" t="s">
        <v>85</v>
      </c>
      <c r="BK181" s="206">
        <f t="shared" si="19"/>
        <v>0</v>
      </c>
      <c r="BL181" s="18" t="s">
        <v>282</v>
      </c>
      <c r="BM181" s="205" t="s">
        <v>6078</v>
      </c>
    </row>
    <row r="182" spans="1:65" s="2" customFormat="1" ht="33" customHeight="1">
      <c r="A182" s="35"/>
      <c r="B182" s="36"/>
      <c r="C182" s="194" t="s">
        <v>628</v>
      </c>
      <c r="D182" s="194" t="s">
        <v>277</v>
      </c>
      <c r="E182" s="195" t="s">
        <v>6079</v>
      </c>
      <c r="F182" s="196" t="s">
        <v>6080</v>
      </c>
      <c r="G182" s="197" t="s">
        <v>610</v>
      </c>
      <c r="H182" s="198">
        <v>5</v>
      </c>
      <c r="I182" s="199"/>
      <c r="J182" s="200">
        <f t="shared" si="10"/>
        <v>0</v>
      </c>
      <c r="K182" s="196" t="s">
        <v>281</v>
      </c>
      <c r="L182" s="40"/>
      <c r="M182" s="201" t="s">
        <v>1</v>
      </c>
      <c r="N182" s="202" t="s">
        <v>42</v>
      </c>
      <c r="O182" s="72"/>
      <c r="P182" s="203">
        <f t="shared" si="11"/>
        <v>0</v>
      </c>
      <c r="Q182" s="203">
        <v>2.929E-2</v>
      </c>
      <c r="R182" s="203">
        <f t="shared" si="12"/>
        <v>0.14645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282</v>
      </c>
      <c r="AT182" s="205" t="s">
        <v>277</v>
      </c>
      <c r="AU182" s="205" t="s">
        <v>85</v>
      </c>
      <c r="AY182" s="18" t="s">
        <v>275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85</v>
      </c>
      <c r="BK182" s="206">
        <f t="shared" si="19"/>
        <v>0</v>
      </c>
      <c r="BL182" s="18" t="s">
        <v>282</v>
      </c>
      <c r="BM182" s="205" t="s">
        <v>6081</v>
      </c>
    </row>
    <row r="183" spans="1:65" s="2" customFormat="1" ht="24.15" customHeight="1">
      <c r="A183" s="35"/>
      <c r="B183" s="36"/>
      <c r="C183" s="194" t="s">
        <v>633</v>
      </c>
      <c r="D183" s="194" t="s">
        <v>277</v>
      </c>
      <c r="E183" s="195" t="s">
        <v>6082</v>
      </c>
      <c r="F183" s="196" t="s">
        <v>6083</v>
      </c>
      <c r="G183" s="197" t="s">
        <v>610</v>
      </c>
      <c r="H183" s="198">
        <v>3</v>
      </c>
      <c r="I183" s="199"/>
      <c r="J183" s="200">
        <f t="shared" si="10"/>
        <v>0</v>
      </c>
      <c r="K183" s="196" t="s">
        <v>1</v>
      </c>
      <c r="L183" s="40"/>
      <c r="M183" s="201" t="s">
        <v>1</v>
      </c>
      <c r="N183" s="202" t="s">
        <v>42</v>
      </c>
      <c r="O183" s="72"/>
      <c r="P183" s="203">
        <f t="shared" si="11"/>
        <v>0</v>
      </c>
      <c r="Q183" s="203">
        <v>0.34089999999999998</v>
      </c>
      <c r="R183" s="203">
        <f t="shared" si="12"/>
        <v>1.0226999999999999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282</v>
      </c>
      <c r="AT183" s="205" t="s">
        <v>277</v>
      </c>
      <c r="AU183" s="205" t="s">
        <v>85</v>
      </c>
      <c r="AY183" s="18" t="s">
        <v>275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85</v>
      </c>
      <c r="BK183" s="206">
        <f t="shared" si="19"/>
        <v>0</v>
      </c>
      <c r="BL183" s="18" t="s">
        <v>282</v>
      </c>
      <c r="BM183" s="205" t="s">
        <v>6084</v>
      </c>
    </row>
    <row r="184" spans="1:65" s="2" customFormat="1" ht="33" customHeight="1">
      <c r="A184" s="35"/>
      <c r="B184" s="36"/>
      <c r="C184" s="251" t="s">
        <v>638</v>
      </c>
      <c r="D184" s="251" t="s">
        <v>386</v>
      </c>
      <c r="E184" s="252" t="s">
        <v>6085</v>
      </c>
      <c r="F184" s="253" t="s">
        <v>6086</v>
      </c>
      <c r="G184" s="254" t="s">
        <v>610</v>
      </c>
      <c r="H184" s="255">
        <v>3</v>
      </c>
      <c r="I184" s="256"/>
      <c r="J184" s="257">
        <f t="shared" si="10"/>
        <v>0</v>
      </c>
      <c r="K184" s="253" t="s">
        <v>281</v>
      </c>
      <c r="L184" s="258"/>
      <c r="M184" s="259" t="s">
        <v>1</v>
      </c>
      <c r="N184" s="260" t="s">
        <v>42</v>
      </c>
      <c r="O184" s="72"/>
      <c r="P184" s="203">
        <f t="shared" si="11"/>
        <v>0</v>
      </c>
      <c r="Q184" s="203">
        <v>0.28499999999999998</v>
      </c>
      <c r="R184" s="203">
        <f t="shared" si="12"/>
        <v>0.85499999999999998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334</v>
      </c>
      <c r="AT184" s="205" t="s">
        <v>386</v>
      </c>
      <c r="AU184" s="205" t="s">
        <v>85</v>
      </c>
      <c r="AY184" s="18" t="s">
        <v>275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85</v>
      </c>
      <c r="BK184" s="206">
        <f t="shared" si="19"/>
        <v>0</v>
      </c>
      <c r="BL184" s="18" t="s">
        <v>282</v>
      </c>
      <c r="BM184" s="205" t="s">
        <v>6087</v>
      </c>
    </row>
    <row r="185" spans="1:65" s="2" customFormat="1" ht="37.75" customHeight="1">
      <c r="A185" s="35"/>
      <c r="B185" s="36"/>
      <c r="C185" s="194" t="s">
        <v>644</v>
      </c>
      <c r="D185" s="194" t="s">
        <v>277</v>
      </c>
      <c r="E185" s="195" t="s">
        <v>6088</v>
      </c>
      <c r="F185" s="196" t="s">
        <v>6089</v>
      </c>
      <c r="G185" s="197" t="s">
        <v>290</v>
      </c>
      <c r="H185" s="198">
        <v>45.5</v>
      </c>
      <c r="I185" s="199"/>
      <c r="J185" s="200">
        <f t="shared" si="10"/>
        <v>0</v>
      </c>
      <c r="K185" s="196" t="s">
        <v>281</v>
      </c>
      <c r="L185" s="40"/>
      <c r="M185" s="201" t="s">
        <v>1</v>
      </c>
      <c r="N185" s="202" t="s">
        <v>42</v>
      </c>
      <c r="O185" s="72"/>
      <c r="P185" s="203">
        <f t="shared" si="11"/>
        <v>0</v>
      </c>
      <c r="Q185" s="203">
        <v>5.5509999999999997E-2</v>
      </c>
      <c r="R185" s="203">
        <f t="shared" si="12"/>
        <v>2.5257049999999999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282</v>
      </c>
      <c r="AT185" s="205" t="s">
        <v>277</v>
      </c>
      <c r="AU185" s="205" t="s">
        <v>85</v>
      </c>
      <c r="AY185" s="18" t="s">
        <v>275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85</v>
      </c>
      <c r="BK185" s="206">
        <f t="shared" si="19"/>
        <v>0</v>
      </c>
      <c r="BL185" s="18" t="s">
        <v>282</v>
      </c>
      <c r="BM185" s="205" t="s">
        <v>6090</v>
      </c>
    </row>
    <row r="186" spans="1:65" s="2" customFormat="1" ht="24.15" customHeight="1">
      <c r="A186" s="35"/>
      <c r="B186" s="36"/>
      <c r="C186" s="194" t="s">
        <v>649</v>
      </c>
      <c r="D186" s="194" t="s">
        <v>277</v>
      </c>
      <c r="E186" s="195" t="s">
        <v>6091</v>
      </c>
      <c r="F186" s="196" t="s">
        <v>6092</v>
      </c>
      <c r="G186" s="197" t="s">
        <v>610</v>
      </c>
      <c r="H186" s="198">
        <v>3</v>
      </c>
      <c r="I186" s="199"/>
      <c r="J186" s="200">
        <f t="shared" si="10"/>
        <v>0</v>
      </c>
      <c r="K186" s="196" t="s">
        <v>281</v>
      </c>
      <c r="L186" s="40"/>
      <c r="M186" s="201" t="s">
        <v>1</v>
      </c>
      <c r="N186" s="202" t="s">
        <v>42</v>
      </c>
      <c r="O186" s="72"/>
      <c r="P186" s="203">
        <f t="shared" si="11"/>
        <v>0</v>
      </c>
      <c r="Q186" s="203">
        <v>0.21734000000000001</v>
      </c>
      <c r="R186" s="203">
        <f t="shared" si="12"/>
        <v>0.65202000000000004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282</v>
      </c>
      <c r="AT186" s="205" t="s">
        <v>277</v>
      </c>
      <c r="AU186" s="205" t="s">
        <v>85</v>
      </c>
      <c r="AY186" s="18" t="s">
        <v>275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85</v>
      </c>
      <c r="BK186" s="206">
        <f t="shared" si="19"/>
        <v>0</v>
      </c>
      <c r="BL186" s="18" t="s">
        <v>282</v>
      </c>
      <c r="BM186" s="205" t="s">
        <v>6093</v>
      </c>
    </row>
    <row r="187" spans="1:65" s="2" customFormat="1" ht="21.75" customHeight="1">
      <c r="A187" s="35"/>
      <c r="B187" s="36"/>
      <c r="C187" s="251" t="s">
        <v>654</v>
      </c>
      <c r="D187" s="251" t="s">
        <v>386</v>
      </c>
      <c r="E187" s="252" t="s">
        <v>6094</v>
      </c>
      <c r="F187" s="253" t="s">
        <v>6095</v>
      </c>
      <c r="G187" s="254" t="s">
        <v>610</v>
      </c>
      <c r="H187" s="255">
        <v>3</v>
      </c>
      <c r="I187" s="256"/>
      <c r="J187" s="257">
        <f t="shared" si="10"/>
        <v>0</v>
      </c>
      <c r="K187" s="253" t="s">
        <v>281</v>
      </c>
      <c r="L187" s="258"/>
      <c r="M187" s="259" t="s">
        <v>1</v>
      </c>
      <c r="N187" s="260" t="s">
        <v>42</v>
      </c>
      <c r="O187" s="72"/>
      <c r="P187" s="203">
        <f t="shared" si="11"/>
        <v>0</v>
      </c>
      <c r="Q187" s="203">
        <v>0.08</v>
      </c>
      <c r="R187" s="203">
        <f t="shared" si="12"/>
        <v>0.24</v>
      </c>
      <c r="S187" s="203">
        <v>0</v>
      </c>
      <c r="T187" s="204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334</v>
      </c>
      <c r="AT187" s="205" t="s">
        <v>386</v>
      </c>
      <c r="AU187" s="205" t="s">
        <v>85</v>
      </c>
      <c r="AY187" s="18" t="s">
        <v>275</v>
      </c>
      <c r="BE187" s="206">
        <f t="shared" si="14"/>
        <v>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8" t="s">
        <v>85</v>
      </c>
      <c r="BK187" s="206">
        <f t="shared" si="19"/>
        <v>0</v>
      </c>
      <c r="BL187" s="18" t="s">
        <v>282</v>
      </c>
      <c r="BM187" s="205" t="s">
        <v>6096</v>
      </c>
    </row>
    <row r="188" spans="1:65" s="2" customFormat="1" ht="24.15" customHeight="1">
      <c r="A188" s="35"/>
      <c r="B188" s="36"/>
      <c r="C188" s="194" t="s">
        <v>660</v>
      </c>
      <c r="D188" s="194" t="s">
        <v>277</v>
      </c>
      <c r="E188" s="195" t="s">
        <v>6097</v>
      </c>
      <c r="F188" s="196" t="s">
        <v>6098</v>
      </c>
      <c r="G188" s="197" t="s">
        <v>1</v>
      </c>
      <c r="H188" s="198">
        <v>3</v>
      </c>
      <c r="I188" s="199"/>
      <c r="J188" s="200">
        <f t="shared" si="10"/>
        <v>0</v>
      </c>
      <c r="K188" s="196" t="s">
        <v>1</v>
      </c>
      <c r="L188" s="40"/>
      <c r="M188" s="201" t="s">
        <v>1</v>
      </c>
      <c r="N188" s="202" t="s">
        <v>42</v>
      </c>
      <c r="O188" s="72"/>
      <c r="P188" s="203">
        <f t="shared" si="11"/>
        <v>0</v>
      </c>
      <c r="Q188" s="203">
        <v>0</v>
      </c>
      <c r="R188" s="203">
        <f t="shared" si="12"/>
        <v>0</v>
      </c>
      <c r="S188" s="203">
        <v>0</v>
      </c>
      <c r="T188" s="204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282</v>
      </c>
      <c r="AT188" s="205" t="s">
        <v>277</v>
      </c>
      <c r="AU188" s="205" t="s">
        <v>85</v>
      </c>
      <c r="AY188" s="18" t="s">
        <v>275</v>
      </c>
      <c r="BE188" s="206">
        <f t="shared" si="14"/>
        <v>0</v>
      </c>
      <c r="BF188" s="206">
        <f t="shared" si="15"/>
        <v>0</v>
      </c>
      <c r="BG188" s="206">
        <f t="shared" si="16"/>
        <v>0</v>
      </c>
      <c r="BH188" s="206">
        <f t="shared" si="17"/>
        <v>0</v>
      </c>
      <c r="BI188" s="206">
        <f t="shared" si="18"/>
        <v>0</v>
      </c>
      <c r="BJ188" s="18" t="s">
        <v>85</v>
      </c>
      <c r="BK188" s="206">
        <f t="shared" si="19"/>
        <v>0</v>
      </c>
      <c r="BL188" s="18" t="s">
        <v>282</v>
      </c>
      <c r="BM188" s="205" t="s">
        <v>6099</v>
      </c>
    </row>
    <row r="189" spans="1:65" s="2" customFormat="1" ht="21.75" customHeight="1">
      <c r="A189" s="35"/>
      <c r="B189" s="36"/>
      <c r="C189" s="194" t="s">
        <v>665</v>
      </c>
      <c r="D189" s="194" t="s">
        <v>277</v>
      </c>
      <c r="E189" s="195" t="s">
        <v>6100</v>
      </c>
      <c r="F189" s="196" t="s">
        <v>6101</v>
      </c>
      <c r="G189" s="197" t="s">
        <v>1</v>
      </c>
      <c r="H189" s="198">
        <v>3</v>
      </c>
      <c r="I189" s="199"/>
      <c r="J189" s="200">
        <f t="shared" si="10"/>
        <v>0</v>
      </c>
      <c r="K189" s="196" t="s">
        <v>1</v>
      </c>
      <c r="L189" s="40"/>
      <c r="M189" s="201" t="s">
        <v>1</v>
      </c>
      <c r="N189" s="202" t="s">
        <v>42</v>
      </c>
      <c r="O189" s="72"/>
      <c r="P189" s="203">
        <f t="shared" si="11"/>
        <v>0</v>
      </c>
      <c r="Q189" s="203">
        <v>0</v>
      </c>
      <c r="R189" s="203">
        <f t="shared" si="12"/>
        <v>0</v>
      </c>
      <c r="S189" s="203">
        <v>0</v>
      </c>
      <c r="T189" s="204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282</v>
      </c>
      <c r="AT189" s="205" t="s">
        <v>277</v>
      </c>
      <c r="AU189" s="205" t="s">
        <v>85</v>
      </c>
      <c r="AY189" s="18" t="s">
        <v>275</v>
      </c>
      <c r="BE189" s="206">
        <f t="shared" si="14"/>
        <v>0</v>
      </c>
      <c r="BF189" s="206">
        <f t="shared" si="15"/>
        <v>0</v>
      </c>
      <c r="BG189" s="206">
        <f t="shared" si="16"/>
        <v>0</v>
      </c>
      <c r="BH189" s="206">
        <f t="shared" si="17"/>
        <v>0</v>
      </c>
      <c r="BI189" s="206">
        <f t="shared" si="18"/>
        <v>0</v>
      </c>
      <c r="BJ189" s="18" t="s">
        <v>85</v>
      </c>
      <c r="BK189" s="206">
        <f t="shared" si="19"/>
        <v>0</v>
      </c>
      <c r="BL189" s="18" t="s">
        <v>282</v>
      </c>
      <c r="BM189" s="205" t="s">
        <v>6102</v>
      </c>
    </row>
    <row r="190" spans="1:65" s="2" customFormat="1" ht="21.75" customHeight="1">
      <c r="A190" s="35"/>
      <c r="B190" s="36"/>
      <c r="C190" s="194" t="s">
        <v>670</v>
      </c>
      <c r="D190" s="194" t="s">
        <v>277</v>
      </c>
      <c r="E190" s="195" t="s">
        <v>6103</v>
      </c>
      <c r="F190" s="196" t="s">
        <v>6104</v>
      </c>
      <c r="G190" s="197" t="s">
        <v>399</v>
      </c>
      <c r="H190" s="198">
        <v>174</v>
      </c>
      <c r="I190" s="199"/>
      <c r="J190" s="200">
        <f t="shared" si="10"/>
        <v>0</v>
      </c>
      <c r="K190" s="196" t="s">
        <v>281</v>
      </c>
      <c r="L190" s="40"/>
      <c r="M190" s="201" t="s">
        <v>1</v>
      </c>
      <c r="N190" s="202" t="s">
        <v>42</v>
      </c>
      <c r="O190" s="72"/>
      <c r="P190" s="203">
        <f t="shared" si="11"/>
        <v>0</v>
      </c>
      <c r="Q190" s="203">
        <v>9.0000000000000006E-5</v>
      </c>
      <c r="R190" s="203">
        <f t="shared" si="12"/>
        <v>1.566E-2</v>
      </c>
      <c r="S190" s="203">
        <v>0</v>
      </c>
      <c r="T190" s="204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282</v>
      </c>
      <c r="AT190" s="205" t="s">
        <v>277</v>
      </c>
      <c r="AU190" s="205" t="s">
        <v>85</v>
      </c>
      <c r="AY190" s="18" t="s">
        <v>275</v>
      </c>
      <c r="BE190" s="206">
        <f t="shared" si="14"/>
        <v>0</v>
      </c>
      <c r="BF190" s="206">
        <f t="shared" si="15"/>
        <v>0</v>
      </c>
      <c r="BG190" s="206">
        <f t="shared" si="16"/>
        <v>0</v>
      </c>
      <c r="BH190" s="206">
        <f t="shared" si="17"/>
        <v>0</v>
      </c>
      <c r="BI190" s="206">
        <f t="shared" si="18"/>
        <v>0</v>
      </c>
      <c r="BJ190" s="18" t="s">
        <v>85</v>
      </c>
      <c r="BK190" s="206">
        <f t="shared" si="19"/>
        <v>0</v>
      </c>
      <c r="BL190" s="18" t="s">
        <v>282</v>
      </c>
      <c r="BM190" s="205" t="s">
        <v>6105</v>
      </c>
    </row>
    <row r="191" spans="1:65" s="12" customFormat="1" ht="22.75" customHeight="1">
      <c r="B191" s="178"/>
      <c r="C191" s="179"/>
      <c r="D191" s="180" t="s">
        <v>75</v>
      </c>
      <c r="E191" s="192" t="s">
        <v>339</v>
      </c>
      <c r="F191" s="192" t="s">
        <v>1539</v>
      </c>
      <c r="G191" s="179"/>
      <c r="H191" s="179"/>
      <c r="I191" s="182"/>
      <c r="J191" s="193">
        <f>BK191</f>
        <v>0</v>
      </c>
      <c r="K191" s="179"/>
      <c r="L191" s="184"/>
      <c r="M191" s="185"/>
      <c r="N191" s="186"/>
      <c r="O191" s="186"/>
      <c r="P191" s="187">
        <f>SUM(P192:P193)</f>
        <v>0</v>
      </c>
      <c r="Q191" s="186"/>
      <c r="R191" s="187">
        <f>SUM(R192:R193)</f>
        <v>6.71896</v>
      </c>
      <c r="S191" s="186"/>
      <c r="T191" s="188">
        <f>SUM(T192:T193)</f>
        <v>0</v>
      </c>
      <c r="AR191" s="189" t="s">
        <v>83</v>
      </c>
      <c r="AT191" s="190" t="s">
        <v>75</v>
      </c>
      <c r="AU191" s="190" t="s">
        <v>83</v>
      </c>
      <c r="AY191" s="189" t="s">
        <v>275</v>
      </c>
      <c r="BK191" s="191">
        <f>SUM(BK192:BK193)</f>
        <v>0</v>
      </c>
    </row>
    <row r="192" spans="1:65" s="2" customFormat="1" ht="24.15" customHeight="1">
      <c r="A192" s="35"/>
      <c r="B192" s="36"/>
      <c r="C192" s="194" t="s">
        <v>675</v>
      </c>
      <c r="D192" s="194" t="s">
        <v>277</v>
      </c>
      <c r="E192" s="195" t="s">
        <v>6106</v>
      </c>
      <c r="F192" s="196" t="s">
        <v>6107</v>
      </c>
      <c r="G192" s="197" t="s">
        <v>399</v>
      </c>
      <c r="H192" s="198">
        <v>12</v>
      </c>
      <c r="I192" s="199"/>
      <c r="J192" s="200">
        <f>ROUND(I192*H192,2)</f>
        <v>0</v>
      </c>
      <c r="K192" s="196" t="s">
        <v>281</v>
      </c>
      <c r="L192" s="40"/>
      <c r="M192" s="201" t="s">
        <v>1</v>
      </c>
      <c r="N192" s="202" t="s">
        <v>42</v>
      </c>
      <c r="O192" s="72"/>
      <c r="P192" s="203">
        <f>O192*H192</f>
        <v>0</v>
      </c>
      <c r="Q192" s="203">
        <v>0.51915</v>
      </c>
      <c r="R192" s="203">
        <f>Q192*H192</f>
        <v>6.2298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282</v>
      </c>
      <c r="AT192" s="205" t="s">
        <v>277</v>
      </c>
      <c r="AU192" s="205" t="s">
        <v>85</v>
      </c>
      <c r="AY192" s="18" t="s">
        <v>275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85</v>
      </c>
      <c r="BK192" s="206">
        <f>ROUND(I192*H192,2)</f>
        <v>0</v>
      </c>
      <c r="BL192" s="18" t="s">
        <v>282</v>
      </c>
      <c r="BM192" s="205" t="s">
        <v>6108</v>
      </c>
    </row>
    <row r="193" spans="1:65" s="2" customFormat="1" ht="24.15" customHeight="1">
      <c r="A193" s="35"/>
      <c r="B193" s="36"/>
      <c r="C193" s="194" t="s">
        <v>680</v>
      </c>
      <c r="D193" s="194" t="s">
        <v>277</v>
      </c>
      <c r="E193" s="195" t="s">
        <v>6109</v>
      </c>
      <c r="F193" s="196" t="s">
        <v>6110</v>
      </c>
      <c r="G193" s="197" t="s">
        <v>610</v>
      </c>
      <c r="H193" s="198">
        <v>2</v>
      </c>
      <c r="I193" s="199"/>
      <c r="J193" s="200">
        <f>ROUND(I193*H193,2)</f>
        <v>0</v>
      </c>
      <c r="K193" s="196" t="s">
        <v>281</v>
      </c>
      <c r="L193" s="40"/>
      <c r="M193" s="201" t="s">
        <v>1</v>
      </c>
      <c r="N193" s="202" t="s">
        <v>42</v>
      </c>
      <c r="O193" s="72"/>
      <c r="P193" s="203">
        <f>O193*H193</f>
        <v>0</v>
      </c>
      <c r="Q193" s="203">
        <v>0.24457999999999999</v>
      </c>
      <c r="R193" s="203">
        <f>Q193*H193</f>
        <v>0.48915999999999998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282</v>
      </c>
      <c r="AT193" s="205" t="s">
        <v>277</v>
      </c>
      <c r="AU193" s="205" t="s">
        <v>85</v>
      </c>
      <c r="AY193" s="18" t="s">
        <v>275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85</v>
      </c>
      <c r="BK193" s="206">
        <f>ROUND(I193*H193,2)</f>
        <v>0</v>
      </c>
      <c r="BL193" s="18" t="s">
        <v>282</v>
      </c>
      <c r="BM193" s="205" t="s">
        <v>6111</v>
      </c>
    </row>
    <row r="194" spans="1:65" s="12" customFormat="1" ht="22.75" customHeight="1">
      <c r="B194" s="178"/>
      <c r="C194" s="179"/>
      <c r="D194" s="180" t="s">
        <v>75</v>
      </c>
      <c r="E194" s="192" t="s">
        <v>1581</v>
      </c>
      <c r="F194" s="192" t="s">
        <v>1582</v>
      </c>
      <c r="G194" s="179"/>
      <c r="H194" s="179"/>
      <c r="I194" s="182"/>
      <c r="J194" s="193">
        <f>BK194</f>
        <v>0</v>
      </c>
      <c r="K194" s="179"/>
      <c r="L194" s="184"/>
      <c r="M194" s="185"/>
      <c r="N194" s="186"/>
      <c r="O194" s="186"/>
      <c r="P194" s="187">
        <f>SUM(P195:P196)</f>
        <v>0</v>
      </c>
      <c r="Q194" s="186"/>
      <c r="R194" s="187">
        <f>SUM(R195:R196)</f>
        <v>0</v>
      </c>
      <c r="S194" s="186"/>
      <c r="T194" s="188">
        <f>SUM(T195:T196)</f>
        <v>0</v>
      </c>
      <c r="AR194" s="189" t="s">
        <v>83</v>
      </c>
      <c r="AT194" s="190" t="s">
        <v>75</v>
      </c>
      <c r="AU194" s="190" t="s">
        <v>83</v>
      </c>
      <c r="AY194" s="189" t="s">
        <v>275</v>
      </c>
      <c r="BK194" s="191">
        <f>SUM(BK195:BK196)</f>
        <v>0</v>
      </c>
    </row>
    <row r="195" spans="1:65" s="2" customFormat="1" ht="37.75" customHeight="1">
      <c r="A195" s="35"/>
      <c r="B195" s="36"/>
      <c r="C195" s="194" t="s">
        <v>686</v>
      </c>
      <c r="D195" s="194" t="s">
        <v>277</v>
      </c>
      <c r="E195" s="195" t="s">
        <v>6112</v>
      </c>
      <c r="F195" s="196" t="s">
        <v>6113</v>
      </c>
      <c r="G195" s="197" t="s">
        <v>342</v>
      </c>
      <c r="H195" s="198">
        <v>230.16200000000001</v>
      </c>
      <c r="I195" s="199"/>
      <c r="J195" s="200">
        <f>ROUND(I195*H195,2)</f>
        <v>0</v>
      </c>
      <c r="K195" s="196" t="s">
        <v>281</v>
      </c>
      <c r="L195" s="40"/>
      <c r="M195" s="201" t="s">
        <v>1</v>
      </c>
      <c r="N195" s="202" t="s">
        <v>42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282</v>
      </c>
      <c r="AT195" s="205" t="s">
        <v>277</v>
      </c>
      <c r="AU195" s="205" t="s">
        <v>85</v>
      </c>
      <c r="AY195" s="18" t="s">
        <v>275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85</v>
      </c>
      <c r="BK195" s="206">
        <f>ROUND(I195*H195,2)</f>
        <v>0</v>
      </c>
      <c r="BL195" s="18" t="s">
        <v>282</v>
      </c>
      <c r="BM195" s="205" t="s">
        <v>6114</v>
      </c>
    </row>
    <row r="196" spans="1:65" s="2" customFormat="1" ht="33" customHeight="1">
      <c r="A196" s="35"/>
      <c r="B196" s="36"/>
      <c r="C196" s="194" t="s">
        <v>691</v>
      </c>
      <c r="D196" s="194" t="s">
        <v>277</v>
      </c>
      <c r="E196" s="195" t="s">
        <v>6115</v>
      </c>
      <c r="F196" s="196" t="s">
        <v>6116</v>
      </c>
      <c r="G196" s="197" t="s">
        <v>342</v>
      </c>
      <c r="H196" s="198">
        <v>230.16200000000001</v>
      </c>
      <c r="I196" s="199"/>
      <c r="J196" s="200">
        <f>ROUND(I196*H196,2)</f>
        <v>0</v>
      </c>
      <c r="K196" s="196" t="s">
        <v>281</v>
      </c>
      <c r="L196" s="40"/>
      <c r="M196" s="262" t="s">
        <v>1</v>
      </c>
      <c r="N196" s="263" t="s">
        <v>42</v>
      </c>
      <c r="O196" s="264"/>
      <c r="P196" s="265">
        <f>O196*H196</f>
        <v>0</v>
      </c>
      <c r="Q196" s="265">
        <v>0</v>
      </c>
      <c r="R196" s="265">
        <f>Q196*H196</f>
        <v>0</v>
      </c>
      <c r="S196" s="265">
        <v>0</v>
      </c>
      <c r="T196" s="26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282</v>
      </c>
      <c r="AT196" s="205" t="s">
        <v>277</v>
      </c>
      <c r="AU196" s="205" t="s">
        <v>85</v>
      </c>
      <c r="AY196" s="18" t="s">
        <v>275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85</v>
      </c>
      <c r="BK196" s="206">
        <f>ROUND(I196*H196,2)</f>
        <v>0</v>
      </c>
      <c r="BL196" s="18" t="s">
        <v>282</v>
      </c>
      <c r="BM196" s="205" t="s">
        <v>6117</v>
      </c>
    </row>
    <row r="197" spans="1:65" s="2" customFormat="1" ht="7" customHeight="1">
      <c r="A197" s="35"/>
      <c r="B197" s="55"/>
      <c r="C197" s="56"/>
      <c r="D197" s="56"/>
      <c r="E197" s="56"/>
      <c r="F197" s="56"/>
      <c r="G197" s="56"/>
      <c r="H197" s="56"/>
      <c r="I197" s="56"/>
      <c r="J197" s="56"/>
      <c r="K197" s="56"/>
      <c r="L197" s="40"/>
      <c r="M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</row>
  </sheetData>
  <sheetProtection algorithmName="SHA-512" hashValue="FLHSqSXcNrVv8/RBhgooZYGG9gv7FWMH8l6YRddWKP72HumPc27ihieIuVmAA9cMcx+3Dz89+i4lhVL8RDFyDQ==" saltValue="PXOKv2+Qj3fDPd7DMne7V4ys1Ps9/82Ivxws5RD9tqvqK34UkpwUfvgOiEHrmi9r0VFtzlHrKYIyyFXHJl4/YA==" spinCount="100000" sheet="1" objects="1" scenarios="1" formatColumns="0" formatRows="0" autoFilter="0"/>
  <autoFilter ref="C121:K19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8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166</v>
      </c>
      <c r="AZ2" s="116" t="s">
        <v>3614</v>
      </c>
      <c r="BA2" s="116" t="s">
        <v>1</v>
      </c>
      <c r="BB2" s="116" t="s">
        <v>1</v>
      </c>
      <c r="BC2" s="116" t="s">
        <v>106</v>
      </c>
      <c r="BD2" s="116" t="s">
        <v>85</v>
      </c>
    </row>
    <row r="3" spans="1:56" s="1" customFormat="1" ht="7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196</v>
      </c>
      <c r="BA3" s="116" t="s">
        <v>1</v>
      </c>
      <c r="BB3" s="116" t="s">
        <v>1</v>
      </c>
      <c r="BC3" s="116" t="s">
        <v>6118</v>
      </c>
      <c r="BD3" s="116" t="s">
        <v>85</v>
      </c>
    </row>
    <row r="4" spans="1:56" s="1" customFormat="1" ht="25" customHeight="1">
      <c r="B4" s="21"/>
      <c r="D4" s="119" t="s">
        <v>177</v>
      </c>
      <c r="L4" s="21"/>
      <c r="M4" s="120" t="s">
        <v>10</v>
      </c>
      <c r="AT4" s="18" t="s">
        <v>4</v>
      </c>
      <c r="AZ4" s="116" t="s">
        <v>200</v>
      </c>
      <c r="BA4" s="116" t="s">
        <v>1</v>
      </c>
      <c r="BB4" s="116" t="s">
        <v>1</v>
      </c>
      <c r="BC4" s="116" t="s">
        <v>6119</v>
      </c>
      <c r="BD4" s="116" t="s">
        <v>85</v>
      </c>
    </row>
    <row r="5" spans="1:56" s="1" customFormat="1" ht="7" customHeight="1">
      <c r="B5" s="21"/>
      <c r="L5" s="21"/>
      <c r="AZ5" s="116" t="s">
        <v>3618</v>
      </c>
      <c r="BA5" s="116" t="s">
        <v>1</v>
      </c>
      <c r="BB5" s="116" t="s">
        <v>1</v>
      </c>
      <c r="BC5" s="116" t="s">
        <v>6120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224</v>
      </c>
      <c r="BA6" s="116" t="s">
        <v>1</v>
      </c>
      <c r="BB6" s="116" t="s">
        <v>1</v>
      </c>
      <c r="BC6" s="116" t="s">
        <v>6121</v>
      </c>
      <c r="BD6" s="116" t="s">
        <v>85</v>
      </c>
    </row>
    <row r="7" spans="1:56" s="1" customFormat="1" ht="26.25" customHeight="1">
      <c r="B7" s="21"/>
      <c r="E7" s="332" t="str">
        <f>'Rekapitulace stavby'!K6</f>
        <v>Lůžkový hospic Mezi stromy na pozemku č. parc 785/1 v k.ú. Havlíčkův Brod</v>
      </c>
      <c r="F7" s="333"/>
      <c r="G7" s="333"/>
      <c r="H7" s="333"/>
      <c r="L7" s="21"/>
    </row>
    <row r="8" spans="1:56" s="2" customFormat="1" ht="12" customHeight="1">
      <c r="A8" s="35"/>
      <c r="B8" s="40"/>
      <c r="C8" s="35"/>
      <c r="D8" s="121" t="s">
        <v>186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34" t="s">
        <v>6122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0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25. 4. 2022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7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7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1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38" t="s">
        <v>1</v>
      </c>
      <c r="F27" s="338"/>
      <c r="G27" s="338"/>
      <c r="H27" s="338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27"/>
      <c r="E29" s="127"/>
      <c r="F29" s="127"/>
      <c r="G29" s="127"/>
      <c r="H29" s="127"/>
      <c r="I29" s="127"/>
      <c r="J29" s="127"/>
      <c r="K29" s="12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28" t="s">
        <v>36</v>
      </c>
      <c r="E30" s="35"/>
      <c r="F30" s="35"/>
      <c r="G30" s="35"/>
      <c r="H30" s="35"/>
      <c r="I30" s="35"/>
      <c r="J30" s="129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30" t="s">
        <v>38</v>
      </c>
      <c r="G32" s="35"/>
      <c r="H32" s="35"/>
      <c r="I32" s="130" t="s">
        <v>37</v>
      </c>
      <c r="J32" s="13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31" t="s">
        <v>40</v>
      </c>
      <c r="E33" s="121" t="s">
        <v>41</v>
      </c>
      <c r="F33" s="132">
        <f>ROUND((SUM(BE122:BE227)),  2)</f>
        <v>0</v>
      </c>
      <c r="G33" s="35"/>
      <c r="H33" s="35"/>
      <c r="I33" s="133">
        <v>0.21</v>
      </c>
      <c r="J33" s="132">
        <f>ROUND(((SUM(BE122:BE227))*I33),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1" t="s">
        <v>42</v>
      </c>
      <c r="F34" s="132">
        <f>ROUND((SUM(BF122:BF227)),  2)</f>
        <v>0</v>
      </c>
      <c r="G34" s="35"/>
      <c r="H34" s="35"/>
      <c r="I34" s="133">
        <v>0.15</v>
      </c>
      <c r="J34" s="132">
        <f>ROUND(((SUM(BF122:BF227))*I34),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21" t="s">
        <v>43</v>
      </c>
      <c r="F35" s="132">
        <f>ROUND((SUM(BG122:BG227)),  2)</f>
        <v>0</v>
      </c>
      <c r="G35" s="35"/>
      <c r="H35" s="35"/>
      <c r="I35" s="133">
        <v>0.21</v>
      </c>
      <c r="J35" s="132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21" t="s">
        <v>44</v>
      </c>
      <c r="F36" s="132">
        <f>ROUND((SUM(BH122:BH227)),  2)</f>
        <v>0</v>
      </c>
      <c r="G36" s="35"/>
      <c r="H36" s="35"/>
      <c r="I36" s="133">
        <v>0.15</v>
      </c>
      <c r="J36" s="132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1" t="s">
        <v>45</v>
      </c>
      <c r="F37" s="132">
        <f>ROUND((SUM(BI122:BI227)),  2)</f>
        <v>0</v>
      </c>
      <c r="G37" s="35"/>
      <c r="H37" s="35"/>
      <c r="I37" s="133">
        <v>0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34"/>
      <c r="D39" s="135" t="s">
        <v>46</v>
      </c>
      <c r="E39" s="136"/>
      <c r="F39" s="136"/>
      <c r="G39" s="137" t="s">
        <v>47</v>
      </c>
      <c r="H39" s="138" t="s">
        <v>48</v>
      </c>
      <c r="I39" s="136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7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39" t="str">
        <f>E7</f>
        <v>Lůžkový hospic Mezi stromy na pozemku č. parc 785/1 v k.ú. Havlíčkův Brod</v>
      </c>
      <c r="F85" s="340"/>
      <c r="G85" s="340"/>
      <c r="H85" s="34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186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4" t="str">
        <f>E9</f>
        <v>SO.06 - Plynovodní přípojka</v>
      </c>
      <c r="F87" s="341"/>
      <c r="G87" s="341"/>
      <c r="H87" s="34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25. 4. 2022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>Spolek pro lůžkový hospic Mezi Stromy</v>
      </c>
      <c r="G91" s="37"/>
      <c r="H91" s="37"/>
      <c r="I91" s="30" t="s">
        <v>30</v>
      </c>
      <c r="J91" s="33" t="str">
        <f>E21</f>
        <v>PROJEKT II, v.o.s.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Martin Škrabal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229</v>
      </c>
      <c r="D94" s="153"/>
      <c r="E94" s="153"/>
      <c r="F94" s="153"/>
      <c r="G94" s="153"/>
      <c r="H94" s="153"/>
      <c r="I94" s="153"/>
      <c r="J94" s="154" t="s">
        <v>230</v>
      </c>
      <c r="K94" s="153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>
      <c r="A96" s="35"/>
      <c r="B96" s="36"/>
      <c r="C96" s="155" t="s">
        <v>231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232</v>
      </c>
    </row>
    <row r="97" spans="1:31" s="9" customFormat="1" ht="25" customHeight="1">
      <c r="B97" s="156"/>
      <c r="C97" s="157"/>
      <c r="D97" s="158" t="s">
        <v>233</v>
      </c>
      <c r="E97" s="159"/>
      <c r="F97" s="159"/>
      <c r="G97" s="159"/>
      <c r="H97" s="159"/>
      <c r="I97" s="159"/>
      <c r="J97" s="160">
        <f>J123</f>
        <v>0</v>
      </c>
      <c r="K97" s="157"/>
      <c r="L97" s="161"/>
    </row>
    <row r="98" spans="1:31" s="10" customFormat="1" ht="19.899999999999999" customHeight="1">
      <c r="B98" s="162"/>
      <c r="C98" s="105"/>
      <c r="D98" s="163" t="s">
        <v>234</v>
      </c>
      <c r="E98" s="164"/>
      <c r="F98" s="164"/>
      <c r="G98" s="164"/>
      <c r="H98" s="164"/>
      <c r="I98" s="164"/>
      <c r="J98" s="165">
        <f>J124</f>
        <v>0</v>
      </c>
      <c r="K98" s="105"/>
      <c r="L98" s="166"/>
    </row>
    <row r="99" spans="1:31" s="10" customFormat="1" ht="19.899999999999999" customHeight="1">
      <c r="B99" s="162"/>
      <c r="C99" s="105"/>
      <c r="D99" s="163" t="s">
        <v>236</v>
      </c>
      <c r="E99" s="164"/>
      <c r="F99" s="164"/>
      <c r="G99" s="164"/>
      <c r="H99" s="164"/>
      <c r="I99" s="164"/>
      <c r="J99" s="165">
        <f>J201</f>
        <v>0</v>
      </c>
      <c r="K99" s="105"/>
      <c r="L99" s="166"/>
    </row>
    <row r="100" spans="1:31" s="10" customFormat="1" ht="19.899999999999999" customHeight="1">
      <c r="B100" s="162"/>
      <c r="C100" s="105"/>
      <c r="D100" s="163" t="s">
        <v>237</v>
      </c>
      <c r="E100" s="164"/>
      <c r="F100" s="164"/>
      <c r="G100" s="164"/>
      <c r="H100" s="164"/>
      <c r="I100" s="164"/>
      <c r="J100" s="165">
        <f>J203</f>
        <v>0</v>
      </c>
      <c r="K100" s="105"/>
      <c r="L100" s="166"/>
    </row>
    <row r="101" spans="1:31" s="10" customFormat="1" ht="19.899999999999999" customHeight="1">
      <c r="B101" s="162"/>
      <c r="C101" s="105"/>
      <c r="D101" s="163" t="s">
        <v>240</v>
      </c>
      <c r="E101" s="164"/>
      <c r="F101" s="164"/>
      <c r="G101" s="164"/>
      <c r="H101" s="164"/>
      <c r="I101" s="164"/>
      <c r="J101" s="165">
        <f>J209</f>
        <v>0</v>
      </c>
      <c r="K101" s="105"/>
      <c r="L101" s="166"/>
    </row>
    <row r="102" spans="1:31" s="10" customFormat="1" ht="19.899999999999999" customHeight="1">
      <c r="B102" s="162"/>
      <c r="C102" s="105"/>
      <c r="D102" s="163" t="s">
        <v>242</v>
      </c>
      <c r="E102" s="164"/>
      <c r="F102" s="164"/>
      <c r="G102" s="164"/>
      <c r="H102" s="164"/>
      <c r="I102" s="164"/>
      <c r="J102" s="165">
        <f>J226</f>
        <v>0</v>
      </c>
      <c r="K102" s="105"/>
      <c r="L102" s="166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7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7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5" customHeight="1">
      <c r="A109" s="35"/>
      <c r="B109" s="36"/>
      <c r="C109" s="24" t="s">
        <v>260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7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6.25" customHeight="1">
      <c r="A112" s="35"/>
      <c r="B112" s="36"/>
      <c r="C112" s="37"/>
      <c r="D112" s="37"/>
      <c r="E112" s="339" t="str">
        <f>E7</f>
        <v>Lůžkový hospic Mezi stromy na pozemku č. parc 785/1 v k.ú. Havlíčkův Brod</v>
      </c>
      <c r="F112" s="340"/>
      <c r="G112" s="340"/>
      <c r="H112" s="340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186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94" t="str">
        <f>E9</f>
        <v>SO.06 - Plynovodní přípojka</v>
      </c>
      <c r="F114" s="341"/>
      <c r="G114" s="341"/>
      <c r="H114" s="34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7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30" t="s">
        <v>22</v>
      </c>
      <c r="J116" s="67" t="str">
        <f>IF(J12="","",J12)</f>
        <v>25. 4. 2022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7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24</v>
      </c>
      <c r="D118" s="37"/>
      <c r="E118" s="37"/>
      <c r="F118" s="28" t="str">
        <f>E15</f>
        <v>Spolek pro lůžkový hospic Mezi Stromy</v>
      </c>
      <c r="G118" s="37"/>
      <c r="H118" s="37"/>
      <c r="I118" s="30" t="s">
        <v>30</v>
      </c>
      <c r="J118" s="33" t="str">
        <f>E21</f>
        <v>PROJEKT II, v.o.s.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>Martin Škrabal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2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7"/>
      <c r="B121" s="168"/>
      <c r="C121" s="169" t="s">
        <v>261</v>
      </c>
      <c r="D121" s="170" t="s">
        <v>61</v>
      </c>
      <c r="E121" s="170" t="s">
        <v>57</v>
      </c>
      <c r="F121" s="170" t="s">
        <v>58</v>
      </c>
      <c r="G121" s="170" t="s">
        <v>262</v>
      </c>
      <c r="H121" s="170" t="s">
        <v>263</v>
      </c>
      <c r="I121" s="170" t="s">
        <v>264</v>
      </c>
      <c r="J121" s="170" t="s">
        <v>230</v>
      </c>
      <c r="K121" s="171" t="s">
        <v>265</v>
      </c>
      <c r="L121" s="172"/>
      <c r="M121" s="76" t="s">
        <v>1</v>
      </c>
      <c r="N121" s="77" t="s">
        <v>40</v>
      </c>
      <c r="O121" s="77" t="s">
        <v>266</v>
      </c>
      <c r="P121" s="77" t="s">
        <v>267</v>
      </c>
      <c r="Q121" s="77" t="s">
        <v>268</v>
      </c>
      <c r="R121" s="77" t="s">
        <v>269</v>
      </c>
      <c r="S121" s="77" t="s">
        <v>270</v>
      </c>
      <c r="T121" s="78" t="s">
        <v>271</v>
      </c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</row>
    <row r="122" spans="1:65" s="2" customFormat="1" ht="22.75" customHeight="1">
      <c r="A122" s="35"/>
      <c r="B122" s="36"/>
      <c r="C122" s="83" t="s">
        <v>272</v>
      </c>
      <c r="D122" s="37"/>
      <c r="E122" s="37"/>
      <c r="F122" s="37"/>
      <c r="G122" s="37"/>
      <c r="H122" s="37"/>
      <c r="I122" s="37"/>
      <c r="J122" s="173">
        <f>BK122</f>
        <v>0</v>
      </c>
      <c r="K122" s="37"/>
      <c r="L122" s="40"/>
      <c r="M122" s="79"/>
      <c r="N122" s="174"/>
      <c r="O122" s="80"/>
      <c r="P122" s="175">
        <f>P123</f>
        <v>0</v>
      </c>
      <c r="Q122" s="80"/>
      <c r="R122" s="175">
        <f>R123</f>
        <v>31.943960280000002</v>
      </c>
      <c r="S122" s="80"/>
      <c r="T122" s="176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232</v>
      </c>
      <c r="BK122" s="177">
        <f>BK123</f>
        <v>0</v>
      </c>
    </row>
    <row r="123" spans="1:65" s="12" customFormat="1" ht="25.9" customHeight="1">
      <c r="B123" s="178"/>
      <c r="C123" s="179"/>
      <c r="D123" s="180" t="s">
        <v>75</v>
      </c>
      <c r="E123" s="181" t="s">
        <v>273</v>
      </c>
      <c r="F123" s="181" t="s">
        <v>274</v>
      </c>
      <c r="G123" s="179"/>
      <c r="H123" s="179"/>
      <c r="I123" s="182"/>
      <c r="J123" s="183">
        <f>BK123</f>
        <v>0</v>
      </c>
      <c r="K123" s="179"/>
      <c r="L123" s="184"/>
      <c r="M123" s="185"/>
      <c r="N123" s="186"/>
      <c r="O123" s="186"/>
      <c r="P123" s="187">
        <f>P124+P201+P203+P209+P226</f>
        <v>0</v>
      </c>
      <c r="Q123" s="186"/>
      <c r="R123" s="187">
        <f>R124+R201+R203+R209+R226</f>
        <v>31.943960280000002</v>
      </c>
      <c r="S123" s="186"/>
      <c r="T123" s="188">
        <f>T124+T201+T203+T209+T226</f>
        <v>0</v>
      </c>
      <c r="AR123" s="189" t="s">
        <v>83</v>
      </c>
      <c r="AT123" s="190" t="s">
        <v>75</v>
      </c>
      <c r="AU123" s="190" t="s">
        <v>76</v>
      </c>
      <c r="AY123" s="189" t="s">
        <v>275</v>
      </c>
      <c r="BK123" s="191">
        <f>BK124+BK201+BK203+BK209+BK226</f>
        <v>0</v>
      </c>
    </row>
    <row r="124" spans="1:65" s="12" customFormat="1" ht="22.75" customHeight="1">
      <c r="B124" s="178"/>
      <c r="C124" s="179"/>
      <c r="D124" s="180" t="s">
        <v>75</v>
      </c>
      <c r="E124" s="192" t="s">
        <v>83</v>
      </c>
      <c r="F124" s="192" t="s">
        <v>276</v>
      </c>
      <c r="G124" s="179"/>
      <c r="H124" s="179"/>
      <c r="I124" s="182"/>
      <c r="J124" s="193">
        <f>BK124</f>
        <v>0</v>
      </c>
      <c r="K124" s="179"/>
      <c r="L124" s="184"/>
      <c r="M124" s="185"/>
      <c r="N124" s="186"/>
      <c r="O124" s="186"/>
      <c r="P124" s="187">
        <f>SUM(P125:P200)</f>
        <v>0</v>
      </c>
      <c r="Q124" s="186"/>
      <c r="R124" s="187">
        <f>SUM(R125:R200)</f>
        <v>29.793604800000001</v>
      </c>
      <c r="S124" s="186"/>
      <c r="T124" s="188">
        <f>SUM(T125:T200)</f>
        <v>0</v>
      </c>
      <c r="AR124" s="189" t="s">
        <v>83</v>
      </c>
      <c r="AT124" s="190" t="s">
        <v>75</v>
      </c>
      <c r="AU124" s="190" t="s">
        <v>83</v>
      </c>
      <c r="AY124" s="189" t="s">
        <v>275</v>
      </c>
      <c r="BK124" s="191">
        <f>SUM(BK125:BK200)</f>
        <v>0</v>
      </c>
    </row>
    <row r="125" spans="1:65" s="2" customFormat="1" ht="24.15" customHeight="1">
      <c r="A125" s="35"/>
      <c r="B125" s="36"/>
      <c r="C125" s="194" t="s">
        <v>83</v>
      </c>
      <c r="D125" s="194" t="s">
        <v>277</v>
      </c>
      <c r="E125" s="195" t="s">
        <v>3623</v>
      </c>
      <c r="F125" s="196" t="s">
        <v>3624</v>
      </c>
      <c r="G125" s="197" t="s">
        <v>280</v>
      </c>
      <c r="H125" s="198">
        <v>47.4</v>
      </c>
      <c r="I125" s="199"/>
      <c r="J125" s="200">
        <f>ROUND(I125*H125,2)</f>
        <v>0</v>
      </c>
      <c r="K125" s="196" t="s">
        <v>281</v>
      </c>
      <c r="L125" s="40"/>
      <c r="M125" s="201" t="s">
        <v>1</v>
      </c>
      <c r="N125" s="202" t="s">
        <v>41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282</v>
      </c>
      <c r="AT125" s="205" t="s">
        <v>277</v>
      </c>
      <c r="AU125" s="205" t="s">
        <v>85</v>
      </c>
      <c r="AY125" s="18" t="s">
        <v>275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83</v>
      </c>
      <c r="BK125" s="206">
        <f>ROUND(I125*H125,2)</f>
        <v>0</v>
      </c>
      <c r="BL125" s="18" t="s">
        <v>282</v>
      </c>
      <c r="BM125" s="205" t="s">
        <v>6123</v>
      </c>
    </row>
    <row r="126" spans="1:65" s="13" customFormat="1" ht="10">
      <c r="B126" s="207"/>
      <c r="C126" s="208"/>
      <c r="D126" s="209" t="s">
        <v>284</v>
      </c>
      <c r="E126" s="210" t="s">
        <v>1</v>
      </c>
      <c r="F126" s="211" t="s">
        <v>6124</v>
      </c>
      <c r="G126" s="208"/>
      <c r="H126" s="212">
        <v>47.4</v>
      </c>
      <c r="I126" s="213"/>
      <c r="J126" s="208"/>
      <c r="K126" s="208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284</v>
      </c>
      <c r="AU126" s="218" t="s">
        <v>85</v>
      </c>
      <c r="AV126" s="13" t="s">
        <v>85</v>
      </c>
      <c r="AW126" s="13" t="s">
        <v>32</v>
      </c>
      <c r="AX126" s="13" t="s">
        <v>76</v>
      </c>
      <c r="AY126" s="218" t="s">
        <v>275</v>
      </c>
    </row>
    <row r="127" spans="1:65" s="14" customFormat="1" ht="10">
      <c r="B127" s="219"/>
      <c r="C127" s="220"/>
      <c r="D127" s="209" t="s">
        <v>284</v>
      </c>
      <c r="E127" s="221" t="s">
        <v>1</v>
      </c>
      <c r="F127" s="222" t="s">
        <v>286</v>
      </c>
      <c r="G127" s="220"/>
      <c r="H127" s="223">
        <v>47.4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284</v>
      </c>
      <c r="AU127" s="229" t="s">
        <v>85</v>
      </c>
      <c r="AV127" s="14" t="s">
        <v>106</v>
      </c>
      <c r="AW127" s="14" t="s">
        <v>32</v>
      </c>
      <c r="AX127" s="14" t="s">
        <v>76</v>
      </c>
      <c r="AY127" s="229" t="s">
        <v>275</v>
      </c>
    </row>
    <row r="128" spans="1:65" s="15" customFormat="1" ht="10">
      <c r="B128" s="230"/>
      <c r="C128" s="231"/>
      <c r="D128" s="209" t="s">
        <v>284</v>
      </c>
      <c r="E128" s="232" t="s">
        <v>196</v>
      </c>
      <c r="F128" s="233" t="s">
        <v>287</v>
      </c>
      <c r="G128" s="231"/>
      <c r="H128" s="234">
        <v>47.4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284</v>
      </c>
      <c r="AU128" s="240" t="s">
        <v>85</v>
      </c>
      <c r="AV128" s="15" t="s">
        <v>282</v>
      </c>
      <c r="AW128" s="15" t="s">
        <v>32</v>
      </c>
      <c r="AX128" s="15" t="s">
        <v>83</v>
      </c>
      <c r="AY128" s="240" t="s">
        <v>275</v>
      </c>
    </row>
    <row r="129" spans="1:65" s="2" customFormat="1" ht="24.15" customHeight="1">
      <c r="A129" s="35"/>
      <c r="B129" s="36"/>
      <c r="C129" s="194" t="s">
        <v>85</v>
      </c>
      <c r="D129" s="194" t="s">
        <v>277</v>
      </c>
      <c r="E129" s="195" t="s">
        <v>3627</v>
      </c>
      <c r="F129" s="196" t="s">
        <v>3628</v>
      </c>
      <c r="G129" s="197" t="s">
        <v>290</v>
      </c>
      <c r="H129" s="198">
        <v>3</v>
      </c>
      <c r="I129" s="199"/>
      <c r="J129" s="200">
        <f>ROUND(I129*H129,2)</f>
        <v>0</v>
      </c>
      <c r="K129" s="196" t="s">
        <v>281</v>
      </c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282</v>
      </c>
      <c r="AT129" s="205" t="s">
        <v>277</v>
      </c>
      <c r="AU129" s="205" t="s">
        <v>85</v>
      </c>
      <c r="AY129" s="18" t="s">
        <v>275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282</v>
      </c>
      <c r="BM129" s="205" t="s">
        <v>6125</v>
      </c>
    </row>
    <row r="130" spans="1:65" s="13" customFormat="1" ht="10">
      <c r="B130" s="207"/>
      <c r="C130" s="208"/>
      <c r="D130" s="209" t="s">
        <v>284</v>
      </c>
      <c r="E130" s="210" t="s">
        <v>1</v>
      </c>
      <c r="F130" s="211" t="s">
        <v>6126</v>
      </c>
      <c r="G130" s="208"/>
      <c r="H130" s="212">
        <v>3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284</v>
      </c>
      <c r="AU130" s="218" t="s">
        <v>85</v>
      </c>
      <c r="AV130" s="13" t="s">
        <v>85</v>
      </c>
      <c r="AW130" s="13" t="s">
        <v>32</v>
      </c>
      <c r="AX130" s="13" t="s">
        <v>76</v>
      </c>
      <c r="AY130" s="218" t="s">
        <v>275</v>
      </c>
    </row>
    <row r="131" spans="1:65" s="14" customFormat="1" ht="10">
      <c r="B131" s="219"/>
      <c r="C131" s="220"/>
      <c r="D131" s="209" t="s">
        <v>284</v>
      </c>
      <c r="E131" s="221" t="s">
        <v>1</v>
      </c>
      <c r="F131" s="222" t="s">
        <v>286</v>
      </c>
      <c r="G131" s="220"/>
      <c r="H131" s="223">
        <v>3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284</v>
      </c>
      <c r="AU131" s="229" t="s">
        <v>85</v>
      </c>
      <c r="AV131" s="14" t="s">
        <v>106</v>
      </c>
      <c r="AW131" s="14" t="s">
        <v>32</v>
      </c>
      <c r="AX131" s="14" t="s">
        <v>76</v>
      </c>
      <c r="AY131" s="229" t="s">
        <v>275</v>
      </c>
    </row>
    <row r="132" spans="1:65" s="15" customFormat="1" ht="10">
      <c r="B132" s="230"/>
      <c r="C132" s="231"/>
      <c r="D132" s="209" t="s">
        <v>284</v>
      </c>
      <c r="E132" s="232" t="s">
        <v>3614</v>
      </c>
      <c r="F132" s="233" t="s">
        <v>287</v>
      </c>
      <c r="G132" s="231"/>
      <c r="H132" s="234">
        <v>3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284</v>
      </c>
      <c r="AU132" s="240" t="s">
        <v>85</v>
      </c>
      <c r="AV132" s="15" t="s">
        <v>282</v>
      </c>
      <c r="AW132" s="15" t="s">
        <v>32</v>
      </c>
      <c r="AX132" s="15" t="s">
        <v>83</v>
      </c>
      <c r="AY132" s="240" t="s">
        <v>275</v>
      </c>
    </row>
    <row r="133" spans="1:65" s="2" customFormat="1" ht="33" customHeight="1">
      <c r="A133" s="35"/>
      <c r="B133" s="36"/>
      <c r="C133" s="194" t="s">
        <v>106</v>
      </c>
      <c r="D133" s="194" t="s">
        <v>277</v>
      </c>
      <c r="E133" s="195" t="s">
        <v>6127</v>
      </c>
      <c r="F133" s="196" t="s">
        <v>6128</v>
      </c>
      <c r="G133" s="197" t="s">
        <v>290</v>
      </c>
      <c r="H133" s="198">
        <v>41.308</v>
      </c>
      <c r="I133" s="199"/>
      <c r="J133" s="200">
        <f>ROUND(I133*H133,2)</f>
        <v>0</v>
      </c>
      <c r="K133" s="196" t="s">
        <v>281</v>
      </c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282</v>
      </c>
      <c r="AT133" s="205" t="s">
        <v>277</v>
      </c>
      <c r="AU133" s="205" t="s">
        <v>85</v>
      </c>
      <c r="AY133" s="18" t="s">
        <v>275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282</v>
      </c>
      <c r="BM133" s="205" t="s">
        <v>6129</v>
      </c>
    </row>
    <row r="134" spans="1:65" s="13" customFormat="1" ht="10">
      <c r="B134" s="207"/>
      <c r="C134" s="208"/>
      <c r="D134" s="209" t="s">
        <v>284</v>
      </c>
      <c r="E134" s="210" t="s">
        <v>1</v>
      </c>
      <c r="F134" s="211" t="s">
        <v>6130</v>
      </c>
      <c r="G134" s="208"/>
      <c r="H134" s="212">
        <v>41.308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284</v>
      </c>
      <c r="AU134" s="218" t="s">
        <v>85</v>
      </c>
      <c r="AV134" s="13" t="s">
        <v>85</v>
      </c>
      <c r="AW134" s="13" t="s">
        <v>32</v>
      </c>
      <c r="AX134" s="13" t="s">
        <v>76</v>
      </c>
      <c r="AY134" s="218" t="s">
        <v>275</v>
      </c>
    </row>
    <row r="135" spans="1:65" s="14" customFormat="1" ht="10">
      <c r="B135" s="219"/>
      <c r="C135" s="220"/>
      <c r="D135" s="209" t="s">
        <v>284</v>
      </c>
      <c r="E135" s="221" t="s">
        <v>1</v>
      </c>
      <c r="F135" s="222" t="s">
        <v>286</v>
      </c>
      <c r="G135" s="220"/>
      <c r="H135" s="223">
        <v>41.308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284</v>
      </c>
      <c r="AU135" s="229" t="s">
        <v>85</v>
      </c>
      <c r="AV135" s="14" t="s">
        <v>106</v>
      </c>
      <c r="AW135" s="14" t="s">
        <v>32</v>
      </c>
      <c r="AX135" s="14" t="s">
        <v>76</v>
      </c>
      <c r="AY135" s="229" t="s">
        <v>275</v>
      </c>
    </row>
    <row r="136" spans="1:65" s="15" customFormat="1" ht="10">
      <c r="B136" s="230"/>
      <c r="C136" s="231"/>
      <c r="D136" s="209" t="s">
        <v>284</v>
      </c>
      <c r="E136" s="232" t="s">
        <v>3618</v>
      </c>
      <c r="F136" s="233" t="s">
        <v>287</v>
      </c>
      <c r="G136" s="231"/>
      <c r="H136" s="234">
        <v>41.308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284</v>
      </c>
      <c r="AU136" s="240" t="s">
        <v>85</v>
      </c>
      <c r="AV136" s="15" t="s">
        <v>282</v>
      </c>
      <c r="AW136" s="15" t="s">
        <v>32</v>
      </c>
      <c r="AX136" s="15" t="s">
        <v>83</v>
      </c>
      <c r="AY136" s="240" t="s">
        <v>275</v>
      </c>
    </row>
    <row r="137" spans="1:65" s="2" customFormat="1" ht="33" customHeight="1">
      <c r="A137" s="35"/>
      <c r="B137" s="36"/>
      <c r="C137" s="194" t="s">
        <v>282</v>
      </c>
      <c r="D137" s="194" t="s">
        <v>277</v>
      </c>
      <c r="E137" s="195" t="s">
        <v>6131</v>
      </c>
      <c r="F137" s="196" t="s">
        <v>6132</v>
      </c>
      <c r="G137" s="197" t="s">
        <v>399</v>
      </c>
      <c r="H137" s="198">
        <v>8</v>
      </c>
      <c r="I137" s="199"/>
      <c r="J137" s="200">
        <f>ROUND(I137*H137,2)</f>
        <v>0</v>
      </c>
      <c r="K137" s="196" t="s">
        <v>281</v>
      </c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282</v>
      </c>
      <c r="AT137" s="205" t="s">
        <v>277</v>
      </c>
      <c r="AU137" s="205" t="s">
        <v>85</v>
      </c>
      <c r="AY137" s="18" t="s">
        <v>275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282</v>
      </c>
      <c r="BM137" s="205" t="s">
        <v>6133</v>
      </c>
    </row>
    <row r="138" spans="1:65" s="13" customFormat="1" ht="10">
      <c r="B138" s="207"/>
      <c r="C138" s="208"/>
      <c r="D138" s="209" t="s">
        <v>284</v>
      </c>
      <c r="E138" s="210" t="s">
        <v>1</v>
      </c>
      <c r="F138" s="211" t="s">
        <v>334</v>
      </c>
      <c r="G138" s="208"/>
      <c r="H138" s="212">
        <v>8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284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275</v>
      </c>
    </row>
    <row r="139" spans="1:65" s="14" customFormat="1" ht="10">
      <c r="B139" s="219"/>
      <c r="C139" s="220"/>
      <c r="D139" s="209" t="s">
        <v>284</v>
      </c>
      <c r="E139" s="221" t="s">
        <v>1</v>
      </c>
      <c r="F139" s="222" t="s">
        <v>286</v>
      </c>
      <c r="G139" s="220"/>
      <c r="H139" s="223">
        <v>8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284</v>
      </c>
      <c r="AU139" s="229" t="s">
        <v>85</v>
      </c>
      <c r="AV139" s="14" t="s">
        <v>106</v>
      </c>
      <c r="AW139" s="14" t="s">
        <v>32</v>
      </c>
      <c r="AX139" s="14" t="s">
        <v>76</v>
      </c>
      <c r="AY139" s="229" t="s">
        <v>275</v>
      </c>
    </row>
    <row r="140" spans="1:65" s="15" customFormat="1" ht="10">
      <c r="B140" s="230"/>
      <c r="C140" s="231"/>
      <c r="D140" s="209" t="s">
        <v>284</v>
      </c>
      <c r="E140" s="232" t="s">
        <v>1</v>
      </c>
      <c r="F140" s="233" t="s">
        <v>287</v>
      </c>
      <c r="G140" s="231"/>
      <c r="H140" s="234">
        <v>8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284</v>
      </c>
      <c r="AU140" s="240" t="s">
        <v>85</v>
      </c>
      <c r="AV140" s="15" t="s">
        <v>282</v>
      </c>
      <c r="AW140" s="15" t="s">
        <v>32</v>
      </c>
      <c r="AX140" s="15" t="s">
        <v>83</v>
      </c>
      <c r="AY140" s="240" t="s">
        <v>275</v>
      </c>
    </row>
    <row r="141" spans="1:65" s="2" customFormat="1" ht="16.5" customHeight="1">
      <c r="A141" s="35"/>
      <c r="B141" s="36"/>
      <c r="C141" s="251" t="s">
        <v>317</v>
      </c>
      <c r="D141" s="251" t="s">
        <v>386</v>
      </c>
      <c r="E141" s="252" t="s">
        <v>6134</v>
      </c>
      <c r="F141" s="253" t="s">
        <v>6135</v>
      </c>
      <c r="G141" s="254" t="s">
        <v>399</v>
      </c>
      <c r="H141" s="255">
        <v>8</v>
      </c>
      <c r="I141" s="256"/>
      <c r="J141" s="257">
        <f>ROUND(I141*H141,2)</f>
        <v>0</v>
      </c>
      <c r="K141" s="253" t="s">
        <v>281</v>
      </c>
      <c r="L141" s="258"/>
      <c r="M141" s="259" t="s">
        <v>1</v>
      </c>
      <c r="N141" s="260" t="s">
        <v>41</v>
      </c>
      <c r="O141" s="72"/>
      <c r="P141" s="203">
        <f>O141*H141</f>
        <v>0</v>
      </c>
      <c r="Q141" s="203">
        <v>4.4999999999999999E-4</v>
      </c>
      <c r="R141" s="203">
        <f>Q141*H141</f>
        <v>3.5999999999999999E-3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334</v>
      </c>
      <c r="AT141" s="205" t="s">
        <v>386</v>
      </c>
      <c r="AU141" s="205" t="s">
        <v>85</v>
      </c>
      <c r="AY141" s="18" t="s">
        <v>275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282</v>
      </c>
      <c r="BM141" s="205" t="s">
        <v>6136</v>
      </c>
    </row>
    <row r="142" spans="1:65" s="2" customFormat="1" ht="21.75" customHeight="1">
      <c r="A142" s="35"/>
      <c r="B142" s="36"/>
      <c r="C142" s="194" t="s">
        <v>322</v>
      </c>
      <c r="D142" s="194" t="s">
        <v>277</v>
      </c>
      <c r="E142" s="195" t="s">
        <v>6137</v>
      </c>
      <c r="F142" s="196" t="s">
        <v>6138</v>
      </c>
      <c r="G142" s="197" t="s">
        <v>280</v>
      </c>
      <c r="H142" s="198">
        <v>103.27</v>
      </c>
      <c r="I142" s="199"/>
      <c r="J142" s="200">
        <f>ROUND(I142*H142,2)</f>
        <v>0</v>
      </c>
      <c r="K142" s="196" t="s">
        <v>281</v>
      </c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8.4000000000000003E-4</v>
      </c>
      <c r="R142" s="203">
        <f>Q142*H142</f>
        <v>8.6746799999999999E-2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282</v>
      </c>
      <c r="AT142" s="205" t="s">
        <v>277</v>
      </c>
      <c r="AU142" s="205" t="s">
        <v>85</v>
      </c>
      <c r="AY142" s="18" t="s">
        <v>275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282</v>
      </c>
      <c r="BM142" s="205" t="s">
        <v>6139</v>
      </c>
    </row>
    <row r="143" spans="1:65" s="13" customFormat="1" ht="10">
      <c r="B143" s="207"/>
      <c r="C143" s="208"/>
      <c r="D143" s="209" t="s">
        <v>284</v>
      </c>
      <c r="E143" s="210" t="s">
        <v>1</v>
      </c>
      <c r="F143" s="211" t="s">
        <v>6140</v>
      </c>
      <c r="G143" s="208"/>
      <c r="H143" s="212">
        <v>103.27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284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275</v>
      </c>
    </row>
    <row r="144" spans="1:65" s="14" customFormat="1" ht="10">
      <c r="B144" s="219"/>
      <c r="C144" s="220"/>
      <c r="D144" s="209" t="s">
        <v>284</v>
      </c>
      <c r="E144" s="221" t="s">
        <v>1</v>
      </c>
      <c r="F144" s="222" t="s">
        <v>286</v>
      </c>
      <c r="G144" s="220"/>
      <c r="H144" s="223">
        <v>103.27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284</v>
      </c>
      <c r="AU144" s="229" t="s">
        <v>85</v>
      </c>
      <c r="AV144" s="14" t="s">
        <v>106</v>
      </c>
      <c r="AW144" s="14" t="s">
        <v>32</v>
      </c>
      <c r="AX144" s="14" t="s">
        <v>76</v>
      </c>
      <c r="AY144" s="229" t="s">
        <v>275</v>
      </c>
    </row>
    <row r="145" spans="1:65" s="15" customFormat="1" ht="10">
      <c r="B145" s="230"/>
      <c r="C145" s="231"/>
      <c r="D145" s="209" t="s">
        <v>284</v>
      </c>
      <c r="E145" s="232" t="s">
        <v>1</v>
      </c>
      <c r="F145" s="233" t="s">
        <v>287</v>
      </c>
      <c r="G145" s="231"/>
      <c r="H145" s="234">
        <v>103.27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284</v>
      </c>
      <c r="AU145" s="240" t="s">
        <v>85</v>
      </c>
      <c r="AV145" s="15" t="s">
        <v>282</v>
      </c>
      <c r="AW145" s="15" t="s">
        <v>32</v>
      </c>
      <c r="AX145" s="15" t="s">
        <v>83</v>
      </c>
      <c r="AY145" s="240" t="s">
        <v>275</v>
      </c>
    </row>
    <row r="146" spans="1:65" s="2" customFormat="1" ht="24.15" customHeight="1">
      <c r="A146" s="35"/>
      <c r="B146" s="36"/>
      <c r="C146" s="194" t="s">
        <v>328</v>
      </c>
      <c r="D146" s="194" t="s">
        <v>277</v>
      </c>
      <c r="E146" s="195" t="s">
        <v>6141</v>
      </c>
      <c r="F146" s="196" t="s">
        <v>6142</v>
      </c>
      <c r="G146" s="197" t="s">
        <v>280</v>
      </c>
      <c r="H146" s="198">
        <v>103.27</v>
      </c>
      <c r="I146" s="199"/>
      <c r="J146" s="200">
        <f>ROUND(I146*H146,2)</f>
        <v>0</v>
      </c>
      <c r="K146" s="196" t="s">
        <v>281</v>
      </c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282</v>
      </c>
      <c r="AT146" s="205" t="s">
        <v>277</v>
      </c>
      <c r="AU146" s="205" t="s">
        <v>85</v>
      </c>
      <c r="AY146" s="18" t="s">
        <v>275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282</v>
      </c>
      <c r="BM146" s="205" t="s">
        <v>6143</v>
      </c>
    </row>
    <row r="147" spans="1:65" s="2" customFormat="1" ht="21.75" customHeight="1">
      <c r="A147" s="35"/>
      <c r="B147" s="36"/>
      <c r="C147" s="194" t="s">
        <v>334</v>
      </c>
      <c r="D147" s="194" t="s">
        <v>277</v>
      </c>
      <c r="E147" s="195" t="s">
        <v>3642</v>
      </c>
      <c r="F147" s="196" t="s">
        <v>3643</v>
      </c>
      <c r="G147" s="197" t="s">
        <v>280</v>
      </c>
      <c r="H147" s="198">
        <v>9.9</v>
      </c>
      <c r="I147" s="199"/>
      <c r="J147" s="200">
        <f>ROUND(I147*H147,2)</f>
        <v>0</v>
      </c>
      <c r="K147" s="196" t="s">
        <v>281</v>
      </c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6.9999999999999999E-4</v>
      </c>
      <c r="R147" s="203">
        <f>Q147*H147</f>
        <v>6.9300000000000004E-3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282</v>
      </c>
      <c r="AT147" s="205" t="s">
        <v>277</v>
      </c>
      <c r="AU147" s="205" t="s">
        <v>85</v>
      </c>
      <c r="AY147" s="18" t="s">
        <v>275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282</v>
      </c>
      <c r="BM147" s="205" t="s">
        <v>6144</v>
      </c>
    </row>
    <row r="148" spans="1:65" s="13" customFormat="1" ht="10">
      <c r="B148" s="207"/>
      <c r="C148" s="208"/>
      <c r="D148" s="209" t="s">
        <v>284</v>
      </c>
      <c r="E148" s="210" t="s">
        <v>1</v>
      </c>
      <c r="F148" s="211" t="s">
        <v>6145</v>
      </c>
      <c r="G148" s="208"/>
      <c r="H148" s="212">
        <v>9.9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284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275</v>
      </c>
    </row>
    <row r="149" spans="1:65" s="14" customFormat="1" ht="10">
      <c r="B149" s="219"/>
      <c r="C149" s="220"/>
      <c r="D149" s="209" t="s">
        <v>284</v>
      </c>
      <c r="E149" s="221" t="s">
        <v>1</v>
      </c>
      <c r="F149" s="222" t="s">
        <v>286</v>
      </c>
      <c r="G149" s="220"/>
      <c r="H149" s="223">
        <v>9.9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284</v>
      </c>
      <c r="AU149" s="229" t="s">
        <v>85</v>
      </c>
      <c r="AV149" s="14" t="s">
        <v>106</v>
      </c>
      <c r="AW149" s="14" t="s">
        <v>32</v>
      </c>
      <c r="AX149" s="14" t="s">
        <v>76</v>
      </c>
      <c r="AY149" s="229" t="s">
        <v>275</v>
      </c>
    </row>
    <row r="150" spans="1:65" s="15" customFormat="1" ht="10">
      <c r="B150" s="230"/>
      <c r="C150" s="231"/>
      <c r="D150" s="209" t="s">
        <v>284</v>
      </c>
      <c r="E150" s="232" t="s">
        <v>1</v>
      </c>
      <c r="F150" s="233" t="s">
        <v>287</v>
      </c>
      <c r="G150" s="231"/>
      <c r="H150" s="234">
        <v>9.9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284</v>
      </c>
      <c r="AU150" s="240" t="s">
        <v>85</v>
      </c>
      <c r="AV150" s="15" t="s">
        <v>282</v>
      </c>
      <c r="AW150" s="15" t="s">
        <v>32</v>
      </c>
      <c r="AX150" s="15" t="s">
        <v>83</v>
      </c>
      <c r="AY150" s="240" t="s">
        <v>275</v>
      </c>
    </row>
    <row r="151" spans="1:65" s="2" customFormat="1" ht="16.5" customHeight="1">
      <c r="A151" s="35"/>
      <c r="B151" s="36"/>
      <c r="C151" s="194" t="s">
        <v>339</v>
      </c>
      <c r="D151" s="194" t="s">
        <v>277</v>
      </c>
      <c r="E151" s="195" t="s">
        <v>3646</v>
      </c>
      <c r="F151" s="196" t="s">
        <v>3647</v>
      </c>
      <c r="G151" s="197" t="s">
        <v>280</v>
      </c>
      <c r="H151" s="198">
        <v>9.9</v>
      </c>
      <c r="I151" s="199"/>
      <c r="J151" s="200">
        <f>ROUND(I151*H151,2)</f>
        <v>0</v>
      </c>
      <c r="K151" s="196" t="s">
        <v>281</v>
      </c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282</v>
      </c>
      <c r="AT151" s="205" t="s">
        <v>277</v>
      </c>
      <c r="AU151" s="205" t="s">
        <v>85</v>
      </c>
      <c r="AY151" s="18" t="s">
        <v>275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282</v>
      </c>
      <c r="BM151" s="205" t="s">
        <v>6146</v>
      </c>
    </row>
    <row r="152" spans="1:65" s="2" customFormat="1" ht="21.75" customHeight="1">
      <c r="A152" s="35"/>
      <c r="B152" s="36"/>
      <c r="C152" s="194" t="s">
        <v>345</v>
      </c>
      <c r="D152" s="194" t="s">
        <v>277</v>
      </c>
      <c r="E152" s="195" t="s">
        <v>3649</v>
      </c>
      <c r="F152" s="196" t="s">
        <v>3650</v>
      </c>
      <c r="G152" s="197" t="s">
        <v>290</v>
      </c>
      <c r="H152" s="198">
        <v>3</v>
      </c>
      <c r="I152" s="199"/>
      <c r="J152" s="200">
        <f>ROUND(I152*H152,2)</f>
        <v>0</v>
      </c>
      <c r="K152" s="196" t="s">
        <v>281</v>
      </c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4.6000000000000001E-4</v>
      </c>
      <c r="R152" s="203">
        <f>Q152*H152</f>
        <v>1.3800000000000002E-3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282</v>
      </c>
      <c r="AT152" s="205" t="s">
        <v>277</v>
      </c>
      <c r="AU152" s="205" t="s">
        <v>85</v>
      </c>
      <c r="AY152" s="18" t="s">
        <v>275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282</v>
      </c>
      <c r="BM152" s="205" t="s">
        <v>6147</v>
      </c>
    </row>
    <row r="153" spans="1:65" s="13" customFormat="1" ht="10">
      <c r="B153" s="207"/>
      <c r="C153" s="208"/>
      <c r="D153" s="209" t="s">
        <v>284</v>
      </c>
      <c r="E153" s="210" t="s">
        <v>1</v>
      </c>
      <c r="F153" s="211" t="s">
        <v>6126</v>
      </c>
      <c r="G153" s="208"/>
      <c r="H153" s="212">
        <v>3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284</v>
      </c>
      <c r="AU153" s="218" t="s">
        <v>85</v>
      </c>
      <c r="AV153" s="13" t="s">
        <v>85</v>
      </c>
      <c r="AW153" s="13" t="s">
        <v>32</v>
      </c>
      <c r="AX153" s="13" t="s">
        <v>76</v>
      </c>
      <c r="AY153" s="218" t="s">
        <v>275</v>
      </c>
    </row>
    <row r="154" spans="1:65" s="14" customFormat="1" ht="10">
      <c r="B154" s="219"/>
      <c r="C154" s="220"/>
      <c r="D154" s="209" t="s">
        <v>284</v>
      </c>
      <c r="E154" s="221" t="s">
        <v>1</v>
      </c>
      <c r="F154" s="222" t="s">
        <v>286</v>
      </c>
      <c r="G154" s="220"/>
      <c r="H154" s="223">
        <v>3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284</v>
      </c>
      <c r="AU154" s="229" t="s">
        <v>85</v>
      </c>
      <c r="AV154" s="14" t="s">
        <v>106</v>
      </c>
      <c r="AW154" s="14" t="s">
        <v>32</v>
      </c>
      <c r="AX154" s="14" t="s">
        <v>76</v>
      </c>
      <c r="AY154" s="229" t="s">
        <v>275</v>
      </c>
    </row>
    <row r="155" spans="1:65" s="15" customFormat="1" ht="10">
      <c r="B155" s="230"/>
      <c r="C155" s="231"/>
      <c r="D155" s="209" t="s">
        <v>284</v>
      </c>
      <c r="E155" s="232" t="s">
        <v>1</v>
      </c>
      <c r="F155" s="233" t="s">
        <v>287</v>
      </c>
      <c r="G155" s="231"/>
      <c r="H155" s="234">
        <v>3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284</v>
      </c>
      <c r="AU155" s="240" t="s">
        <v>85</v>
      </c>
      <c r="AV155" s="15" t="s">
        <v>282</v>
      </c>
      <c r="AW155" s="15" t="s">
        <v>32</v>
      </c>
      <c r="AX155" s="15" t="s">
        <v>83</v>
      </c>
      <c r="AY155" s="240" t="s">
        <v>275</v>
      </c>
    </row>
    <row r="156" spans="1:65" s="2" customFormat="1" ht="24.15" customHeight="1">
      <c r="A156" s="35"/>
      <c r="B156" s="36"/>
      <c r="C156" s="194" t="s">
        <v>349</v>
      </c>
      <c r="D156" s="194" t="s">
        <v>277</v>
      </c>
      <c r="E156" s="195" t="s">
        <v>3652</v>
      </c>
      <c r="F156" s="196" t="s">
        <v>3653</v>
      </c>
      <c r="G156" s="197" t="s">
        <v>290</v>
      </c>
      <c r="H156" s="198">
        <v>3</v>
      </c>
      <c r="I156" s="199"/>
      <c r="J156" s="200">
        <f>ROUND(I156*H156,2)</f>
        <v>0</v>
      </c>
      <c r="K156" s="196" t="s">
        <v>281</v>
      </c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282</v>
      </c>
      <c r="AT156" s="205" t="s">
        <v>277</v>
      </c>
      <c r="AU156" s="205" t="s">
        <v>85</v>
      </c>
      <c r="AY156" s="18" t="s">
        <v>275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282</v>
      </c>
      <c r="BM156" s="205" t="s">
        <v>6148</v>
      </c>
    </row>
    <row r="157" spans="1:65" s="2" customFormat="1" ht="37.75" customHeight="1">
      <c r="A157" s="35"/>
      <c r="B157" s="36"/>
      <c r="C157" s="194" t="s">
        <v>362</v>
      </c>
      <c r="D157" s="194" t="s">
        <v>277</v>
      </c>
      <c r="E157" s="195" t="s">
        <v>323</v>
      </c>
      <c r="F157" s="196" t="s">
        <v>324</v>
      </c>
      <c r="G157" s="197" t="s">
        <v>290</v>
      </c>
      <c r="H157" s="198">
        <v>16.495000000000001</v>
      </c>
      <c r="I157" s="199"/>
      <c r="J157" s="200">
        <f>ROUND(I157*H157,2)</f>
        <v>0</v>
      </c>
      <c r="K157" s="196" t="s">
        <v>281</v>
      </c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282</v>
      </c>
      <c r="AT157" s="205" t="s">
        <v>277</v>
      </c>
      <c r="AU157" s="205" t="s">
        <v>85</v>
      </c>
      <c r="AY157" s="18" t="s">
        <v>275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282</v>
      </c>
      <c r="BM157" s="205" t="s">
        <v>6149</v>
      </c>
    </row>
    <row r="158" spans="1:65" s="13" customFormat="1" ht="10">
      <c r="B158" s="207"/>
      <c r="C158" s="208"/>
      <c r="D158" s="209" t="s">
        <v>284</v>
      </c>
      <c r="E158" s="210" t="s">
        <v>1</v>
      </c>
      <c r="F158" s="211" t="s">
        <v>3614</v>
      </c>
      <c r="G158" s="208"/>
      <c r="H158" s="212">
        <v>3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284</v>
      </c>
      <c r="AU158" s="218" t="s">
        <v>85</v>
      </c>
      <c r="AV158" s="13" t="s">
        <v>85</v>
      </c>
      <c r="AW158" s="13" t="s">
        <v>32</v>
      </c>
      <c r="AX158" s="13" t="s">
        <v>76</v>
      </c>
      <c r="AY158" s="218" t="s">
        <v>275</v>
      </c>
    </row>
    <row r="159" spans="1:65" s="13" customFormat="1" ht="10">
      <c r="B159" s="207"/>
      <c r="C159" s="208"/>
      <c r="D159" s="209" t="s">
        <v>284</v>
      </c>
      <c r="E159" s="210" t="s">
        <v>1</v>
      </c>
      <c r="F159" s="211" t="s">
        <v>3618</v>
      </c>
      <c r="G159" s="208"/>
      <c r="H159" s="212">
        <v>41.308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284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275</v>
      </c>
    </row>
    <row r="160" spans="1:65" s="13" customFormat="1" ht="10">
      <c r="B160" s="207"/>
      <c r="C160" s="208"/>
      <c r="D160" s="209" t="s">
        <v>284</v>
      </c>
      <c r="E160" s="210" t="s">
        <v>1</v>
      </c>
      <c r="F160" s="211" t="s">
        <v>326</v>
      </c>
      <c r="G160" s="208"/>
      <c r="H160" s="212">
        <v>-27.812999999999999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284</v>
      </c>
      <c r="AU160" s="218" t="s">
        <v>85</v>
      </c>
      <c r="AV160" s="13" t="s">
        <v>85</v>
      </c>
      <c r="AW160" s="13" t="s">
        <v>32</v>
      </c>
      <c r="AX160" s="13" t="s">
        <v>76</v>
      </c>
      <c r="AY160" s="218" t="s">
        <v>275</v>
      </c>
    </row>
    <row r="161" spans="1:65" s="14" customFormat="1" ht="10">
      <c r="B161" s="219"/>
      <c r="C161" s="220"/>
      <c r="D161" s="209" t="s">
        <v>284</v>
      </c>
      <c r="E161" s="221" t="s">
        <v>1</v>
      </c>
      <c r="F161" s="222" t="s">
        <v>286</v>
      </c>
      <c r="G161" s="220"/>
      <c r="H161" s="223">
        <v>16.495000000000001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284</v>
      </c>
      <c r="AU161" s="229" t="s">
        <v>85</v>
      </c>
      <c r="AV161" s="14" t="s">
        <v>106</v>
      </c>
      <c r="AW161" s="14" t="s">
        <v>32</v>
      </c>
      <c r="AX161" s="14" t="s">
        <v>76</v>
      </c>
      <c r="AY161" s="229" t="s">
        <v>275</v>
      </c>
    </row>
    <row r="162" spans="1:65" s="15" customFormat="1" ht="10">
      <c r="B162" s="230"/>
      <c r="C162" s="231"/>
      <c r="D162" s="209" t="s">
        <v>284</v>
      </c>
      <c r="E162" s="232" t="s">
        <v>200</v>
      </c>
      <c r="F162" s="233" t="s">
        <v>287</v>
      </c>
      <c r="G162" s="231"/>
      <c r="H162" s="234">
        <v>16.495000000000001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284</v>
      </c>
      <c r="AU162" s="240" t="s">
        <v>85</v>
      </c>
      <c r="AV162" s="15" t="s">
        <v>282</v>
      </c>
      <c r="AW162" s="15" t="s">
        <v>32</v>
      </c>
      <c r="AX162" s="15" t="s">
        <v>83</v>
      </c>
      <c r="AY162" s="240" t="s">
        <v>275</v>
      </c>
    </row>
    <row r="163" spans="1:65" s="2" customFormat="1" ht="24.15" customHeight="1">
      <c r="A163" s="35"/>
      <c r="B163" s="36"/>
      <c r="C163" s="194" t="s">
        <v>366</v>
      </c>
      <c r="D163" s="194" t="s">
        <v>277</v>
      </c>
      <c r="E163" s="195" t="s">
        <v>3657</v>
      </c>
      <c r="F163" s="196" t="s">
        <v>3658</v>
      </c>
      <c r="G163" s="197" t="s">
        <v>290</v>
      </c>
      <c r="H163" s="198">
        <v>16.495000000000001</v>
      </c>
      <c r="I163" s="199"/>
      <c r="J163" s="200">
        <f>ROUND(I163*H163,2)</f>
        <v>0</v>
      </c>
      <c r="K163" s="196" t="s">
        <v>281</v>
      </c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282</v>
      </c>
      <c r="AT163" s="205" t="s">
        <v>277</v>
      </c>
      <c r="AU163" s="205" t="s">
        <v>85</v>
      </c>
      <c r="AY163" s="18" t="s">
        <v>275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282</v>
      </c>
      <c r="BM163" s="205" t="s">
        <v>6150</v>
      </c>
    </row>
    <row r="164" spans="1:65" s="13" customFormat="1" ht="10">
      <c r="B164" s="207"/>
      <c r="C164" s="208"/>
      <c r="D164" s="209" t="s">
        <v>284</v>
      </c>
      <c r="E164" s="210" t="s">
        <v>1</v>
      </c>
      <c r="F164" s="211" t="s">
        <v>200</v>
      </c>
      <c r="G164" s="208"/>
      <c r="H164" s="212">
        <v>16.495000000000001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284</v>
      </c>
      <c r="AU164" s="218" t="s">
        <v>85</v>
      </c>
      <c r="AV164" s="13" t="s">
        <v>85</v>
      </c>
      <c r="AW164" s="13" t="s">
        <v>32</v>
      </c>
      <c r="AX164" s="13" t="s">
        <v>76</v>
      </c>
      <c r="AY164" s="218" t="s">
        <v>275</v>
      </c>
    </row>
    <row r="165" spans="1:65" s="14" customFormat="1" ht="10">
      <c r="B165" s="219"/>
      <c r="C165" s="220"/>
      <c r="D165" s="209" t="s">
        <v>284</v>
      </c>
      <c r="E165" s="221" t="s">
        <v>1</v>
      </c>
      <c r="F165" s="222" t="s">
        <v>286</v>
      </c>
      <c r="G165" s="220"/>
      <c r="H165" s="223">
        <v>16.495000000000001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284</v>
      </c>
      <c r="AU165" s="229" t="s">
        <v>85</v>
      </c>
      <c r="AV165" s="14" t="s">
        <v>106</v>
      </c>
      <c r="AW165" s="14" t="s">
        <v>32</v>
      </c>
      <c r="AX165" s="14" t="s">
        <v>76</v>
      </c>
      <c r="AY165" s="229" t="s">
        <v>275</v>
      </c>
    </row>
    <row r="166" spans="1:65" s="15" customFormat="1" ht="10">
      <c r="B166" s="230"/>
      <c r="C166" s="231"/>
      <c r="D166" s="209" t="s">
        <v>284</v>
      </c>
      <c r="E166" s="232" t="s">
        <v>1</v>
      </c>
      <c r="F166" s="233" t="s">
        <v>287</v>
      </c>
      <c r="G166" s="231"/>
      <c r="H166" s="234">
        <v>16.495000000000001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284</v>
      </c>
      <c r="AU166" s="240" t="s">
        <v>85</v>
      </c>
      <c r="AV166" s="15" t="s">
        <v>282</v>
      </c>
      <c r="AW166" s="15" t="s">
        <v>32</v>
      </c>
      <c r="AX166" s="15" t="s">
        <v>83</v>
      </c>
      <c r="AY166" s="240" t="s">
        <v>275</v>
      </c>
    </row>
    <row r="167" spans="1:65" s="2" customFormat="1" ht="24.15" customHeight="1">
      <c r="A167" s="35"/>
      <c r="B167" s="36"/>
      <c r="C167" s="194" t="s">
        <v>370</v>
      </c>
      <c r="D167" s="194" t="s">
        <v>277</v>
      </c>
      <c r="E167" s="195" t="s">
        <v>3660</v>
      </c>
      <c r="F167" s="196" t="s">
        <v>3661</v>
      </c>
      <c r="G167" s="197" t="s">
        <v>342</v>
      </c>
      <c r="H167" s="198">
        <v>30.515999999999998</v>
      </c>
      <c r="I167" s="199"/>
      <c r="J167" s="200">
        <f>ROUND(I167*H167,2)</f>
        <v>0</v>
      </c>
      <c r="K167" s="196" t="s">
        <v>281</v>
      </c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282</v>
      </c>
      <c r="AT167" s="205" t="s">
        <v>277</v>
      </c>
      <c r="AU167" s="205" t="s">
        <v>85</v>
      </c>
      <c r="AY167" s="18" t="s">
        <v>275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282</v>
      </c>
      <c r="BM167" s="205" t="s">
        <v>6151</v>
      </c>
    </row>
    <row r="168" spans="1:65" s="13" customFormat="1" ht="10">
      <c r="B168" s="207"/>
      <c r="C168" s="208"/>
      <c r="D168" s="209" t="s">
        <v>284</v>
      </c>
      <c r="E168" s="210" t="s">
        <v>1</v>
      </c>
      <c r="F168" s="211" t="s">
        <v>344</v>
      </c>
      <c r="G168" s="208"/>
      <c r="H168" s="212">
        <v>30.515999999999998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284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275</v>
      </c>
    </row>
    <row r="169" spans="1:65" s="14" customFormat="1" ht="10">
      <c r="B169" s="219"/>
      <c r="C169" s="220"/>
      <c r="D169" s="209" t="s">
        <v>284</v>
      </c>
      <c r="E169" s="221" t="s">
        <v>1</v>
      </c>
      <c r="F169" s="222" t="s">
        <v>286</v>
      </c>
      <c r="G169" s="220"/>
      <c r="H169" s="223">
        <v>30.515999999999998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284</v>
      </c>
      <c r="AU169" s="229" t="s">
        <v>85</v>
      </c>
      <c r="AV169" s="14" t="s">
        <v>106</v>
      </c>
      <c r="AW169" s="14" t="s">
        <v>32</v>
      </c>
      <c r="AX169" s="14" t="s">
        <v>76</v>
      </c>
      <c r="AY169" s="229" t="s">
        <v>275</v>
      </c>
    </row>
    <row r="170" spans="1:65" s="15" customFormat="1" ht="10">
      <c r="B170" s="230"/>
      <c r="C170" s="231"/>
      <c r="D170" s="209" t="s">
        <v>284</v>
      </c>
      <c r="E170" s="232" t="s">
        <v>1</v>
      </c>
      <c r="F170" s="233" t="s">
        <v>287</v>
      </c>
      <c r="G170" s="231"/>
      <c r="H170" s="234">
        <v>30.515999999999998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284</v>
      </c>
      <c r="AU170" s="240" t="s">
        <v>85</v>
      </c>
      <c r="AV170" s="15" t="s">
        <v>282</v>
      </c>
      <c r="AW170" s="15" t="s">
        <v>32</v>
      </c>
      <c r="AX170" s="15" t="s">
        <v>83</v>
      </c>
      <c r="AY170" s="240" t="s">
        <v>275</v>
      </c>
    </row>
    <row r="171" spans="1:65" s="2" customFormat="1" ht="16.5" customHeight="1">
      <c r="A171" s="35"/>
      <c r="B171" s="36"/>
      <c r="C171" s="194" t="s">
        <v>8</v>
      </c>
      <c r="D171" s="194" t="s">
        <v>277</v>
      </c>
      <c r="E171" s="195" t="s">
        <v>346</v>
      </c>
      <c r="F171" s="196" t="s">
        <v>347</v>
      </c>
      <c r="G171" s="197" t="s">
        <v>290</v>
      </c>
      <c r="H171" s="198">
        <v>16.495000000000001</v>
      </c>
      <c r="I171" s="199"/>
      <c r="J171" s="200">
        <f>ROUND(I171*H171,2)</f>
        <v>0</v>
      </c>
      <c r="K171" s="196" t="s">
        <v>281</v>
      </c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282</v>
      </c>
      <c r="AT171" s="205" t="s">
        <v>277</v>
      </c>
      <c r="AU171" s="205" t="s">
        <v>85</v>
      </c>
      <c r="AY171" s="18" t="s">
        <v>275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282</v>
      </c>
      <c r="BM171" s="205" t="s">
        <v>6152</v>
      </c>
    </row>
    <row r="172" spans="1:65" s="13" customFormat="1" ht="10">
      <c r="B172" s="207"/>
      <c r="C172" s="208"/>
      <c r="D172" s="209" t="s">
        <v>284</v>
      </c>
      <c r="E172" s="210" t="s">
        <v>1</v>
      </c>
      <c r="F172" s="211" t="s">
        <v>200</v>
      </c>
      <c r="G172" s="208"/>
      <c r="H172" s="212">
        <v>16.495000000000001</v>
      </c>
      <c r="I172" s="213"/>
      <c r="J172" s="208"/>
      <c r="K172" s="208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284</v>
      </c>
      <c r="AU172" s="218" t="s">
        <v>85</v>
      </c>
      <c r="AV172" s="13" t="s">
        <v>85</v>
      </c>
      <c r="AW172" s="13" t="s">
        <v>32</v>
      </c>
      <c r="AX172" s="13" t="s">
        <v>76</v>
      </c>
      <c r="AY172" s="218" t="s">
        <v>275</v>
      </c>
    </row>
    <row r="173" spans="1:65" s="14" customFormat="1" ht="10">
      <c r="B173" s="219"/>
      <c r="C173" s="220"/>
      <c r="D173" s="209" t="s">
        <v>284</v>
      </c>
      <c r="E173" s="221" t="s">
        <v>1</v>
      </c>
      <c r="F173" s="222" t="s">
        <v>286</v>
      </c>
      <c r="G173" s="220"/>
      <c r="H173" s="223">
        <v>16.495000000000001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284</v>
      </c>
      <c r="AU173" s="229" t="s">
        <v>85</v>
      </c>
      <c r="AV173" s="14" t="s">
        <v>106</v>
      </c>
      <c r="AW173" s="14" t="s">
        <v>32</v>
      </c>
      <c r="AX173" s="14" t="s">
        <v>76</v>
      </c>
      <c r="AY173" s="229" t="s">
        <v>275</v>
      </c>
    </row>
    <row r="174" spans="1:65" s="15" customFormat="1" ht="10">
      <c r="B174" s="230"/>
      <c r="C174" s="231"/>
      <c r="D174" s="209" t="s">
        <v>284</v>
      </c>
      <c r="E174" s="232" t="s">
        <v>1</v>
      </c>
      <c r="F174" s="233" t="s">
        <v>287</v>
      </c>
      <c r="G174" s="231"/>
      <c r="H174" s="234">
        <v>16.495000000000001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284</v>
      </c>
      <c r="AU174" s="240" t="s">
        <v>85</v>
      </c>
      <c r="AV174" s="15" t="s">
        <v>282</v>
      </c>
      <c r="AW174" s="15" t="s">
        <v>32</v>
      </c>
      <c r="AX174" s="15" t="s">
        <v>83</v>
      </c>
      <c r="AY174" s="240" t="s">
        <v>275</v>
      </c>
    </row>
    <row r="175" spans="1:65" s="2" customFormat="1" ht="24.15" customHeight="1">
      <c r="A175" s="35"/>
      <c r="B175" s="36"/>
      <c r="C175" s="194" t="s">
        <v>380</v>
      </c>
      <c r="D175" s="194" t="s">
        <v>277</v>
      </c>
      <c r="E175" s="195" t="s">
        <v>350</v>
      </c>
      <c r="F175" s="196" t="s">
        <v>351</v>
      </c>
      <c r="G175" s="197" t="s">
        <v>290</v>
      </c>
      <c r="H175" s="198">
        <v>27.812999999999999</v>
      </c>
      <c r="I175" s="199"/>
      <c r="J175" s="200">
        <f>ROUND(I175*H175,2)</f>
        <v>0</v>
      </c>
      <c r="K175" s="196" t="s">
        <v>281</v>
      </c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282</v>
      </c>
      <c r="AT175" s="205" t="s">
        <v>277</v>
      </c>
      <c r="AU175" s="205" t="s">
        <v>85</v>
      </c>
      <c r="AY175" s="18" t="s">
        <v>275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282</v>
      </c>
      <c r="BM175" s="205" t="s">
        <v>6153</v>
      </c>
    </row>
    <row r="176" spans="1:65" s="13" customFormat="1" ht="10">
      <c r="B176" s="207"/>
      <c r="C176" s="208"/>
      <c r="D176" s="209" t="s">
        <v>284</v>
      </c>
      <c r="E176" s="210" t="s">
        <v>1</v>
      </c>
      <c r="F176" s="211" t="s">
        <v>6154</v>
      </c>
      <c r="G176" s="208"/>
      <c r="H176" s="212">
        <v>2.13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284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275</v>
      </c>
    </row>
    <row r="177" spans="1:65" s="13" customFormat="1" ht="10">
      <c r="B177" s="207"/>
      <c r="C177" s="208"/>
      <c r="D177" s="209" t="s">
        <v>284</v>
      </c>
      <c r="E177" s="210" t="s">
        <v>1</v>
      </c>
      <c r="F177" s="211" t="s">
        <v>6155</v>
      </c>
      <c r="G177" s="208"/>
      <c r="H177" s="212">
        <v>25.683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284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275</v>
      </c>
    </row>
    <row r="178" spans="1:65" s="14" customFormat="1" ht="10">
      <c r="B178" s="219"/>
      <c r="C178" s="220"/>
      <c r="D178" s="209" t="s">
        <v>284</v>
      </c>
      <c r="E178" s="221" t="s">
        <v>1</v>
      </c>
      <c r="F178" s="222" t="s">
        <v>286</v>
      </c>
      <c r="G178" s="220"/>
      <c r="H178" s="223">
        <v>27.812999999999999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284</v>
      </c>
      <c r="AU178" s="229" t="s">
        <v>85</v>
      </c>
      <c r="AV178" s="14" t="s">
        <v>106</v>
      </c>
      <c r="AW178" s="14" t="s">
        <v>32</v>
      </c>
      <c r="AX178" s="14" t="s">
        <v>76</v>
      </c>
      <c r="AY178" s="229" t="s">
        <v>275</v>
      </c>
    </row>
    <row r="179" spans="1:65" s="15" customFormat="1" ht="10">
      <c r="B179" s="230"/>
      <c r="C179" s="231"/>
      <c r="D179" s="209" t="s">
        <v>284</v>
      </c>
      <c r="E179" s="232" t="s">
        <v>224</v>
      </c>
      <c r="F179" s="233" t="s">
        <v>287</v>
      </c>
      <c r="G179" s="231"/>
      <c r="H179" s="234">
        <v>27.812999999999999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284</v>
      </c>
      <c r="AU179" s="240" t="s">
        <v>85</v>
      </c>
      <c r="AV179" s="15" t="s">
        <v>282</v>
      </c>
      <c r="AW179" s="15" t="s">
        <v>32</v>
      </c>
      <c r="AX179" s="15" t="s">
        <v>83</v>
      </c>
      <c r="AY179" s="240" t="s">
        <v>275</v>
      </c>
    </row>
    <row r="180" spans="1:65" s="2" customFormat="1" ht="24.15" customHeight="1">
      <c r="A180" s="35"/>
      <c r="B180" s="36"/>
      <c r="C180" s="194" t="s">
        <v>385</v>
      </c>
      <c r="D180" s="194" t="s">
        <v>277</v>
      </c>
      <c r="E180" s="195" t="s">
        <v>3667</v>
      </c>
      <c r="F180" s="196" t="s">
        <v>3668</v>
      </c>
      <c r="G180" s="197" t="s">
        <v>290</v>
      </c>
      <c r="H180" s="198">
        <v>14.847</v>
      </c>
      <c r="I180" s="199"/>
      <c r="J180" s="200">
        <f>ROUND(I180*H180,2)</f>
        <v>0</v>
      </c>
      <c r="K180" s="196" t="s">
        <v>281</v>
      </c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282</v>
      </c>
      <c r="AT180" s="205" t="s">
        <v>277</v>
      </c>
      <c r="AU180" s="205" t="s">
        <v>85</v>
      </c>
      <c r="AY180" s="18" t="s">
        <v>275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282</v>
      </c>
      <c r="BM180" s="205" t="s">
        <v>6156</v>
      </c>
    </row>
    <row r="181" spans="1:65" s="13" customFormat="1" ht="10">
      <c r="B181" s="207"/>
      <c r="C181" s="208"/>
      <c r="D181" s="209" t="s">
        <v>284</v>
      </c>
      <c r="E181" s="210" t="s">
        <v>1</v>
      </c>
      <c r="F181" s="211" t="s">
        <v>6157</v>
      </c>
      <c r="G181" s="208"/>
      <c r="H181" s="212">
        <v>14.177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284</v>
      </c>
      <c r="AU181" s="218" t="s">
        <v>85</v>
      </c>
      <c r="AV181" s="13" t="s">
        <v>85</v>
      </c>
      <c r="AW181" s="13" t="s">
        <v>32</v>
      </c>
      <c r="AX181" s="13" t="s">
        <v>76</v>
      </c>
      <c r="AY181" s="218" t="s">
        <v>275</v>
      </c>
    </row>
    <row r="182" spans="1:65" s="13" customFormat="1" ht="10">
      <c r="B182" s="207"/>
      <c r="C182" s="208"/>
      <c r="D182" s="209" t="s">
        <v>284</v>
      </c>
      <c r="E182" s="210" t="s">
        <v>1</v>
      </c>
      <c r="F182" s="211" t="s">
        <v>6158</v>
      </c>
      <c r="G182" s="208"/>
      <c r="H182" s="212">
        <v>0.67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284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275</v>
      </c>
    </row>
    <row r="183" spans="1:65" s="14" customFormat="1" ht="10">
      <c r="B183" s="219"/>
      <c r="C183" s="220"/>
      <c r="D183" s="209" t="s">
        <v>284</v>
      </c>
      <c r="E183" s="221" t="s">
        <v>1</v>
      </c>
      <c r="F183" s="222" t="s">
        <v>286</v>
      </c>
      <c r="G183" s="220"/>
      <c r="H183" s="223">
        <v>14.847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284</v>
      </c>
      <c r="AU183" s="229" t="s">
        <v>85</v>
      </c>
      <c r="AV183" s="14" t="s">
        <v>106</v>
      </c>
      <c r="AW183" s="14" t="s">
        <v>32</v>
      </c>
      <c r="AX183" s="14" t="s">
        <v>76</v>
      </c>
      <c r="AY183" s="229" t="s">
        <v>275</v>
      </c>
    </row>
    <row r="184" spans="1:65" s="15" customFormat="1" ht="10">
      <c r="B184" s="230"/>
      <c r="C184" s="231"/>
      <c r="D184" s="209" t="s">
        <v>284</v>
      </c>
      <c r="E184" s="232" t="s">
        <v>1</v>
      </c>
      <c r="F184" s="233" t="s">
        <v>287</v>
      </c>
      <c r="G184" s="231"/>
      <c r="H184" s="234">
        <v>14.847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284</v>
      </c>
      <c r="AU184" s="240" t="s">
        <v>85</v>
      </c>
      <c r="AV184" s="15" t="s">
        <v>282</v>
      </c>
      <c r="AW184" s="15" t="s">
        <v>32</v>
      </c>
      <c r="AX184" s="15" t="s">
        <v>83</v>
      </c>
      <c r="AY184" s="240" t="s">
        <v>275</v>
      </c>
    </row>
    <row r="185" spans="1:65" s="2" customFormat="1" ht="16.5" customHeight="1">
      <c r="A185" s="35"/>
      <c r="B185" s="36"/>
      <c r="C185" s="251" t="s">
        <v>391</v>
      </c>
      <c r="D185" s="251" t="s">
        <v>386</v>
      </c>
      <c r="E185" s="252" t="s">
        <v>3671</v>
      </c>
      <c r="F185" s="253" t="s">
        <v>3672</v>
      </c>
      <c r="G185" s="254" t="s">
        <v>342</v>
      </c>
      <c r="H185" s="255">
        <v>29.693999999999999</v>
      </c>
      <c r="I185" s="256"/>
      <c r="J185" s="257">
        <f>ROUND(I185*H185,2)</f>
        <v>0</v>
      </c>
      <c r="K185" s="253" t="s">
        <v>281</v>
      </c>
      <c r="L185" s="258"/>
      <c r="M185" s="259" t="s">
        <v>1</v>
      </c>
      <c r="N185" s="260" t="s">
        <v>41</v>
      </c>
      <c r="O185" s="72"/>
      <c r="P185" s="203">
        <f>O185*H185</f>
        <v>0</v>
      </c>
      <c r="Q185" s="203">
        <v>1</v>
      </c>
      <c r="R185" s="203">
        <f>Q185*H185</f>
        <v>29.693999999999999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334</v>
      </c>
      <c r="AT185" s="205" t="s">
        <v>386</v>
      </c>
      <c r="AU185" s="205" t="s">
        <v>85</v>
      </c>
      <c r="AY185" s="18" t="s">
        <v>275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282</v>
      </c>
      <c r="BM185" s="205" t="s">
        <v>6159</v>
      </c>
    </row>
    <row r="186" spans="1:65" s="13" customFormat="1" ht="10">
      <c r="B186" s="207"/>
      <c r="C186" s="208"/>
      <c r="D186" s="209" t="s">
        <v>284</v>
      </c>
      <c r="E186" s="208"/>
      <c r="F186" s="211" t="s">
        <v>6160</v>
      </c>
      <c r="G186" s="208"/>
      <c r="H186" s="212">
        <v>29.693999999999999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284</v>
      </c>
      <c r="AU186" s="218" t="s">
        <v>85</v>
      </c>
      <c r="AV186" s="13" t="s">
        <v>85</v>
      </c>
      <c r="AW186" s="13" t="s">
        <v>4</v>
      </c>
      <c r="AX186" s="13" t="s">
        <v>83</v>
      </c>
      <c r="AY186" s="218" t="s">
        <v>275</v>
      </c>
    </row>
    <row r="187" spans="1:65" s="2" customFormat="1" ht="24.15" customHeight="1">
      <c r="A187" s="35"/>
      <c r="B187" s="36"/>
      <c r="C187" s="194" t="s">
        <v>396</v>
      </c>
      <c r="D187" s="194" t="s">
        <v>277</v>
      </c>
      <c r="E187" s="195" t="s">
        <v>3675</v>
      </c>
      <c r="F187" s="196" t="s">
        <v>3676</v>
      </c>
      <c r="G187" s="197" t="s">
        <v>280</v>
      </c>
      <c r="H187" s="198">
        <v>47.4</v>
      </c>
      <c r="I187" s="199"/>
      <c r="J187" s="200">
        <f>ROUND(I187*H187,2)</f>
        <v>0</v>
      </c>
      <c r="K187" s="196" t="s">
        <v>281</v>
      </c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282</v>
      </c>
      <c r="AT187" s="205" t="s">
        <v>277</v>
      </c>
      <c r="AU187" s="205" t="s">
        <v>85</v>
      </c>
      <c r="AY187" s="18" t="s">
        <v>275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282</v>
      </c>
      <c r="BM187" s="205" t="s">
        <v>6161</v>
      </c>
    </row>
    <row r="188" spans="1:65" s="13" customFormat="1" ht="10">
      <c r="B188" s="207"/>
      <c r="C188" s="208"/>
      <c r="D188" s="209" t="s">
        <v>284</v>
      </c>
      <c r="E188" s="210" t="s">
        <v>1</v>
      </c>
      <c r="F188" s="211" t="s">
        <v>196</v>
      </c>
      <c r="G188" s="208"/>
      <c r="H188" s="212">
        <v>47.4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284</v>
      </c>
      <c r="AU188" s="218" t="s">
        <v>85</v>
      </c>
      <c r="AV188" s="13" t="s">
        <v>85</v>
      </c>
      <c r="AW188" s="13" t="s">
        <v>32</v>
      </c>
      <c r="AX188" s="13" t="s">
        <v>76</v>
      </c>
      <c r="AY188" s="218" t="s">
        <v>275</v>
      </c>
    </row>
    <row r="189" spans="1:65" s="14" customFormat="1" ht="10">
      <c r="B189" s="219"/>
      <c r="C189" s="220"/>
      <c r="D189" s="209" t="s">
        <v>284</v>
      </c>
      <c r="E189" s="221" t="s">
        <v>1</v>
      </c>
      <c r="F189" s="222" t="s">
        <v>286</v>
      </c>
      <c r="G189" s="220"/>
      <c r="H189" s="223">
        <v>47.4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284</v>
      </c>
      <c r="AU189" s="229" t="s">
        <v>85</v>
      </c>
      <c r="AV189" s="14" t="s">
        <v>106</v>
      </c>
      <c r="AW189" s="14" t="s">
        <v>32</v>
      </c>
      <c r="AX189" s="14" t="s">
        <v>76</v>
      </c>
      <c r="AY189" s="229" t="s">
        <v>275</v>
      </c>
    </row>
    <row r="190" spans="1:65" s="15" customFormat="1" ht="10">
      <c r="B190" s="230"/>
      <c r="C190" s="231"/>
      <c r="D190" s="209" t="s">
        <v>284</v>
      </c>
      <c r="E190" s="232" t="s">
        <v>1</v>
      </c>
      <c r="F190" s="233" t="s">
        <v>287</v>
      </c>
      <c r="G190" s="231"/>
      <c r="H190" s="234">
        <v>47.4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284</v>
      </c>
      <c r="AU190" s="240" t="s">
        <v>85</v>
      </c>
      <c r="AV190" s="15" t="s">
        <v>282</v>
      </c>
      <c r="AW190" s="15" t="s">
        <v>32</v>
      </c>
      <c r="AX190" s="15" t="s">
        <v>83</v>
      </c>
      <c r="AY190" s="240" t="s">
        <v>275</v>
      </c>
    </row>
    <row r="191" spans="1:65" s="2" customFormat="1" ht="24.15" customHeight="1">
      <c r="A191" s="35"/>
      <c r="B191" s="36"/>
      <c r="C191" s="194" t="s">
        <v>402</v>
      </c>
      <c r="D191" s="194" t="s">
        <v>277</v>
      </c>
      <c r="E191" s="195" t="s">
        <v>3678</v>
      </c>
      <c r="F191" s="196" t="s">
        <v>3679</v>
      </c>
      <c r="G191" s="197" t="s">
        <v>280</v>
      </c>
      <c r="H191" s="198">
        <v>47.4</v>
      </c>
      <c r="I191" s="199"/>
      <c r="J191" s="200">
        <f>ROUND(I191*H191,2)</f>
        <v>0</v>
      </c>
      <c r="K191" s="196" t="s">
        <v>281</v>
      </c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282</v>
      </c>
      <c r="AT191" s="205" t="s">
        <v>277</v>
      </c>
      <c r="AU191" s="205" t="s">
        <v>85</v>
      </c>
      <c r="AY191" s="18" t="s">
        <v>275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282</v>
      </c>
      <c r="BM191" s="205" t="s">
        <v>6162</v>
      </c>
    </row>
    <row r="192" spans="1:65" s="13" customFormat="1" ht="10">
      <c r="B192" s="207"/>
      <c r="C192" s="208"/>
      <c r="D192" s="209" t="s">
        <v>284</v>
      </c>
      <c r="E192" s="210" t="s">
        <v>1</v>
      </c>
      <c r="F192" s="211" t="s">
        <v>196</v>
      </c>
      <c r="G192" s="208"/>
      <c r="H192" s="212">
        <v>47.4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284</v>
      </c>
      <c r="AU192" s="218" t="s">
        <v>85</v>
      </c>
      <c r="AV192" s="13" t="s">
        <v>85</v>
      </c>
      <c r="AW192" s="13" t="s">
        <v>32</v>
      </c>
      <c r="AX192" s="13" t="s">
        <v>76</v>
      </c>
      <c r="AY192" s="218" t="s">
        <v>275</v>
      </c>
    </row>
    <row r="193" spans="1:65" s="14" customFormat="1" ht="10">
      <c r="B193" s="219"/>
      <c r="C193" s="220"/>
      <c r="D193" s="209" t="s">
        <v>284</v>
      </c>
      <c r="E193" s="221" t="s">
        <v>1</v>
      </c>
      <c r="F193" s="222" t="s">
        <v>286</v>
      </c>
      <c r="G193" s="220"/>
      <c r="H193" s="223">
        <v>47.4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284</v>
      </c>
      <c r="AU193" s="229" t="s">
        <v>85</v>
      </c>
      <c r="AV193" s="14" t="s">
        <v>106</v>
      </c>
      <c r="AW193" s="14" t="s">
        <v>32</v>
      </c>
      <c r="AX193" s="14" t="s">
        <v>76</v>
      </c>
      <c r="AY193" s="229" t="s">
        <v>275</v>
      </c>
    </row>
    <row r="194" spans="1:65" s="15" customFormat="1" ht="10">
      <c r="B194" s="230"/>
      <c r="C194" s="231"/>
      <c r="D194" s="209" t="s">
        <v>284</v>
      </c>
      <c r="E194" s="232" t="s">
        <v>1</v>
      </c>
      <c r="F194" s="233" t="s">
        <v>287</v>
      </c>
      <c r="G194" s="231"/>
      <c r="H194" s="234">
        <v>47.4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284</v>
      </c>
      <c r="AU194" s="240" t="s">
        <v>85</v>
      </c>
      <c r="AV194" s="15" t="s">
        <v>282</v>
      </c>
      <c r="AW194" s="15" t="s">
        <v>32</v>
      </c>
      <c r="AX194" s="15" t="s">
        <v>83</v>
      </c>
      <c r="AY194" s="240" t="s">
        <v>275</v>
      </c>
    </row>
    <row r="195" spans="1:65" s="2" customFormat="1" ht="16.5" customHeight="1">
      <c r="A195" s="35"/>
      <c r="B195" s="36"/>
      <c r="C195" s="251" t="s">
        <v>7</v>
      </c>
      <c r="D195" s="251" t="s">
        <v>386</v>
      </c>
      <c r="E195" s="252" t="s">
        <v>3681</v>
      </c>
      <c r="F195" s="253" t="s">
        <v>3682</v>
      </c>
      <c r="G195" s="254" t="s">
        <v>1613</v>
      </c>
      <c r="H195" s="255">
        <v>0.94799999999999995</v>
      </c>
      <c r="I195" s="256"/>
      <c r="J195" s="257">
        <f>ROUND(I195*H195,2)</f>
        <v>0</v>
      </c>
      <c r="K195" s="253" t="s">
        <v>281</v>
      </c>
      <c r="L195" s="258"/>
      <c r="M195" s="259" t="s">
        <v>1</v>
      </c>
      <c r="N195" s="260" t="s">
        <v>41</v>
      </c>
      <c r="O195" s="72"/>
      <c r="P195" s="203">
        <f>O195*H195</f>
        <v>0</v>
      </c>
      <c r="Q195" s="203">
        <v>1E-3</v>
      </c>
      <c r="R195" s="203">
        <f>Q195*H195</f>
        <v>9.4799999999999995E-4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334</v>
      </c>
      <c r="AT195" s="205" t="s">
        <v>386</v>
      </c>
      <c r="AU195" s="205" t="s">
        <v>85</v>
      </c>
      <c r="AY195" s="18" t="s">
        <v>275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282</v>
      </c>
      <c r="BM195" s="205" t="s">
        <v>6163</v>
      </c>
    </row>
    <row r="196" spans="1:65" s="13" customFormat="1" ht="10">
      <c r="B196" s="207"/>
      <c r="C196" s="208"/>
      <c r="D196" s="209" t="s">
        <v>284</v>
      </c>
      <c r="E196" s="208"/>
      <c r="F196" s="211" t="s">
        <v>6164</v>
      </c>
      <c r="G196" s="208"/>
      <c r="H196" s="212">
        <v>0.94799999999999995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284</v>
      </c>
      <c r="AU196" s="218" t="s">
        <v>85</v>
      </c>
      <c r="AV196" s="13" t="s">
        <v>85</v>
      </c>
      <c r="AW196" s="13" t="s">
        <v>4</v>
      </c>
      <c r="AX196" s="13" t="s">
        <v>83</v>
      </c>
      <c r="AY196" s="218" t="s">
        <v>275</v>
      </c>
    </row>
    <row r="197" spans="1:65" s="2" customFormat="1" ht="24.15" customHeight="1">
      <c r="A197" s="35"/>
      <c r="B197" s="36"/>
      <c r="C197" s="194" t="s">
        <v>420</v>
      </c>
      <c r="D197" s="194" t="s">
        <v>277</v>
      </c>
      <c r="E197" s="195" t="s">
        <v>367</v>
      </c>
      <c r="F197" s="196" t="s">
        <v>368</v>
      </c>
      <c r="G197" s="197" t="s">
        <v>280</v>
      </c>
      <c r="H197" s="198">
        <v>47.4</v>
      </c>
      <c r="I197" s="199"/>
      <c r="J197" s="200">
        <f>ROUND(I197*H197,2)</f>
        <v>0</v>
      </c>
      <c r="K197" s="196" t="s">
        <v>281</v>
      </c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282</v>
      </c>
      <c r="AT197" s="205" t="s">
        <v>277</v>
      </c>
      <c r="AU197" s="205" t="s">
        <v>85</v>
      </c>
      <c r="AY197" s="18" t="s">
        <v>275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282</v>
      </c>
      <c r="BM197" s="205" t="s">
        <v>6165</v>
      </c>
    </row>
    <row r="198" spans="1:65" s="13" customFormat="1" ht="10">
      <c r="B198" s="207"/>
      <c r="C198" s="208"/>
      <c r="D198" s="209" t="s">
        <v>284</v>
      </c>
      <c r="E198" s="210" t="s">
        <v>1</v>
      </c>
      <c r="F198" s="211" t="s">
        <v>196</v>
      </c>
      <c r="G198" s="208"/>
      <c r="H198" s="212">
        <v>47.4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284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275</v>
      </c>
    </row>
    <row r="199" spans="1:65" s="14" customFormat="1" ht="10">
      <c r="B199" s="219"/>
      <c r="C199" s="220"/>
      <c r="D199" s="209" t="s">
        <v>284</v>
      </c>
      <c r="E199" s="221" t="s">
        <v>1</v>
      </c>
      <c r="F199" s="222" t="s">
        <v>286</v>
      </c>
      <c r="G199" s="220"/>
      <c r="H199" s="223">
        <v>47.4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284</v>
      </c>
      <c r="AU199" s="229" t="s">
        <v>85</v>
      </c>
      <c r="AV199" s="14" t="s">
        <v>106</v>
      </c>
      <c r="AW199" s="14" t="s">
        <v>32</v>
      </c>
      <c r="AX199" s="14" t="s">
        <v>76</v>
      </c>
      <c r="AY199" s="229" t="s">
        <v>275</v>
      </c>
    </row>
    <row r="200" spans="1:65" s="15" customFormat="1" ht="10">
      <c r="B200" s="230"/>
      <c r="C200" s="231"/>
      <c r="D200" s="209" t="s">
        <v>284</v>
      </c>
      <c r="E200" s="232" t="s">
        <v>1</v>
      </c>
      <c r="F200" s="233" t="s">
        <v>287</v>
      </c>
      <c r="G200" s="231"/>
      <c r="H200" s="234">
        <v>47.4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284</v>
      </c>
      <c r="AU200" s="240" t="s">
        <v>85</v>
      </c>
      <c r="AV200" s="15" t="s">
        <v>282</v>
      </c>
      <c r="AW200" s="15" t="s">
        <v>32</v>
      </c>
      <c r="AX200" s="15" t="s">
        <v>83</v>
      </c>
      <c r="AY200" s="240" t="s">
        <v>275</v>
      </c>
    </row>
    <row r="201" spans="1:65" s="12" customFormat="1" ht="22.75" customHeight="1">
      <c r="B201" s="178"/>
      <c r="C201" s="179"/>
      <c r="D201" s="180" t="s">
        <v>75</v>
      </c>
      <c r="E201" s="192" t="s">
        <v>106</v>
      </c>
      <c r="F201" s="192" t="s">
        <v>487</v>
      </c>
      <c r="G201" s="179"/>
      <c r="H201" s="179"/>
      <c r="I201" s="182"/>
      <c r="J201" s="193">
        <f>BK201</f>
        <v>0</v>
      </c>
      <c r="K201" s="179"/>
      <c r="L201" s="184"/>
      <c r="M201" s="185"/>
      <c r="N201" s="186"/>
      <c r="O201" s="186"/>
      <c r="P201" s="187">
        <f>P202</f>
        <v>0</v>
      </c>
      <c r="Q201" s="186"/>
      <c r="R201" s="187">
        <f>R202</f>
        <v>2.1183200000000002</v>
      </c>
      <c r="S201" s="186"/>
      <c r="T201" s="188">
        <f>T202</f>
        <v>0</v>
      </c>
      <c r="AR201" s="189" t="s">
        <v>83</v>
      </c>
      <c r="AT201" s="190" t="s">
        <v>75</v>
      </c>
      <c r="AU201" s="190" t="s">
        <v>83</v>
      </c>
      <c r="AY201" s="189" t="s">
        <v>275</v>
      </c>
      <c r="BK201" s="191">
        <f>BK202</f>
        <v>0</v>
      </c>
    </row>
    <row r="202" spans="1:65" s="2" customFormat="1" ht="16.5" customHeight="1">
      <c r="A202" s="35"/>
      <c r="B202" s="36"/>
      <c r="C202" s="194" t="s">
        <v>428</v>
      </c>
      <c r="D202" s="194" t="s">
        <v>277</v>
      </c>
      <c r="E202" s="195" t="s">
        <v>6166</v>
      </c>
      <c r="F202" s="196" t="s">
        <v>6167</v>
      </c>
      <c r="G202" s="197" t="s">
        <v>2066</v>
      </c>
      <c r="H202" s="198">
        <v>1</v>
      </c>
      <c r="I202" s="199"/>
      <c r="J202" s="200">
        <f>ROUND(I202*H202,2)</f>
        <v>0</v>
      </c>
      <c r="K202" s="196" t="s">
        <v>1</v>
      </c>
      <c r="L202" s="40"/>
      <c r="M202" s="201" t="s">
        <v>1</v>
      </c>
      <c r="N202" s="202" t="s">
        <v>41</v>
      </c>
      <c r="O202" s="72"/>
      <c r="P202" s="203">
        <f>O202*H202</f>
        <v>0</v>
      </c>
      <c r="Q202" s="203">
        <v>2.1183200000000002</v>
      </c>
      <c r="R202" s="203">
        <f>Q202*H202</f>
        <v>2.1183200000000002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282</v>
      </c>
      <c r="AT202" s="205" t="s">
        <v>277</v>
      </c>
      <c r="AU202" s="205" t="s">
        <v>85</v>
      </c>
      <c r="AY202" s="18" t="s">
        <v>275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282</v>
      </c>
      <c r="BM202" s="205" t="s">
        <v>6168</v>
      </c>
    </row>
    <row r="203" spans="1:65" s="12" customFormat="1" ht="22.75" customHeight="1">
      <c r="B203" s="178"/>
      <c r="C203" s="179"/>
      <c r="D203" s="180" t="s">
        <v>75</v>
      </c>
      <c r="E203" s="192" t="s">
        <v>282</v>
      </c>
      <c r="F203" s="192" t="s">
        <v>981</v>
      </c>
      <c r="G203" s="179"/>
      <c r="H203" s="179"/>
      <c r="I203" s="182"/>
      <c r="J203" s="193">
        <f>BK203</f>
        <v>0</v>
      </c>
      <c r="K203" s="179"/>
      <c r="L203" s="184"/>
      <c r="M203" s="185"/>
      <c r="N203" s="186"/>
      <c r="O203" s="186"/>
      <c r="P203" s="187">
        <f>SUM(P204:P208)</f>
        <v>0</v>
      </c>
      <c r="Q203" s="186"/>
      <c r="R203" s="187">
        <f>SUM(R204:R208)</f>
        <v>0</v>
      </c>
      <c r="S203" s="186"/>
      <c r="T203" s="188">
        <f>SUM(T204:T208)</f>
        <v>0</v>
      </c>
      <c r="AR203" s="189" t="s">
        <v>83</v>
      </c>
      <c r="AT203" s="190" t="s">
        <v>75</v>
      </c>
      <c r="AU203" s="190" t="s">
        <v>83</v>
      </c>
      <c r="AY203" s="189" t="s">
        <v>275</v>
      </c>
      <c r="BK203" s="191">
        <f>SUM(BK204:BK208)</f>
        <v>0</v>
      </c>
    </row>
    <row r="204" spans="1:65" s="2" customFormat="1" ht="16.5" customHeight="1">
      <c r="A204" s="35"/>
      <c r="B204" s="36"/>
      <c r="C204" s="194" t="s">
        <v>436</v>
      </c>
      <c r="D204" s="194" t="s">
        <v>277</v>
      </c>
      <c r="E204" s="195" t="s">
        <v>3693</v>
      </c>
      <c r="F204" s="196" t="s">
        <v>3694</v>
      </c>
      <c r="G204" s="197" t="s">
        <v>290</v>
      </c>
      <c r="H204" s="198">
        <v>3.7919999999999998</v>
      </c>
      <c r="I204" s="199"/>
      <c r="J204" s="200">
        <f>ROUND(I204*H204,2)</f>
        <v>0</v>
      </c>
      <c r="K204" s="196" t="s">
        <v>281</v>
      </c>
      <c r="L204" s="40"/>
      <c r="M204" s="201" t="s">
        <v>1</v>
      </c>
      <c r="N204" s="202" t="s">
        <v>41</v>
      </c>
      <c r="O204" s="72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282</v>
      </c>
      <c r="AT204" s="205" t="s">
        <v>277</v>
      </c>
      <c r="AU204" s="205" t="s">
        <v>85</v>
      </c>
      <c r="AY204" s="18" t="s">
        <v>275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282</v>
      </c>
      <c r="BM204" s="205" t="s">
        <v>6169</v>
      </c>
    </row>
    <row r="205" spans="1:65" s="13" customFormat="1" ht="10">
      <c r="B205" s="207"/>
      <c r="C205" s="208"/>
      <c r="D205" s="209" t="s">
        <v>284</v>
      </c>
      <c r="E205" s="210" t="s">
        <v>1</v>
      </c>
      <c r="F205" s="211" t="s">
        <v>6170</v>
      </c>
      <c r="G205" s="208"/>
      <c r="H205" s="212">
        <v>0.2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284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275</v>
      </c>
    </row>
    <row r="206" spans="1:65" s="13" customFormat="1" ht="10">
      <c r="B206" s="207"/>
      <c r="C206" s="208"/>
      <c r="D206" s="209" t="s">
        <v>284</v>
      </c>
      <c r="E206" s="210" t="s">
        <v>1</v>
      </c>
      <c r="F206" s="211" t="s">
        <v>6171</v>
      </c>
      <c r="G206" s="208"/>
      <c r="H206" s="212">
        <v>3.5920000000000001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284</v>
      </c>
      <c r="AU206" s="218" t="s">
        <v>85</v>
      </c>
      <c r="AV206" s="13" t="s">
        <v>85</v>
      </c>
      <c r="AW206" s="13" t="s">
        <v>32</v>
      </c>
      <c r="AX206" s="13" t="s">
        <v>76</v>
      </c>
      <c r="AY206" s="218" t="s">
        <v>275</v>
      </c>
    </row>
    <row r="207" spans="1:65" s="14" customFormat="1" ht="10">
      <c r="B207" s="219"/>
      <c r="C207" s="220"/>
      <c r="D207" s="209" t="s">
        <v>284</v>
      </c>
      <c r="E207" s="221" t="s">
        <v>1</v>
      </c>
      <c r="F207" s="222" t="s">
        <v>286</v>
      </c>
      <c r="G207" s="220"/>
      <c r="H207" s="223">
        <v>3.7920000000000003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284</v>
      </c>
      <c r="AU207" s="229" t="s">
        <v>85</v>
      </c>
      <c r="AV207" s="14" t="s">
        <v>106</v>
      </c>
      <c r="AW207" s="14" t="s">
        <v>32</v>
      </c>
      <c r="AX207" s="14" t="s">
        <v>76</v>
      </c>
      <c r="AY207" s="229" t="s">
        <v>275</v>
      </c>
    </row>
    <row r="208" spans="1:65" s="15" customFormat="1" ht="10">
      <c r="B208" s="230"/>
      <c r="C208" s="231"/>
      <c r="D208" s="209" t="s">
        <v>284</v>
      </c>
      <c r="E208" s="232" t="s">
        <v>1</v>
      </c>
      <c r="F208" s="233" t="s">
        <v>287</v>
      </c>
      <c r="G208" s="231"/>
      <c r="H208" s="234">
        <v>3.7920000000000003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284</v>
      </c>
      <c r="AU208" s="240" t="s">
        <v>85</v>
      </c>
      <c r="AV208" s="15" t="s">
        <v>282</v>
      </c>
      <c r="AW208" s="15" t="s">
        <v>32</v>
      </c>
      <c r="AX208" s="15" t="s">
        <v>83</v>
      </c>
      <c r="AY208" s="240" t="s">
        <v>275</v>
      </c>
    </row>
    <row r="209" spans="1:65" s="12" customFormat="1" ht="22.75" customHeight="1">
      <c r="B209" s="178"/>
      <c r="C209" s="179"/>
      <c r="D209" s="180" t="s">
        <v>75</v>
      </c>
      <c r="E209" s="192" t="s">
        <v>334</v>
      </c>
      <c r="F209" s="192" t="s">
        <v>1525</v>
      </c>
      <c r="G209" s="179"/>
      <c r="H209" s="179"/>
      <c r="I209" s="182"/>
      <c r="J209" s="193">
        <f>BK209</f>
        <v>0</v>
      </c>
      <c r="K209" s="179"/>
      <c r="L209" s="184"/>
      <c r="M209" s="185"/>
      <c r="N209" s="186"/>
      <c r="O209" s="186"/>
      <c r="P209" s="187">
        <f>SUM(P210:P225)</f>
        <v>0</v>
      </c>
      <c r="Q209" s="186"/>
      <c r="R209" s="187">
        <f>SUM(R210:R225)</f>
        <v>3.2035479999999998E-2</v>
      </c>
      <c r="S209" s="186"/>
      <c r="T209" s="188">
        <f>SUM(T210:T225)</f>
        <v>0</v>
      </c>
      <c r="AR209" s="189" t="s">
        <v>83</v>
      </c>
      <c r="AT209" s="190" t="s">
        <v>75</v>
      </c>
      <c r="AU209" s="190" t="s">
        <v>83</v>
      </c>
      <c r="AY209" s="189" t="s">
        <v>275</v>
      </c>
      <c r="BK209" s="191">
        <f>SUM(BK210:BK225)</f>
        <v>0</v>
      </c>
    </row>
    <row r="210" spans="1:65" s="2" customFormat="1" ht="21.75" customHeight="1">
      <c r="A210" s="35"/>
      <c r="B210" s="36"/>
      <c r="C210" s="194" t="s">
        <v>440</v>
      </c>
      <c r="D210" s="194" t="s">
        <v>277</v>
      </c>
      <c r="E210" s="195" t="s">
        <v>6172</v>
      </c>
      <c r="F210" s="196" t="s">
        <v>6173</v>
      </c>
      <c r="G210" s="197" t="s">
        <v>6174</v>
      </c>
      <c r="H210" s="198">
        <v>1</v>
      </c>
      <c r="I210" s="199"/>
      <c r="J210" s="200">
        <f>ROUND(I210*H210,2)</f>
        <v>0</v>
      </c>
      <c r="K210" s="196" t="s">
        <v>1</v>
      </c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282</v>
      </c>
      <c r="AT210" s="205" t="s">
        <v>277</v>
      </c>
      <c r="AU210" s="205" t="s">
        <v>85</v>
      </c>
      <c r="AY210" s="18" t="s">
        <v>275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282</v>
      </c>
      <c r="BM210" s="205" t="s">
        <v>6175</v>
      </c>
    </row>
    <row r="211" spans="1:65" s="2" customFormat="1" ht="21.75" customHeight="1">
      <c r="A211" s="35"/>
      <c r="B211" s="36"/>
      <c r="C211" s="194" t="s">
        <v>464</v>
      </c>
      <c r="D211" s="194" t="s">
        <v>277</v>
      </c>
      <c r="E211" s="195" t="s">
        <v>6176</v>
      </c>
      <c r="F211" s="196" t="s">
        <v>6177</v>
      </c>
      <c r="G211" s="197" t="s">
        <v>2066</v>
      </c>
      <c r="H211" s="198">
        <v>1</v>
      </c>
      <c r="I211" s="199"/>
      <c r="J211" s="200">
        <f>ROUND(I211*H211,2)</f>
        <v>0</v>
      </c>
      <c r="K211" s="196" t="s">
        <v>1</v>
      </c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282</v>
      </c>
      <c r="AT211" s="205" t="s">
        <v>277</v>
      </c>
      <c r="AU211" s="205" t="s">
        <v>85</v>
      </c>
      <c r="AY211" s="18" t="s">
        <v>275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282</v>
      </c>
      <c r="BM211" s="205" t="s">
        <v>6178</v>
      </c>
    </row>
    <row r="212" spans="1:65" s="2" customFormat="1" ht="24.15" customHeight="1">
      <c r="A212" s="35"/>
      <c r="B212" s="36"/>
      <c r="C212" s="194" t="s">
        <v>469</v>
      </c>
      <c r="D212" s="194" t="s">
        <v>277</v>
      </c>
      <c r="E212" s="195" t="s">
        <v>6179</v>
      </c>
      <c r="F212" s="196" t="s">
        <v>6180</v>
      </c>
      <c r="G212" s="197" t="s">
        <v>399</v>
      </c>
      <c r="H212" s="198">
        <v>54.4</v>
      </c>
      <c r="I212" s="199"/>
      <c r="J212" s="200">
        <f>ROUND(I212*H212,2)</f>
        <v>0</v>
      </c>
      <c r="K212" s="196" t="s">
        <v>281</v>
      </c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282</v>
      </c>
      <c r="AT212" s="205" t="s">
        <v>277</v>
      </c>
      <c r="AU212" s="205" t="s">
        <v>85</v>
      </c>
      <c r="AY212" s="18" t="s">
        <v>275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282</v>
      </c>
      <c r="BM212" s="205" t="s">
        <v>6181</v>
      </c>
    </row>
    <row r="213" spans="1:65" s="13" customFormat="1" ht="10">
      <c r="B213" s="207"/>
      <c r="C213" s="208"/>
      <c r="D213" s="209" t="s">
        <v>284</v>
      </c>
      <c r="E213" s="210" t="s">
        <v>1</v>
      </c>
      <c r="F213" s="211" t="s">
        <v>6182</v>
      </c>
      <c r="G213" s="208"/>
      <c r="H213" s="212">
        <v>54.4</v>
      </c>
      <c r="I213" s="213"/>
      <c r="J213" s="208"/>
      <c r="K213" s="208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284</v>
      </c>
      <c r="AU213" s="218" t="s">
        <v>85</v>
      </c>
      <c r="AV213" s="13" t="s">
        <v>85</v>
      </c>
      <c r="AW213" s="13" t="s">
        <v>32</v>
      </c>
      <c r="AX213" s="13" t="s">
        <v>76</v>
      </c>
      <c r="AY213" s="218" t="s">
        <v>275</v>
      </c>
    </row>
    <row r="214" spans="1:65" s="14" customFormat="1" ht="10">
      <c r="B214" s="219"/>
      <c r="C214" s="220"/>
      <c r="D214" s="209" t="s">
        <v>284</v>
      </c>
      <c r="E214" s="221" t="s">
        <v>1</v>
      </c>
      <c r="F214" s="222" t="s">
        <v>286</v>
      </c>
      <c r="G214" s="220"/>
      <c r="H214" s="223">
        <v>54.4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284</v>
      </c>
      <c r="AU214" s="229" t="s">
        <v>85</v>
      </c>
      <c r="AV214" s="14" t="s">
        <v>106</v>
      </c>
      <c r="AW214" s="14" t="s">
        <v>32</v>
      </c>
      <c r="AX214" s="14" t="s">
        <v>76</v>
      </c>
      <c r="AY214" s="229" t="s">
        <v>275</v>
      </c>
    </row>
    <row r="215" spans="1:65" s="15" customFormat="1" ht="10">
      <c r="B215" s="230"/>
      <c r="C215" s="231"/>
      <c r="D215" s="209" t="s">
        <v>284</v>
      </c>
      <c r="E215" s="232" t="s">
        <v>1</v>
      </c>
      <c r="F215" s="233" t="s">
        <v>287</v>
      </c>
      <c r="G215" s="231"/>
      <c r="H215" s="234">
        <v>54.4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284</v>
      </c>
      <c r="AU215" s="240" t="s">
        <v>85</v>
      </c>
      <c r="AV215" s="15" t="s">
        <v>282</v>
      </c>
      <c r="AW215" s="15" t="s">
        <v>32</v>
      </c>
      <c r="AX215" s="15" t="s">
        <v>83</v>
      </c>
      <c r="AY215" s="240" t="s">
        <v>275</v>
      </c>
    </row>
    <row r="216" spans="1:65" s="2" customFormat="1" ht="24.15" customHeight="1">
      <c r="A216" s="35"/>
      <c r="B216" s="36"/>
      <c r="C216" s="251" t="s">
        <v>478</v>
      </c>
      <c r="D216" s="251" t="s">
        <v>386</v>
      </c>
      <c r="E216" s="252" t="s">
        <v>6183</v>
      </c>
      <c r="F216" s="253" t="s">
        <v>6184</v>
      </c>
      <c r="G216" s="254" t="s">
        <v>399</v>
      </c>
      <c r="H216" s="255">
        <v>55.216000000000001</v>
      </c>
      <c r="I216" s="256"/>
      <c r="J216" s="257">
        <f>ROUND(I216*H216,2)</f>
        <v>0</v>
      </c>
      <c r="K216" s="253" t="s">
        <v>281</v>
      </c>
      <c r="L216" s="258"/>
      <c r="M216" s="259" t="s">
        <v>1</v>
      </c>
      <c r="N216" s="260" t="s">
        <v>41</v>
      </c>
      <c r="O216" s="72"/>
      <c r="P216" s="203">
        <f>O216*H216</f>
        <v>0</v>
      </c>
      <c r="Q216" s="203">
        <v>2.7999999999999998E-4</v>
      </c>
      <c r="R216" s="203">
        <f>Q216*H216</f>
        <v>1.5460479999999999E-2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334</v>
      </c>
      <c r="AT216" s="205" t="s">
        <v>386</v>
      </c>
      <c r="AU216" s="205" t="s">
        <v>85</v>
      </c>
      <c r="AY216" s="18" t="s">
        <v>275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282</v>
      </c>
      <c r="BM216" s="205" t="s">
        <v>6185</v>
      </c>
    </row>
    <row r="217" spans="1:65" s="13" customFormat="1" ht="10">
      <c r="B217" s="207"/>
      <c r="C217" s="208"/>
      <c r="D217" s="209" t="s">
        <v>284</v>
      </c>
      <c r="E217" s="208"/>
      <c r="F217" s="211" t="s">
        <v>6186</v>
      </c>
      <c r="G217" s="208"/>
      <c r="H217" s="212">
        <v>55.216000000000001</v>
      </c>
      <c r="I217" s="213"/>
      <c r="J217" s="208"/>
      <c r="K217" s="208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284</v>
      </c>
      <c r="AU217" s="218" t="s">
        <v>85</v>
      </c>
      <c r="AV217" s="13" t="s">
        <v>85</v>
      </c>
      <c r="AW217" s="13" t="s">
        <v>4</v>
      </c>
      <c r="AX217" s="13" t="s">
        <v>83</v>
      </c>
      <c r="AY217" s="218" t="s">
        <v>275</v>
      </c>
    </row>
    <row r="218" spans="1:65" s="2" customFormat="1" ht="33" customHeight="1">
      <c r="A218" s="35"/>
      <c r="B218" s="36"/>
      <c r="C218" s="194" t="s">
        <v>482</v>
      </c>
      <c r="D218" s="194" t="s">
        <v>277</v>
      </c>
      <c r="E218" s="195" t="s">
        <v>6187</v>
      </c>
      <c r="F218" s="196" t="s">
        <v>6188</v>
      </c>
      <c r="G218" s="197" t="s">
        <v>610</v>
      </c>
      <c r="H218" s="198">
        <v>1</v>
      </c>
      <c r="I218" s="199"/>
      <c r="J218" s="200">
        <f>ROUND(I218*H218,2)</f>
        <v>0</v>
      </c>
      <c r="K218" s="196" t="s">
        <v>281</v>
      </c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282</v>
      </c>
      <c r="AT218" s="205" t="s">
        <v>277</v>
      </c>
      <c r="AU218" s="205" t="s">
        <v>85</v>
      </c>
      <c r="AY218" s="18" t="s">
        <v>275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282</v>
      </c>
      <c r="BM218" s="205" t="s">
        <v>6189</v>
      </c>
    </row>
    <row r="219" spans="1:65" s="2" customFormat="1" ht="16.5" customHeight="1">
      <c r="A219" s="35"/>
      <c r="B219" s="36"/>
      <c r="C219" s="251" t="s">
        <v>488</v>
      </c>
      <c r="D219" s="251" t="s">
        <v>386</v>
      </c>
      <c r="E219" s="252" t="s">
        <v>6190</v>
      </c>
      <c r="F219" s="253" t="s">
        <v>6191</v>
      </c>
      <c r="G219" s="254" t="s">
        <v>610</v>
      </c>
      <c r="H219" s="255">
        <v>1</v>
      </c>
      <c r="I219" s="256"/>
      <c r="J219" s="257">
        <f>ROUND(I219*H219,2)</f>
        <v>0</v>
      </c>
      <c r="K219" s="253" t="s">
        <v>1</v>
      </c>
      <c r="L219" s="258"/>
      <c r="M219" s="259" t="s">
        <v>1</v>
      </c>
      <c r="N219" s="260" t="s">
        <v>41</v>
      </c>
      <c r="O219" s="72"/>
      <c r="P219" s="203">
        <f>O219*H219</f>
        <v>0</v>
      </c>
      <c r="Q219" s="203">
        <v>3.2499999999999999E-3</v>
      </c>
      <c r="R219" s="203">
        <f>Q219*H219</f>
        <v>3.2499999999999999E-3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334</v>
      </c>
      <c r="AT219" s="205" t="s">
        <v>386</v>
      </c>
      <c r="AU219" s="205" t="s">
        <v>85</v>
      </c>
      <c r="AY219" s="18" t="s">
        <v>275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282</v>
      </c>
      <c r="BM219" s="205" t="s">
        <v>6192</v>
      </c>
    </row>
    <row r="220" spans="1:65" s="2" customFormat="1" ht="16.5" customHeight="1">
      <c r="A220" s="35"/>
      <c r="B220" s="36"/>
      <c r="C220" s="194" t="s">
        <v>501</v>
      </c>
      <c r="D220" s="194" t="s">
        <v>277</v>
      </c>
      <c r="E220" s="195" t="s">
        <v>6193</v>
      </c>
      <c r="F220" s="196" t="s">
        <v>6194</v>
      </c>
      <c r="G220" s="197" t="s">
        <v>3717</v>
      </c>
      <c r="H220" s="198">
        <v>1</v>
      </c>
      <c r="I220" s="199"/>
      <c r="J220" s="200">
        <f>ROUND(I220*H220,2)</f>
        <v>0</v>
      </c>
      <c r="K220" s="196" t="s">
        <v>1</v>
      </c>
      <c r="L220" s="40"/>
      <c r="M220" s="201" t="s">
        <v>1</v>
      </c>
      <c r="N220" s="202" t="s">
        <v>41</v>
      </c>
      <c r="O220" s="72"/>
      <c r="P220" s="203">
        <f>O220*H220</f>
        <v>0</v>
      </c>
      <c r="Q220" s="203">
        <v>1E-4</v>
      </c>
      <c r="R220" s="203">
        <f>Q220*H220</f>
        <v>1E-4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282</v>
      </c>
      <c r="AT220" s="205" t="s">
        <v>277</v>
      </c>
      <c r="AU220" s="205" t="s">
        <v>85</v>
      </c>
      <c r="AY220" s="18" t="s">
        <v>275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83</v>
      </c>
      <c r="BK220" s="206">
        <f>ROUND(I220*H220,2)</f>
        <v>0</v>
      </c>
      <c r="BL220" s="18" t="s">
        <v>282</v>
      </c>
      <c r="BM220" s="205" t="s">
        <v>6195</v>
      </c>
    </row>
    <row r="221" spans="1:65" s="2" customFormat="1" ht="16.5" customHeight="1">
      <c r="A221" s="35"/>
      <c r="B221" s="36"/>
      <c r="C221" s="194" t="s">
        <v>517</v>
      </c>
      <c r="D221" s="194" t="s">
        <v>277</v>
      </c>
      <c r="E221" s="195" t="s">
        <v>6196</v>
      </c>
      <c r="F221" s="196" t="s">
        <v>6197</v>
      </c>
      <c r="G221" s="197" t="s">
        <v>399</v>
      </c>
      <c r="H221" s="198">
        <v>52.9</v>
      </c>
      <c r="I221" s="199"/>
      <c r="J221" s="200">
        <f>ROUND(I221*H221,2)</f>
        <v>0</v>
      </c>
      <c r="K221" s="196" t="s">
        <v>281</v>
      </c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1.9000000000000001E-4</v>
      </c>
      <c r="R221" s="203">
        <f>Q221*H221</f>
        <v>1.0051000000000001E-2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282</v>
      </c>
      <c r="AT221" s="205" t="s">
        <v>277</v>
      </c>
      <c r="AU221" s="205" t="s">
        <v>85</v>
      </c>
      <c r="AY221" s="18" t="s">
        <v>275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282</v>
      </c>
      <c r="BM221" s="205" t="s">
        <v>6198</v>
      </c>
    </row>
    <row r="222" spans="1:65" s="2" customFormat="1" ht="21.75" customHeight="1">
      <c r="A222" s="35"/>
      <c r="B222" s="36"/>
      <c r="C222" s="194" t="s">
        <v>525</v>
      </c>
      <c r="D222" s="194" t="s">
        <v>277</v>
      </c>
      <c r="E222" s="195" t="s">
        <v>6199</v>
      </c>
      <c r="F222" s="196" t="s">
        <v>6200</v>
      </c>
      <c r="G222" s="197" t="s">
        <v>399</v>
      </c>
      <c r="H222" s="198">
        <v>52.9</v>
      </c>
      <c r="I222" s="199"/>
      <c r="J222" s="200">
        <f>ROUND(I222*H222,2)</f>
        <v>0</v>
      </c>
      <c r="K222" s="196" t="s">
        <v>281</v>
      </c>
      <c r="L222" s="40"/>
      <c r="M222" s="201" t="s">
        <v>1</v>
      </c>
      <c r="N222" s="202" t="s">
        <v>41</v>
      </c>
      <c r="O222" s="72"/>
      <c r="P222" s="203">
        <f>O222*H222</f>
        <v>0</v>
      </c>
      <c r="Q222" s="203">
        <v>6.0000000000000002E-5</v>
      </c>
      <c r="R222" s="203">
        <f>Q222*H222</f>
        <v>3.1740000000000002E-3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282</v>
      </c>
      <c r="AT222" s="205" t="s">
        <v>277</v>
      </c>
      <c r="AU222" s="205" t="s">
        <v>85</v>
      </c>
      <c r="AY222" s="18" t="s">
        <v>275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282</v>
      </c>
      <c r="BM222" s="205" t="s">
        <v>6201</v>
      </c>
    </row>
    <row r="223" spans="1:65" s="13" customFormat="1" ht="10">
      <c r="B223" s="207"/>
      <c r="C223" s="208"/>
      <c r="D223" s="209" t="s">
        <v>284</v>
      </c>
      <c r="E223" s="210" t="s">
        <v>1</v>
      </c>
      <c r="F223" s="211" t="s">
        <v>6202</v>
      </c>
      <c r="G223" s="208"/>
      <c r="H223" s="212">
        <v>52.9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284</v>
      </c>
      <c r="AU223" s="218" t="s">
        <v>85</v>
      </c>
      <c r="AV223" s="13" t="s">
        <v>85</v>
      </c>
      <c r="AW223" s="13" t="s">
        <v>32</v>
      </c>
      <c r="AX223" s="13" t="s">
        <v>76</v>
      </c>
      <c r="AY223" s="218" t="s">
        <v>275</v>
      </c>
    </row>
    <row r="224" spans="1:65" s="14" customFormat="1" ht="10">
      <c r="B224" s="219"/>
      <c r="C224" s="220"/>
      <c r="D224" s="209" t="s">
        <v>284</v>
      </c>
      <c r="E224" s="221" t="s">
        <v>1</v>
      </c>
      <c r="F224" s="222" t="s">
        <v>286</v>
      </c>
      <c r="G224" s="220"/>
      <c r="H224" s="223">
        <v>52.9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284</v>
      </c>
      <c r="AU224" s="229" t="s">
        <v>85</v>
      </c>
      <c r="AV224" s="14" t="s">
        <v>106</v>
      </c>
      <c r="AW224" s="14" t="s">
        <v>32</v>
      </c>
      <c r="AX224" s="14" t="s">
        <v>76</v>
      </c>
      <c r="AY224" s="229" t="s">
        <v>275</v>
      </c>
    </row>
    <row r="225" spans="1:65" s="15" customFormat="1" ht="10">
      <c r="B225" s="230"/>
      <c r="C225" s="231"/>
      <c r="D225" s="209" t="s">
        <v>284</v>
      </c>
      <c r="E225" s="232" t="s">
        <v>1</v>
      </c>
      <c r="F225" s="233" t="s">
        <v>287</v>
      </c>
      <c r="G225" s="231"/>
      <c r="H225" s="234">
        <v>52.9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284</v>
      </c>
      <c r="AU225" s="240" t="s">
        <v>85</v>
      </c>
      <c r="AV225" s="15" t="s">
        <v>282</v>
      </c>
      <c r="AW225" s="15" t="s">
        <v>32</v>
      </c>
      <c r="AX225" s="15" t="s">
        <v>83</v>
      </c>
      <c r="AY225" s="240" t="s">
        <v>275</v>
      </c>
    </row>
    <row r="226" spans="1:65" s="12" customFormat="1" ht="22.75" customHeight="1">
      <c r="B226" s="178"/>
      <c r="C226" s="179"/>
      <c r="D226" s="180" t="s">
        <v>75</v>
      </c>
      <c r="E226" s="192" t="s">
        <v>1581</v>
      </c>
      <c r="F226" s="192" t="s">
        <v>1582</v>
      </c>
      <c r="G226" s="179"/>
      <c r="H226" s="179"/>
      <c r="I226" s="182"/>
      <c r="J226" s="193">
        <f>BK226</f>
        <v>0</v>
      </c>
      <c r="K226" s="179"/>
      <c r="L226" s="184"/>
      <c r="M226" s="185"/>
      <c r="N226" s="186"/>
      <c r="O226" s="186"/>
      <c r="P226" s="187">
        <f>P227</f>
        <v>0</v>
      </c>
      <c r="Q226" s="186"/>
      <c r="R226" s="187">
        <f>R227</f>
        <v>0</v>
      </c>
      <c r="S226" s="186"/>
      <c r="T226" s="188">
        <f>T227</f>
        <v>0</v>
      </c>
      <c r="AR226" s="189" t="s">
        <v>83</v>
      </c>
      <c r="AT226" s="190" t="s">
        <v>75</v>
      </c>
      <c r="AU226" s="190" t="s">
        <v>83</v>
      </c>
      <c r="AY226" s="189" t="s">
        <v>275</v>
      </c>
      <c r="BK226" s="191">
        <f>BK227</f>
        <v>0</v>
      </c>
    </row>
    <row r="227" spans="1:65" s="2" customFormat="1" ht="24.15" customHeight="1">
      <c r="A227" s="35"/>
      <c r="B227" s="36"/>
      <c r="C227" s="194" t="s">
        <v>552</v>
      </c>
      <c r="D227" s="194" t="s">
        <v>277</v>
      </c>
      <c r="E227" s="195" t="s">
        <v>3752</v>
      </c>
      <c r="F227" s="196" t="s">
        <v>3753</v>
      </c>
      <c r="G227" s="197" t="s">
        <v>342</v>
      </c>
      <c r="H227" s="198">
        <v>31.943999999999999</v>
      </c>
      <c r="I227" s="199"/>
      <c r="J227" s="200">
        <f>ROUND(I227*H227,2)</f>
        <v>0</v>
      </c>
      <c r="K227" s="196" t="s">
        <v>281</v>
      </c>
      <c r="L227" s="40"/>
      <c r="M227" s="262" t="s">
        <v>1</v>
      </c>
      <c r="N227" s="263" t="s">
        <v>41</v>
      </c>
      <c r="O227" s="264"/>
      <c r="P227" s="265">
        <f>O227*H227</f>
        <v>0</v>
      </c>
      <c r="Q227" s="265">
        <v>0</v>
      </c>
      <c r="R227" s="265">
        <f>Q227*H227</f>
        <v>0</v>
      </c>
      <c r="S227" s="265">
        <v>0</v>
      </c>
      <c r="T227" s="266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282</v>
      </c>
      <c r="AT227" s="205" t="s">
        <v>277</v>
      </c>
      <c r="AU227" s="205" t="s">
        <v>85</v>
      </c>
      <c r="AY227" s="18" t="s">
        <v>275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282</v>
      </c>
      <c r="BM227" s="205" t="s">
        <v>6203</v>
      </c>
    </row>
    <row r="228" spans="1:65" s="2" customFormat="1" ht="7" customHeight="1">
      <c r="A228" s="35"/>
      <c r="B228" s="55"/>
      <c r="C228" s="56"/>
      <c r="D228" s="56"/>
      <c r="E228" s="56"/>
      <c r="F228" s="56"/>
      <c r="G228" s="56"/>
      <c r="H228" s="56"/>
      <c r="I228" s="56"/>
      <c r="J228" s="56"/>
      <c r="K228" s="56"/>
      <c r="L228" s="40"/>
      <c r="M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</row>
  </sheetData>
  <sheetProtection algorithmName="SHA-512" hashValue="sZdc3rqXO5fQmemDwT3/sME8tSTU5Hlo9ph5QbNSxly297FcDV7HHxrpoeW6eB2R7jzrmDCb1Eeq0Cyni8J/CQ==" saltValue="rodyXrG+Tn3Y6B8QwCA5z1urU0CihLgBqc7CQ2dzJqTNmflTj/R8qP7XmadByR/DMRYKg9V10AGoX9zUST2dWg==" spinCount="100000" sheet="1" objects="1" scenarios="1" formatColumns="0" formatRows="0" autoFilter="0"/>
  <autoFilter ref="C121:K227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5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169</v>
      </c>
      <c r="AZ2" s="116" t="s">
        <v>3614</v>
      </c>
      <c r="BA2" s="116" t="s">
        <v>1</v>
      </c>
      <c r="BB2" s="116" t="s">
        <v>1</v>
      </c>
      <c r="BC2" s="116" t="s">
        <v>334</v>
      </c>
      <c r="BD2" s="116" t="s">
        <v>85</v>
      </c>
    </row>
    <row r="3" spans="1:56" s="1" customFormat="1" ht="7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196</v>
      </c>
      <c r="BA3" s="116" t="s">
        <v>1</v>
      </c>
      <c r="BB3" s="116" t="s">
        <v>1</v>
      </c>
      <c r="BC3" s="116" t="s">
        <v>334</v>
      </c>
      <c r="BD3" s="116" t="s">
        <v>85</v>
      </c>
    </row>
    <row r="4" spans="1:56" s="1" customFormat="1" ht="25" customHeight="1">
      <c r="B4" s="21"/>
      <c r="D4" s="119" t="s">
        <v>177</v>
      </c>
      <c r="L4" s="21"/>
      <c r="M4" s="120" t="s">
        <v>10</v>
      </c>
      <c r="AT4" s="18" t="s">
        <v>4</v>
      </c>
      <c r="AZ4" s="116" t="s">
        <v>200</v>
      </c>
      <c r="BA4" s="116" t="s">
        <v>1</v>
      </c>
      <c r="BB4" s="116" t="s">
        <v>1</v>
      </c>
      <c r="BC4" s="116" t="s">
        <v>6204</v>
      </c>
      <c r="BD4" s="116" t="s">
        <v>85</v>
      </c>
    </row>
    <row r="5" spans="1:56" s="1" customFormat="1" ht="7" customHeight="1">
      <c r="B5" s="21"/>
      <c r="L5" s="21"/>
      <c r="AZ5" s="116" t="s">
        <v>3618</v>
      </c>
      <c r="BA5" s="116" t="s">
        <v>1</v>
      </c>
      <c r="BB5" s="116" t="s">
        <v>1</v>
      </c>
      <c r="BC5" s="116" t="s">
        <v>6205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6206</v>
      </c>
      <c r="BA6" s="116" t="s">
        <v>1</v>
      </c>
      <c r="BB6" s="116" t="s">
        <v>1</v>
      </c>
      <c r="BC6" s="116" t="s">
        <v>6207</v>
      </c>
      <c r="BD6" s="116" t="s">
        <v>85</v>
      </c>
    </row>
    <row r="7" spans="1:56" s="1" customFormat="1" ht="26.25" customHeight="1">
      <c r="B7" s="21"/>
      <c r="E7" s="332" t="str">
        <f>'Rekapitulace stavby'!K6</f>
        <v>Lůžkový hospic Mezi stromy na pozemku č. parc 785/1 v k.ú. Havlíčkův Brod</v>
      </c>
      <c r="F7" s="333"/>
      <c r="G7" s="333"/>
      <c r="H7" s="333"/>
      <c r="L7" s="21"/>
      <c r="AZ7" s="116" t="s">
        <v>3620</v>
      </c>
      <c r="BA7" s="116" t="s">
        <v>1</v>
      </c>
      <c r="BB7" s="116" t="s">
        <v>1</v>
      </c>
      <c r="BC7" s="116" t="s">
        <v>6208</v>
      </c>
      <c r="BD7" s="116" t="s">
        <v>85</v>
      </c>
    </row>
    <row r="8" spans="1:56" s="2" customFormat="1" ht="12" customHeight="1">
      <c r="A8" s="35"/>
      <c r="B8" s="40"/>
      <c r="C8" s="35"/>
      <c r="D8" s="121" t="s">
        <v>186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34" t="s">
        <v>6209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0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25. 4. 2022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7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7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1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38" t="s">
        <v>1</v>
      </c>
      <c r="F27" s="338"/>
      <c r="G27" s="338"/>
      <c r="H27" s="338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27"/>
      <c r="E29" s="127"/>
      <c r="F29" s="127"/>
      <c r="G29" s="127"/>
      <c r="H29" s="127"/>
      <c r="I29" s="127"/>
      <c r="J29" s="127"/>
      <c r="K29" s="12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28" t="s">
        <v>36</v>
      </c>
      <c r="E30" s="35"/>
      <c r="F30" s="35"/>
      <c r="G30" s="35"/>
      <c r="H30" s="35"/>
      <c r="I30" s="35"/>
      <c r="J30" s="129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30" t="s">
        <v>38</v>
      </c>
      <c r="G32" s="35"/>
      <c r="H32" s="35"/>
      <c r="I32" s="130" t="s">
        <v>37</v>
      </c>
      <c r="J32" s="13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31" t="s">
        <v>40</v>
      </c>
      <c r="E33" s="121" t="s">
        <v>41</v>
      </c>
      <c r="F33" s="132">
        <f>ROUND((SUM(BE126:BE344)),  2)</f>
        <v>0</v>
      </c>
      <c r="G33" s="35"/>
      <c r="H33" s="35"/>
      <c r="I33" s="133">
        <v>0.21</v>
      </c>
      <c r="J33" s="132">
        <f>ROUND(((SUM(BE126:BE344))*I33),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1" t="s">
        <v>42</v>
      </c>
      <c r="F34" s="132">
        <f>ROUND((SUM(BF126:BF344)),  2)</f>
        <v>0</v>
      </c>
      <c r="G34" s="35"/>
      <c r="H34" s="35"/>
      <c r="I34" s="133">
        <v>0.15</v>
      </c>
      <c r="J34" s="132">
        <f>ROUND(((SUM(BF126:BF344))*I34),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21" t="s">
        <v>43</v>
      </c>
      <c r="F35" s="132">
        <f>ROUND((SUM(BG126:BG344)),  2)</f>
        <v>0</v>
      </c>
      <c r="G35" s="35"/>
      <c r="H35" s="35"/>
      <c r="I35" s="133">
        <v>0.21</v>
      </c>
      <c r="J35" s="132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21" t="s">
        <v>44</v>
      </c>
      <c r="F36" s="132">
        <f>ROUND((SUM(BH126:BH344)),  2)</f>
        <v>0</v>
      </c>
      <c r="G36" s="35"/>
      <c r="H36" s="35"/>
      <c r="I36" s="133">
        <v>0.15</v>
      </c>
      <c r="J36" s="132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1" t="s">
        <v>45</v>
      </c>
      <c r="F37" s="132">
        <f>ROUND((SUM(BI126:BI344)),  2)</f>
        <v>0</v>
      </c>
      <c r="G37" s="35"/>
      <c r="H37" s="35"/>
      <c r="I37" s="133">
        <v>0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34"/>
      <c r="D39" s="135" t="s">
        <v>46</v>
      </c>
      <c r="E39" s="136"/>
      <c r="F39" s="136"/>
      <c r="G39" s="137" t="s">
        <v>47</v>
      </c>
      <c r="H39" s="138" t="s">
        <v>48</v>
      </c>
      <c r="I39" s="136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7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39" t="str">
        <f>E7</f>
        <v>Lůžkový hospic Mezi stromy na pozemku č. parc 785/1 v k.ú. Havlíčkův Brod</v>
      </c>
      <c r="F85" s="340"/>
      <c r="G85" s="340"/>
      <c r="H85" s="34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186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4" t="str">
        <f>E9</f>
        <v>SO.07 - Vodovodní přípojka</v>
      </c>
      <c r="F87" s="341"/>
      <c r="G87" s="341"/>
      <c r="H87" s="34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25. 4. 2022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>Spolek pro lůžkový hospic Mezi Stromy</v>
      </c>
      <c r="G91" s="37"/>
      <c r="H91" s="37"/>
      <c r="I91" s="30" t="s">
        <v>30</v>
      </c>
      <c r="J91" s="33" t="str">
        <f>E21</f>
        <v>PROJEKT II, v.o.s.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Martin Škrabal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229</v>
      </c>
      <c r="D94" s="153"/>
      <c r="E94" s="153"/>
      <c r="F94" s="153"/>
      <c r="G94" s="153"/>
      <c r="H94" s="153"/>
      <c r="I94" s="153"/>
      <c r="J94" s="154" t="s">
        <v>230</v>
      </c>
      <c r="K94" s="153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>
      <c r="A96" s="35"/>
      <c r="B96" s="36"/>
      <c r="C96" s="155" t="s">
        <v>231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232</v>
      </c>
    </row>
    <row r="97" spans="1:31" s="9" customFormat="1" ht="25" customHeight="1">
      <c r="B97" s="156"/>
      <c r="C97" s="157"/>
      <c r="D97" s="158" t="s">
        <v>233</v>
      </c>
      <c r="E97" s="159"/>
      <c r="F97" s="159"/>
      <c r="G97" s="159"/>
      <c r="H97" s="159"/>
      <c r="I97" s="159"/>
      <c r="J97" s="160">
        <f>J127</f>
        <v>0</v>
      </c>
      <c r="K97" s="157"/>
      <c r="L97" s="161"/>
    </row>
    <row r="98" spans="1:31" s="10" customFormat="1" ht="19.899999999999999" customHeight="1">
      <c r="B98" s="162"/>
      <c r="C98" s="105"/>
      <c r="D98" s="163" t="s">
        <v>234</v>
      </c>
      <c r="E98" s="164"/>
      <c r="F98" s="164"/>
      <c r="G98" s="164"/>
      <c r="H98" s="164"/>
      <c r="I98" s="164"/>
      <c r="J98" s="165">
        <f>J128</f>
        <v>0</v>
      </c>
      <c r="K98" s="105"/>
      <c r="L98" s="166"/>
    </row>
    <row r="99" spans="1:31" s="10" customFormat="1" ht="19.899999999999999" customHeight="1">
      <c r="B99" s="162"/>
      <c r="C99" s="105"/>
      <c r="D99" s="163" t="s">
        <v>237</v>
      </c>
      <c r="E99" s="164"/>
      <c r="F99" s="164"/>
      <c r="G99" s="164"/>
      <c r="H99" s="164"/>
      <c r="I99" s="164"/>
      <c r="J99" s="165">
        <f>J239</f>
        <v>0</v>
      </c>
      <c r="K99" s="105"/>
      <c r="L99" s="166"/>
    </row>
    <row r="100" spans="1:31" s="10" customFormat="1" ht="19.899999999999999" customHeight="1">
      <c r="B100" s="162"/>
      <c r="C100" s="105"/>
      <c r="D100" s="163" t="s">
        <v>238</v>
      </c>
      <c r="E100" s="164"/>
      <c r="F100" s="164"/>
      <c r="G100" s="164"/>
      <c r="H100" s="164"/>
      <c r="I100" s="164"/>
      <c r="J100" s="165">
        <f>J255</f>
        <v>0</v>
      </c>
      <c r="K100" s="105"/>
      <c r="L100" s="166"/>
    </row>
    <row r="101" spans="1:31" s="10" customFormat="1" ht="19.899999999999999" customHeight="1">
      <c r="B101" s="162"/>
      <c r="C101" s="105"/>
      <c r="D101" s="163" t="s">
        <v>240</v>
      </c>
      <c r="E101" s="164"/>
      <c r="F101" s="164"/>
      <c r="G101" s="164"/>
      <c r="H101" s="164"/>
      <c r="I101" s="164"/>
      <c r="J101" s="165">
        <f>J290</f>
        <v>0</v>
      </c>
      <c r="K101" s="105"/>
      <c r="L101" s="166"/>
    </row>
    <row r="102" spans="1:31" s="10" customFormat="1" ht="19.899999999999999" customHeight="1">
      <c r="B102" s="162"/>
      <c r="C102" s="105"/>
      <c r="D102" s="163" t="s">
        <v>241</v>
      </c>
      <c r="E102" s="164"/>
      <c r="F102" s="164"/>
      <c r="G102" s="164"/>
      <c r="H102" s="164"/>
      <c r="I102" s="164"/>
      <c r="J102" s="165">
        <f>J311</f>
        <v>0</v>
      </c>
      <c r="K102" s="105"/>
      <c r="L102" s="166"/>
    </row>
    <row r="103" spans="1:31" s="10" customFormat="1" ht="19.899999999999999" customHeight="1">
      <c r="B103" s="162"/>
      <c r="C103" s="105"/>
      <c r="D103" s="163" t="s">
        <v>3963</v>
      </c>
      <c r="E103" s="164"/>
      <c r="F103" s="164"/>
      <c r="G103" s="164"/>
      <c r="H103" s="164"/>
      <c r="I103" s="164"/>
      <c r="J103" s="165">
        <f>J324</f>
        <v>0</v>
      </c>
      <c r="K103" s="105"/>
      <c r="L103" s="166"/>
    </row>
    <row r="104" spans="1:31" s="10" customFormat="1" ht="19.899999999999999" customHeight="1">
      <c r="B104" s="162"/>
      <c r="C104" s="105"/>
      <c r="D104" s="163" t="s">
        <v>242</v>
      </c>
      <c r="E104" s="164"/>
      <c r="F104" s="164"/>
      <c r="G104" s="164"/>
      <c r="H104" s="164"/>
      <c r="I104" s="164"/>
      <c r="J104" s="165">
        <f>J340</f>
        <v>0</v>
      </c>
      <c r="K104" s="105"/>
      <c r="L104" s="166"/>
    </row>
    <row r="105" spans="1:31" s="9" customFormat="1" ht="25" customHeight="1">
      <c r="B105" s="156"/>
      <c r="C105" s="157"/>
      <c r="D105" s="158" t="s">
        <v>243</v>
      </c>
      <c r="E105" s="159"/>
      <c r="F105" s="159"/>
      <c r="G105" s="159"/>
      <c r="H105" s="159"/>
      <c r="I105" s="159"/>
      <c r="J105" s="160">
        <f>J342</f>
        <v>0</v>
      </c>
      <c r="K105" s="157"/>
      <c r="L105" s="161"/>
    </row>
    <row r="106" spans="1:31" s="10" customFormat="1" ht="19.899999999999999" customHeight="1">
      <c r="B106" s="162"/>
      <c r="C106" s="105"/>
      <c r="D106" s="163" t="s">
        <v>2937</v>
      </c>
      <c r="E106" s="164"/>
      <c r="F106" s="164"/>
      <c r="G106" s="164"/>
      <c r="H106" s="164"/>
      <c r="I106" s="164"/>
      <c r="J106" s="165">
        <f>J343</f>
        <v>0</v>
      </c>
      <c r="K106" s="105"/>
      <c r="L106" s="166"/>
    </row>
    <row r="107" spans="1:31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7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7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5" customHeight="1">
      <c r="A113" s="35"/>
      <c r="B113" s="36"/>
      <c r="C113" s="24" t="s">
        <v>260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7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26.25" customHeight="1">
      <c r="A116" s="35"/>
      <c r="B116" s="36"/>
      <c r="C116" s="37"/>
      <c r="D116" s="37"/>
      <c r="E116" s="339" t="str">
        <f>E7</f>
        <v>Lůžkový hospic Mezi stromy na pozemku č. parc 785/1 v k.ú. Havlíčkův Brod</v>
      </c>
      <c r="F116" s="340"/>
      <c r="G116" s="340"/>
      <c r="H116" s="340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186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94" t="str">
        <f>E9</f>
        <v>SO.07 - Vodovodní přípojka</v>
      </c>
      <c r="F118" s="341"/>
      <c r="G118" s="341"/>
      <c r="H118" s="34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7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F12</f>
        <v xml:space="preserve"> </v>
      </c>
      <c r="G120" s="37"/>
      <c r="H120" s="37"/>
      <c r="I120" s="30" t="s">
        <v>22</v>
      </c>
      <c r="J120" s="67" t="str">
        <f>IF(J12="","",J12)</f>
        <v>25. 4. 2022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7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15" customHeight="1">
      <c r="A122" s="35"/>
      <c r="B122" s="36"/>
      <c r="C122" s="30" t="s">
        <v>24</v>
      </c>
      <c r="D122" s="37"/>
      <c r="E122" s="37"/>
      <c r="F122" s="28" t="str">
        <f>E15</f>
        <v>Spolek pro lůžkový hospic Mezi Stromy</v>
      </c>
      <c r="G122" s="37"/>
      <c r="H122" s="37"/>
      <c r="I122" s="30" t="s">
        <v>30</v>
      </c>
      <c r="J122" s="33" t="str">
        <f>E21</f>
        <v>PROJEKT II, v.o.s.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28</v>
      </c>
      <c r="D123" s="37"/>
      <c r="E123" s="37"/>
      <c r="F123" s="28" t="str">
        <f>IF(E18="","",E18)</f>
        <v>Vyplň údaj</v>
      </c>
      <c r="G123" s="37"/>
      <c r="H123" s="37"/>
      <c r="I123" s="30" t="s">
        <v>33</v>
      </c>
      <c r="J123" s="33" t="str">
        <f>E24</f>
        <v>Martin Škrabal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2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7"/>
      <c r="B125" s="168"/>
      <c r="C125" s="169" t="s">
        <v>261</v>
      </c>
      <c r="D125" s="170" t="s">
        <v>61</v>
      </c>
      <c r="E125" s="170" t="s">
        <v>57</v>
      </c>
      <c r="F125" s="170" t="s">
        <v>58</v>
      </c>
      <c r="G125" s="170" t="s">
        <v>262</v>
      </c>
      <c r="H125" s="170" t="s">
        <v>263</v>
      </c>
      <c r="I125" s="170" t="s">
        <v>264</v>
      </c>
      <c r="J125" s="170" t="s">
        <v>230</v>
      </c>
      <c r="K125" s="171" t="s">
        <v>265</v>
      </c>
      <c r="L125" s="172"/>
      <c r="M125" s="76" t="s">
        <v>1</v>
      </c>
      <c r="N125" s="77" t="s">
        <v>40</v>
      </c>
      <c r="O125" s="77" t="s">
        <v>266</v>
      </c>
      <c r="P125" s="77" t="s">
        <v>267</v>
      </c>
      <c r="Q125" s="77" t="s">
        <v>268</v>
      </c>
      <c r="R125" s="77" t="s">
        <v>269</v>
      </c>
      <c r="S125" s="77" t="s">
        <v>270</v>
      </c>
      <c r="T125" s="78" t="s">
        <v>271</v>
      </c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</row>
    <row r="126" spans="1:63" s="2" customFormat="1" ht="22.75" customHeight="1">
      <c r="A126" s="35"/>
      <c r="B126" s="36"/>
      <c r="C126" s="83" t="s">
        <v>272</v>
      </c>
      <c r="D126" s="37"/>
      <c r="E126" s="37"/>
      <c r="F126" s="37"/>
      <c r="G126" s="37"/>
      <c r="H126" s="37"/>
      <c r="I126" s="37"/>
      <c r="J126" s="173">
        <f>BK126</f>
        <v>0</v>
      </c>
      <c r="K126" s="37"/>
      <c r="L126" s="40"/>
      <c r="M126" s="79"/>
      <c r="N126" s="174"/>
      <c r="O126" s="80"/>
      <c r="P126" s="175">
        <f>P127+P342</f>
        <v>0</v>
      </c>
      <c r="Q126" s="80"/>
      <c r="R126" s="175">
        <f>R127+R342</f>
        <v>76.57124647000002</v>
      </c>
      <c r="S126" s="80"/>
      <c r="T126" s="176">
        <f>T127+T342</f>
        <v>26.239249999999998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232</v>
      </c>
      <c r="BK126" s="177">
        <f>BK127+BK342</f>
        <v>0</v>
      </c>
    </row>
    <row r="127" spans="1:63" s="12" customFormat="1" ht="25.9" customHeight="1">
      <c r="B127" s="178"/>
      <c r="C127" s="179"/>
      <c r="D127" s="180" t="s">
        <v>75</v>
      </c>
      <c r="E127" s="181" t="s">
        <v>273</v>
      </c>
      <c r="F127" s="181" t="s">
        <v>274</v>
      </c>
      <c r="G127" s="179"/>
      <c r="H127" s="179"/>
      <c r="I127" s="182"/>
      <c r="J127" s="183">
        <f>BK127</f>
        <v>0</v>
      </c>
      <c r="K127" s="179"/>
      <c r="L127" s="184"/>
      <c r="M127" s="185"/>
      <c r="N127" s="186"/>
      <c r="O127" s="186"/>
      <c r="P127" s="187">
        <f>P128+P239+P255+P290+P311+P324+P340</f>
        <v>0</v>
      </c>
      <c r="Q127" s="186"/>
      <c r="R127" s="187">
        <f>R128+R239+R255+R290+R311+R324+R340</f>
        <v>76.560316470000018</v>
      </c>
      <c r="S127" s="186"/>
      <c r="T127" s="188">
        <f>T128+T239+T255+T290+T311+T324+T340</f>
        <v>26.239249999999998</v>
      </c>
      <c r="AR127" s="189" t="s">
        <v>83</v>
      </c>
      <c r="AT127" s="190" t="s">
        <v>75</v>
      </c>
      <c r="AU127" s="190" t="s">
        <v>76</v>
      </c>
      <c r="AY127" s="189" t="s">
        <v>275</v>
      </c>
      <c r="BK127" s="191">
        <f>BK128+BK239+BK255+BK290+BK311+BK324+BK340</f>
        <v>0</v>
      </c>
    </row>
    <row r="128" spans="1:63" s="12" customFormat="1" ht="22.75" customHeight="1">
      <c r="B128" s="178"/>
      <c r="C128" s="179"/>
      <c r="D128" s="180" t="s">
        <v>75</v>
      </c>
      <c r="E128" s="192" t="s">
        <v>83</v>
      </c>
      <c r="F128" s="192" t="s">
        <v>276</v>
      </c>
      <c r="G128" s="179"/>
      <c r="H128" s="179"/>
      <c r="I128" s="182"/>
      <c r="J128" s="193">
        <f>BK128</f>
        <v>0</v>
      </c>
      <c r="K128" s="179"/>
      <c r="L128" s="184"/>
      <c r="M128" s="185"/>
      <c r="N128" s="186"/>
      <c r="O128" s="186"/>
      <c r="P128" s="187">
        <f>SUM(P129:P238)</f>
        <v>0</v>
      </c>
      <c r="Q128" s="186"/>
      <c r="R128" s="187">
        <f>SUM(R129:R238)</f>
        <v>47.339466600000002</v>
      </c>
      <c r="S128" s="186"/>
      <c r="T128" s="188">
        <f>SUM(T129:T238)</f>
        <v>26.239249999999998</v>
      </c>
      <c r="AR128" s="189" t="s">
        <v>83</v>
      </c>
      <c r="AT128" s="190" t="s">
        <v>75</v>
      </c>
      <c r="AU128" s="190" t="s">
        <v>83</v>
      </c>
      <c r="AY128" s="189" t="s">
        <v>275</v>
      </c>
      <c r="BK128" s="191">
        <f>SUM(BK129:BK238)</f>
        <v>0</v>
      </c>
    </row>
    <row r="129" spans="1:65" s="2" customFormat="1" ht="24.15" customHeight="1">
      <c r="A129" s="35"/>
      <c r="B129" s="36"/>
      <c r="C129" s="194" t="s">
        <v>83</v>
      </c>
      <c r="D129" s="194" t="s">
        <v>277</v>
      </c>
      <c r="E129" s="195" t="s">
        <v>6210</v>
      </c>
      <c r="F129" s="196" t="s">
        <v>6211</v>
      </c>
      <c r="G129" s="197" t="s">
        <v>280</v>
      </c>
      <c r="H129" s="198">
        <v>31.5</v>
      </c>
      <c r="I129" s="199"/>
      <c r="J129" s="200">
        <f>ROUND(I129*H129,2)</f>
        <v>0</v>
      </c>
      <c r="K129" s="196" t="s">
        <v>281</v>
      </c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0.26</v>
      </c>
      <c r="T129" s="204">
        <f>S129*H129</f>
        <v>8.19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282</v>
      </c>
      <c r="AT129" s="205" t="s">
        <v>277</v>
      </c>
      <c r="AU129" s="205" t="s">
        <v>85</v>
      </c>
      <c r="AY129" s="18" t="s">
        <v>275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282</v>
      </c>
      <c r="BM129" s="205" t="s">
        <v>6212</v>
      </c>
    </row>
    <row r="130" spans="1:65" s="13" customFormat="1" ht="10">
      <c r="B130" s="207"/>
      <c r="C130" s="208"/>
      <c r="D130" s="209" t="s">
        <v>284</v>
      </c>
      <c r="E130" s="210" t="s">
        <v>1</v>
      </c>
      <c r="F130" s="211" t="s">
        <v>6213</v>
      </c>
      <c r="G130" s="208"/>
      <c r="H130" s="212">
        <v>31.5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284</v>
      </c>
      <c r="AU130" s="218" t="s">
        <v>85</v>
      </c>
      <c r="AV130" s="13" t="s">
        <v>85</v>
      </c>
      <c r="AW130" s="13" t="s">
        <v>32</v>
      </c>
      <c r="AX130" s="13" t="s">
        <v>76</v>
      </c>
      <c r="AY130" s="218" t="s">
        <v>275</v>
      </c>
    </row>
    <row r="131" spans="1:65" s="14" customFormat="1" ht="10">
      <c r="B131" s="219"/>
      <c r="C131" s="220"/>
      <c r="D131" s="209" t="s">
        <v>284</v>
      </c>
      <c r="E131" s="221" t="s">
        <v>1</v>
      </c>
      <c r="F131" s="222" t="s">
        <v>286</v>
      </c>
      <c r="G131" s="220"/>
      <c r="H131" s="223">
        <v>31.5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284</v>
      </c>
      <c r="AU131" s="229" t="s">
        <v>85</v>
      </c>
      <c r="AV131" s="14" t="s">
        <v>106</v>
      </c>
      <c r="AW131" s="14" t="s">
        <v>32</v>
      </c>
      <c r="AX131" s="14" t="s">
        <v>76</v>
      </c>
      <c r="AY131" s="229" t="s">
        <v>275</v>
      </c>
    </row>
    <row r="132" spans="1:65" s="15" customFormat="1" ht="10">
      <c r="B132" s="230"/>
      <c r="C132" s="231"/>
      <c r="D132" s="209" t="s">
        <v>284</v>
      </c>
      <c r="E132" s="232" t="s">
        <v>1</v>
      </c>
      <c r="F132" s="233" t="s">
        <v>287</v>
      </c>
      <c r="G132" s="231"/>
      <c r="H132" s="234">
        <v>31.5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284</v>
      </c>
      <c r="AU132" s="240" t="s">
        <v>85</v>
      </c>
      <c r="AV132" s="15" t="s">
        <v>282</v>
      </c>
      <c r="AW132" s="15" t="s">
        <v>32</v>
      </c>
      <c r="AX132" s="15" t="s">
        <v>83</v>
      </c>
      <c r="AY132" s="240" t="s">
        <v>275</v>
      </c>
    </row>
    <row r="133" spans="1:65" s="2" customFormat="1" ht="33" customHeight="1">
      <c r="A133" s="35"/>
      <c r="B133" s="36"/>
      <c r="C133" s="194" t="s">
        <v>85</v>
      </c>
      <c r="D133" s="194" t="s">
        <v>277</v>
      </c>
      <c r="E133" s="195" t="s">
        <v>6214</v>
      </c>
      <c r="F133" s="196" t="s">
        <v>6215</v>
      </c>
      <c r="G133" s="197" t="s">
        <v>280</v>
      </c>
      <c r="H133" s="198">
        <v>9.0500000000000007</v>
      </c>
      <c r="I133" s="199"/>
      <c r="J133" s="200">
        <f>ROUND(I133*H133,2)</f>
        <v>0</v>
      </c>
      <c r="K133" s="196" t="s">
        <v>281</v>
      </c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0.44</v>
      </c>
      <c r="T133" s="204">
        <f>S133*H133</f>
        <v>3.9820000000000002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282</v>
      </c>
      <c r="AT133" s="205" t="s">
        <v>277</v>
      </c>
      <c r="AU133" s="205" t="s">
        <v>85</v>
      </c>
      <c r="AY133" s="18" t="s">
        <v>275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282</v>
      </c>
      <c r="BM133" s="205" t="s">
        <v>6216</v>
      </c>
    </row>
    <row r="134" spans="1:65" s="13" customFormat="1" ht="10">
      <c r="B134" s="207"/>
      <c r="C134" s="208"/>
      <c r="D134" s="209" t="s">
        <v>284</v>
      </c>
      <c r="E134" s="210" t="s">
        <v>1</v>
      </c>
      <c r="F134" s="211" t="s">
        <v>6217</v>
      </c>
      <c r="G134" s="208"/>
      <c r="H134" s="212">
        <v>9.0500000000000007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284</v>
      </c>
      <c r="AU134" s="218" t="s">
        <v>85</v>
      </c>
      <c r="AV134" s="13" t="s">
        <v>85</v>
      </c>
      <c r="AW134" s="13" t="s">
        <v>32</v>
      </c>
      <c r="AX134" s="13" t="s">
        <v>76</v>
      </c>
      <c r="AY134" s="218" t="s">
        <v>275</v>
      </c>
    </row>
    <row r="135" spans="1:65" s="14" customFormat="1" ht="10">
      <c r="B135" s="219"/>
      <c r="C135" s="220"/>
      <c r="D135" s="209" t="s">
        <v>284</v>
      </c>
      <c r="E135" s="221" t="s">
        <v>1</v>
      </c>
      <c r="F135" s="222" t="s">
        <v>286</v>
      </c>
      <c r="G135" s="220"/>
      <c r="H135" s="223">
        <v>9.0500000000000007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284</v>
      </c>
      <c r="AU135" s="229" t="s">
        <v>85</v>
      </c>
      <c r="AV135" s="14" t="s">
        <v>106</v>
      </c>
      <c r="AW135" s="14" t="s">
        <v>32</v>
      </c>
      <c r="AX135" s="14" t="s">
        <v>76</v>
      </c>
      <c r="AY135" s="229" t="s">
        <v>275</v>
      </c>
    </row>
    <row r="136" spans="1:65" s="15" customFormat="1" ht="10">
      <c r="B136" s="230"/>
      <c r="C136" s="231"/>
      <c r="D136" s="209" t="s">
        <v>284</v>
      </c>
      <c r="E136" s="232" t="s">
        <v>1</v>
      </c>
      <c r="F136" s="233" t="s">
        <v>287</v>
      </c>
      <c r="G136" s="231"/>
      <c r="H136" s="234">
        <v>9.0500000000000007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284</v>
      </c>
      <c r="AU136" s="240" t="s">
        <v>85</v>
      </c>
      <c r="AV136" s="15" t="s">
        <v>282</v>
      </c>
      <c r="AW136" s="15" t="s">
        <v>32</v>
      </c>
      <c r="AX136" s="15" t="s">
        <v>83</v>
      </c>
      <c r="AY136" s="240" t="s">
        <v>275</v>
      </c>
    </row>
    <row r="137" spans="1:65" s="2" customFormat="1" ht="33" customHeight="1">
      <c r="A137" s="35"/>
      <c r="B137" s="36"/>
      <c r="C137" s="194" t="s">
        <v>106</v>
      </c>
      <c r="D137" s="194" t="s">
        <v>277</v>
      </c>
      <c r="E137" s="195" t="s">
        <v>6218</v>
      </c>
      <c r="F137" s="196" t="s">
        <v>6219</v>
      </c>
      <c r="G137" s="197" t="s">
        <v>280</v>
      </c>
      <c r="H137" s="198">
        <v>9.0500000000000007</v>
      </c>
      <c r="I137" s="199"/>
      <c r="J137" s="200">
        <f>ROUND(I137*H137,2)</f>
        <v>0</v>
      </c>
      <c r="K137" s="196" t="s">
        <v>281</v>
      </c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0.32500000000000001</v>
      </c>
      <c r="T137" s="204">
        <f>S137*H137</f>
        <v>2.9412500000000001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282</v>
      </c>
      <c r="AT137" s="205" t="s">
        <v>277</v>
      </c>
      <c r="AU137" s="205" t="s">
        <v>85</v>
      </c>
      <c r="AY137" s="18" t="s">
        <v>275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282</v>
      </c>
      <c r="BM137" s="205" t="s">
        <v>6220</v>
      </c>
    </row>
    <row r="138" spans="1:65" s="13" customFormat="1" ht="10">
      <c r="B138" s="207"/>
      <c r="C138" s="208"/>
      <c r="D138" s="209" t="s">
        <v>284</v>
      </c>
      <c r="E138" s="210" t="s">
        <v>1</v>
      </c>
      <c r="F138" s="211" t="s">
        <v>6217</v>
      </c>
      <c r="G138" s="208"/>
      <c r="H138" s="212">
        <v>9.0500000000000007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284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275</v>
      </c>
    </row>
    <row r="139" spans="1:65" s="14" customFormat="1" ht="10">
      <c r="B139" s="219"/>
      <c r="C139" s="220"/>
      <c r="D139" s="209" t="s">
        <v>284</v>
      </c>
      <c r="E139" s="221" t="s">
        <v>1</v>
      </c>
      <c r="F139" s="222" t="s">
        <v>286</v>
      </c>
      <c r="G139" s="220"/>
      <c r="H139" s="223">
        <v>9.0500000000000007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284</v>
      </c>
      <c r="AU139" s="229" t="s">
        <v>85</v>
      </c>
      <c r="AV139" s="14" t="s">
        <v>106</v>
      </c>
      <c r="AW139" s="14" t="s">
        <v>32</v>
      </c>
      <c r="AX139" s="14" t="s">
        <v>76</v>
      </c>
      <c r="AY139" s="229" t="s">
        <v>275</v>
      </c>
    </row>
    <row r="140" spans="1:65" s="15" customFormat="1" ht="10">
      <c r="B140" s="230"/>
      <c r="C140" s="231"/>
      <c r="D140" s="209" t="s">
        <v>284</v>
      </c>
      <c r="E140" s="232" t="s">
        <v>1</v>
      </c>
      <c r="F140" s="233" t="s">
        <v>287</v>
      </c>
      <c r="G140" s="231"/>
      <c r="H140" s="234">
        <v>9.0500000000000007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284</v>
      </c>
      <c r="AU140" s="240" t="s">
        <v>85</v>
      </c>
      <c r="AV140" s="15" t="s">
        <v>282</v>
      </c>
      <c r="AW140" s="15" t="s">
        <v>32</v>
      </c>
      <c r="AX140" s="15" t="s">
        <v>83</v>
      </c>
      <c r="AY140" s="240" t="s">
        <v>275</v>
      </c>
    </row>
    <row r="141" spans="1:65" s="2" customFormat="1" ht="24.15" customHeight="1">
      <c r="A141" s="35"/>
      <c r="B141" s="36"/>
      <c r="C141" s="194" t="s">
        <v>282</v>
      </c>
      <c r="D141" s="194" t="s">
        <v>277</v>
      </c>
      <c r="E141" s="195" t="s">
        <v>6221</v>
      </c>
      <c r="F141" s="196" t="s">
        <v>6222</v>
      </c>
      <c r="G141" s="197" t="s">
        <v>280</v>
      </c>
      <c r="H141" s="198">
        <v>9.0500000000000007</v>
      </c>
      <c r="I141" s="199"/>
      <c r="J141" s="200">
        <f>ROUND(I141*H141,2)</f>
        <v>0</v>
      </c>
      <c r="K141" s="196" t="s">
        <v>281</v>
      </c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0.22</v>
      </c>
      <c r="T141" s="204">
        <f>S141*H141</f>
        <v>1.9910000000000001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282</v>
      </c>
      <c r="AT141" s="205" t="s">
        <v>277</v>
      </c>
      <c r="AU141" s="205" t="s">
        <v>85</v>
      </c>
      <c r="AY141" s="18" t="s">
        <v>275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282</v>
      </c>
      <c r="BM141" s="205" t="s">
        <v>6223</v>
      </c>
    </row>
    <row r="142" spans="1:65" s="13" customFormat="1" ht="10">
      <c r="B142" s="207"/>
      <c r="C142" s="208"/>
      <c r="D142" s="209" t="s">
        <v>284</v>
      </c>
      <c r="E142" s="210" t="s">
        <v>1</v>
      </c>
      <c r="F142" s="211" t="s">
        <v>6217</v>
      </c>
      <c r="G142" s="208"/>
      <c r="H142" s="212">
        <v>9.0500000000000007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284</v>
      </c>
      <c r="AU142" s="218" t="s">
        <v>85</v>
      </c>
      <c r="AV142" s="13" t="s">
        <v>85</v>
      </c>
      <c r="AW142" s="13" t="s">
        <v>32</v>
      </c>
      <c r="AX142" s="13" t="s">
        <v>76</v>
      </c>
      <c r="AY142" s="218" t="s">
        <v>275</v>
      </c>
    </row>
    <row r="143" spans="1:65" s="14" customFormat="1" ht="10">
      <c r="B143" s="219"/>
      <c r="C143" s="220"/>
      <c r="D143" s="209" t="s">
        <v>284</v>
      </c>
      <c r="E143" s="221" t="s">
        <v>1</v>
      </c>
      <c r="F143" s="222" t="s">
        <v>286</v>
      </c>
      <c r="G143" s="220"/>
      <c r="H143" s="223">
        <v>9.0500000000000007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284</v>
      </c>
      <c r="AU143" s="229" t="s">
        <v>85</v>
      </c>
      <c r="AV143" s="14" t="s">
        <v>106</v>
      </c>
      <c r="AW143" s="14" t="s">
        <v>32</v>
      </c>
      <c r="AX143" s="14" t="s">
        <v>76</v>
      </c>
      <c r="AY143" s="229" t="s">
        <v>275</v>
      </c>
    </row>
    <row r="144" spans="1:65" s="15" customFormat="1" ht="10">
      <c r="B144" s="230"/>
      <c r="C144" s="231"/>
      <c r="D144" s="209" t="s">
        <v>284</v>
      </c>
      <c r="E144" s="232" t="s">
        <v>1</v>
      </c>
      <c r="F144" s="233" t="s">
        <v>287</v>
      </c>
      <c r="G144" s="231"/>
      <c r="H144" s="234">
        <v>9.0500000000000007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284</v>
      </c>
      <c r="AU144" s="240" t="s">
        <v>85</v>
      </c>
      <c r="AV144" s="15" t="s">
        <v>282</v>
      </c>
      <c r="AW144" s="15" t="s">
        <v>32</v>
      </c>
      <c r="AX144" s="15" t="s">
        <v>83</v>
      </c>
      <c r="AY144" s="240" t="s">
        <v>275</v>
      </c>
    </row>
    <row r="145" spans="1:65" s="2" customFormat="1" ht="33" customHeight="1">
      <c r="A145" s="35"/>
      <c r="B145" s="36"/>
      <c r="C145" s="194" t="s">
        <v>317</v>
      </c>
      <c r="D145" s="194" t="s">
        <v>277</v>
      </c>
      <c r="E145" s="195" t="s">
        <v>6224</v>
      </c>
      <c r="F145" s="196" t="s">
        <v>6225</v>
      </c>
      <c r="G145" s="197" t="s">
        <v>280</v>
      </c>
      <c r="H145" s="198">
        <v>31.5</v>
      </c>
      <c r="I145" s="199"/>
      <c r="J145" s="200">
        <f>ROUND(I145*H145,2)</f>
        <v>0</v>
      </c>
      <c r="K145" s="196" t="s">
        <v>281</v>
      </c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0.28999999999999998</v>
      </c>
      <c r="T145" s="204">
        <f>S145*H145</f>
        <v>9.1349999999999998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282</v>
      </c>
      <c r="AT145" s="205" t="s">
        <v>277</v>
      </c>
      <c r="AU145" s="205" t="s">
        <v>85</v>
      </c>
      <c r="AY145" s="18" t="s">
        <v>275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282</v>
      </c>
      <c r="BM145" s="205" t="s">
        <v>6226</v>
      </c>
    </row>
    <row r="146" spans="1:65" s="13" customFormat="1" ht="10">
      <c r="B146" s="207"/>
      <c r="C146" s="208"/>
      <c r="D146" s="209" t="s">
        <v>284</v>
      </c>
      <c r="E146" s="210" t="s">
        <v>1</v>
      </c>
      <c r="F146" s="211" t="s">
        <v>6213</v>
      </c>
      <c r="G146" s="208"/>
      <c r="H146" s="212">
        <v>31.5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284</v>
      </c>
      <c r="AU146" s="218" t="s">
        <v>85</v>
      </c>
      <c r="AV146" s="13" t="s">
        <v>85</v>
      </c>
      <c r="AW146" s="13" t="s">
        <v>32</v>
      </c>
      <c r="AX146" s="13" t="s">
        <v>76</v>
      </c>
      <c r="AY146" s="218" t="s">
        <v>275</v>
      </c>
    </row>
    <row r="147" spans="1:65" s="14" customFormat="1" ht="10">
      <c r="B147" s="219"/>
      <c r="C147" s="220"/>
      <c r="D147" s="209" t="s">
        <v>284</v>
      </c>
      <c r="E147" s="221" t="s">
        <v>1</v>
      </c>
      <c r="F147" s="222" t="s">
        <v>286</v>
      </c>
      <c r="G147" s="220"/>
      <c r="H147" s="223">
        <v>31.5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284</v>
      </c>
      <c r="AU147" s="229" t="s">
        <v>85</v>
      </c>
      <c r="AV147" s="14" t="s">
        <v>106</v>
      </c>
      <c r="AW147" s="14" t="s">
        <v>32</v>
      </c>
      <c r="AX147" s="14" t="s">
        <v>76</v>
      </c>
      <c r="AY147" s="229" t="s">
        <v>275</v>
      </c>
    </row>
    <row r="148" spans="1:65" s="15" customFormat="1" ht="10">
      <c r="B148" s="230"/>
      <c r="C148" s="231"/>
      <c r="D148" s="209" t="s">
        <v>284</v>
      </c>
      <c r="E148" s="232" t="s">
        <v>1</v>
      </c>
      <c r="F148" s="233" t="s">
        <v>287</v>
      </c>
      <c r="G148" s="231"/>
      <c r="H148" s="234">
        <v>31.5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284</v>
      </c>
      <c r="AU148" s="240" t="s">
        <v>85</v>
      </c>
      <c r="AV148" s="15" t="s">
        <v>282</v>
      </c>
      <c r="AW148" s="15" t="s">
        <v>32</v>
      </c>
      <c r="AX148" s="15" t="s">
        <v>83</v>
      </c>
      <c r="AY148" s="240" t="s">
        <v>275</v>
      </c>
    </row>
    <row r="149" spans="1:65" s="2" customFormat="1" ht="24.15" customHeight="1">
      <c r="A149" s="35"/>
      <c r="B149" s="36"/>
      <c r="C149" s="194" t="s">
        <v>322</v>
      </c>
      <c r="D149" s="194" t="s">
        <v>277</v>
      </c>
      <c r="E149" s="195" t="s">
        <v>6227</v>
      </c>
      <c r="F149" s="196" t="s">
        <v>6228</v>
      </c>
      <c r="G149" s="197" t="s">
        <v>399</v>
      </c>
      <c r="H149" s="198">
        <v>3.2</v>
      </c>
      <c r="I149" s="199"/>
      <c r="J149" s="200">
        <f>ROUND(I149*H149,2)</f>
        <v>0</v>
      </c>
      <c r="K149" s="196" t="s">
        <v>281</v>
      </c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3.6900000000000002E-2</v>
      </c>
      <c r="R149" s="203">
        <f>Q149*H149</f>
        <v>0.11808000000000002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282</v>
      </c>
      <c r="AT149" s="205" t="s">
        <v>277</v>
      </c>
      <c r="AU149" s="205" t="s">
        <v>85</v>
      </c>
      <c r="AY149" s="18" t="s">
        <v>275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282</v>
      </c>
      <c r="BM149" s="205" t="s">
        <v>6229</v>
      </c>
    </row>
    <row r="150" spans="1:65" s="13" customFormat="1" ht="10">
      <c r="B150" s="207"/>
      <c r="C150" s="208"/>
      <c r="D150" s="209" t="s">
        <v>284</v>
      </c>
      <c r="E150" s="210" t="s">
        <v>1</v>
      </c>
      <c r="F150" s="211" t="s">
        <v>6230</v>
      </c>
      <c r="G150" s="208"/>
      <c r="H150" s="212">
        <v>3.2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284</v>
      </c>
      <c r="AU150" s="218" t="s">
        <v>85</v>
      </c>
      <c r="AV150" s="13" t="s">
        <v>85</v>
      </c>
      <c r="AW150" s="13" t="s">
        <v>32</v>
      </c>
      <c r="AX150" s="13" t="s">
        <v>76</v>
      </c>
      <c r="AY150" s="218" t="s">
        <v>275</v>
      </c>
    </row>
    <row r="151" spans="1:65" s="14" customFormat="1" ht="10">
      <c r="B151" s="219"/>
      <c r="C151" s="220"/>
      <c r="D151" s="209" t="s">
        <v>284</v>
      </c>
      <c r="E151" s="221" t="s">
        <v>1</v>
      </c>
      <c r="F151" s="222" t="s">
        <v>286</v>
      </c>
      <c r="G151" s="220"/>
      <c r="H151" s="223">
        <v>3.2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284</v>
      </c>
      <c r="AU151" s="229" t="s">
        <v>85</v>
      </c>
      <c r="AV151" s="14" t="s">
        <v>106</v>
      </c>
      <c r="AW151" s="14" t="s">
        <v>32</v>
      </c>
      <c r="AX151" s="14" t="s">
        <v>76</v>
      </c>
      <c r="AY151" s="229" t="s">
        <v>275</v>
      </c>
    </row>
    <row r="152" spans="1:65" s="15" customFormat="1" ht="10">
      <c r="B152" s="230"/>
      <c r="C152" s="231"/>
      <c r="D152" s="209" t="s">
        <v>284</v>
      </c>
      <c r="E152" s="232" t="s">
        <v>1</v>
      </c>
      <c r="F152" s="233" t="s">
        <v>287</v>
      </c>
      <c r="G152" s="231"/>
      <c r="H152" s="234">
        <v>3.2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284</v>
      </c>
      <c r="AU152" s="240" t="s">
        <v>85</v>
      </c>
      <c r="AV152" s="15" t="s">
        <v>282</v>
      </c>
      <c r="AW152" s="15" t="s">
        <v>32</v>
      </c>
      <c r="AX152" s="15" t="s">
        <v>83</v>
      </c>
      <c r="AY152" s="240" t="s">
        <v>275</v>
      </c>
    </row>
    <row r="153" spans="1:65" s="2" customFormat="1" ht="24.15" customHeight="1">
      <c r="A153" s="35"/>
      <c r="B153" s="36"/>
      <c r="C153" s="194" t="s">
        <v>328</v>
      </c>
      <c r="D153" s="194" t="s">
        <v>277</v>
      </c>
      <c r="E153" s="195" t="s">
        <v>3623</v>
      </c>
      <c r="F153" s="196" t="s">
        <v>3624</v>
      </c>
      <c r="G153" s="197" t="s">
        <v>280</v>
      </c>
      <c r="H153" s="198">
        <v>8</v>
      </c>
      <c r="I153" s="199"/>
      <c r="J153" s="200">
        <f>ROUND(I153*H153,2)</f>
        <v>0</v>
      </c>
      <c r="K153" s="196" t="s">
        <v>281</v>
      </c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282</v>
      </c>
      <c r="AT153" s="205" t="s">
        <v>277</v>
      </c>
      <c r="AU153" s="205" t="s">
        <v>85</v>
      </c>
      <c r="AY153" s="18" t="s">
        <v>275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282</v>
      </c>
      <c r="BM153" s="205" t="s">
        <v>6123</v>
      </c>
    </row>
    <row r="154" spans="1:65" s="13" customFormat="1" ht="10">
      <c r="B154" s="207"/>
      <c r="C154" s="208"/>
      <c r="D154" s="209" t="s">
        <v>284</v>
      </c>
      <c r="E154" s="210" t="s">
        <v>1</v>
      </c>
      <c r="F154" s="211" t="s">
        <v>6231</v>
      </c>
      <c r="G154" s="208"/>
      <c r="H154" s="212">
        <v>8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284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275</v>
      </c>
    </row>
    <row r="155" spans="1:65" s="14" customFormat="1" ht="10">
      <c r="B155" s="219"/>
      <c r="C155" s="220"/>
      <c r="D155" s="209" t="s">
        <v>284</v>
      </c>
      <c r="E155" s="221" t="s">
        <v>1</v>
      </c>
      <c r="F155" s="222" t="s">
        <v>286</v>
      </c>
      <c r="G155" s="220"/>
      <c r="H155" s="223">
        <v>8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284</v>
      </c>
      <c r="AU155" s="229" t="s">
        <v>85</v>
      </c>
      <c r="AV155" s="14" t="s">
        <v>106</v>
      </c>
      <c r="AW155" s="14" t="s">
        <v>32</v>
      </c>
      <c r="AX155" s="14" t="s">
        <v>76</v>
      </c>
      <c r="AY155" s="229" t="s">
        <v>275</v>
      </c>
    </row>
    <row r="156" spans="1:65" s="15" customFormat="1" ht="10">
      <c r="B156" s="230"/>
      <c r="C156" s="231"/>
      <c r="D156" s="209" t="s">
        <v>284</v>
      </c>
      <c r="E156" s="232" t="s">
        <v>196</v>
      </c>
      <c r="F156" s="233" t="s">
        <v>287</v>
      </c>
      <c r="G156" s="231"/>
      <c r="H156" s="234">
        <v>8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284</v>
      </c>
      <c r="AU156" s="240" t="s">
        <v>85</v>
      </c>
      <c r="AV156" s="15" t="s">
        <v>282</v>
      </c>
      <c r="AW156" s="15" t="s">
        <v>32</v>
      </c>
      <c r="AX156" s="15" t="s">
        <v>83</v>
      </c>
      <c r="AY156" s="240" t="s">
        <v>275</v>
      </c>
    </row>
    <row r="157" spans="1:65" s="2" customFormat="1" ht="24.15" customHeight="1">
      <c r="A157" s="35"/>
      <c r="B157" s="36"/>
      <c r="C157" s="194" t="s">
        <v>334</v>
      </c>
      <c r="D157" s="194" t="s">
        <v>277</v>
      </c>
      <c r="E157" s="195" t="s">
        <v>3627</v>
      </c>
      <c r="F157" s="196" t="s">
        <v>3628</v>
      </c>
      <c r="G157" s="197" t="s">
        <v>290</v>
      </c>
      <c r="H157" s="198">
        <v>8</v>
      </c>
      <c r="I157" s="199"/>
      <c r="J157" s="200">
        <f>ROUND(I157*H157,2)</f>
        <v>0</v>
      </c>
      <c r="K157" s="196" t="s">
        <v>281</v>
      </c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282</v>
      </c>
      <c r="AT157" s="205" t="s">
        <v>277</v>
      </c>
      <c r="AU157" s="205" t="s">
        <v>85</v>
      </c>
      <c r="AY157" s="18" t="s">
        <v>275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282</v>
      </c>
      <c r="BM157" s="205" t="s">
        <v>6125</v>
      </c>
    </row>
    <row r="158" spans="1:65" s="13" customFormat="1" ht="10">
      <c r="B158" s="207"/>
      <c r="C158" s="208"/>
      <c r="D158" s="209" t="s">
        <v>284</v>
      </c>
      <c r="E158" s="210" t="s">
        <v>1</v>
      </c>
      <c r="F158" s="211" t="s">
        <v>6232</v>
      </c>
      <c r="G158" s="208"/>
      <c r="H158" s="212">
        <v>8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284</v>
      </c>
      <c r="AU158" s="218" t="s">
        <v>85</v>
      </c>
      <c r="AV158" s="13" t="s">
        <v>85</v>
      </c>
      <c r="AW158" s="13" t="s">
        <v>32</v>
      </c>
      <c r="AX158" s="13" t="s">
        <v>76</v>
      </c>
      <c r="AY158" s="218" t="s">
        <v>275</v>
      </c>
    </row>
    <row r="159" spans="1:65" s="14" customFormat="1" ht="10">
      <c r="B159" s="219"/>
      <c r="C159" s="220"/>
      <c r="D159" s="209" t="s">
        <v>284</v>
      </c>
      <c r="E159" s="221" t="s">
        <v>1</v>
      </c>
      <c r="F159" s="222" t="s">
        <v>286</v>
      </c>
      <c r="G159" s="220"/>
      <c r="H159" s="223">
        <v>8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284</v>
      </c>
      <c r="AU159" s="229" t="s">
        <v>85</v>
      </c>
      <c r="AV159" s="14" t="s">
        <v>106</v>
      </c>
      <c r="AW159" s="14" t="s">
        <v>32</v>
      </c>
      <c r="AX159" s="14" t="s">
        <v>76</v>
      </c>
      <c r="AY159" s="229" t="s">
        <v>275</v>
      </c>
    </row>
    <row r="160" spans="1:65" s="15" customFormat="1" ht="10">
      <c r="B160" s="230"/>
      <c r="C160" s="231"/>
      <c r="D160" s="209" t="s">
        <v>284</v>
      </c>
      <c r="E160" s="232" t="s">
        <v>3614</v>
      </c>
      <c r="F160" s="233" t="s">
        <v>287</v>
      </c>
      <c r="G160" s="231"/>
      <c r="H160" s="234">
        <v>8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284</v>
      </c>
      <c r="AU160" s="240" t="s">
        <v>85</v>
      </c>
      <c r="AV160" s="15" t="s">
        <v>282</v>
      </c>
      <c r="AW160" s="15" t="s">
        <v>32</v>
      </c>
      <c r="AX160" s="15" t="s">
        <v>83</v>
      </c>
      <c r="AY160" s="240" t="s">
        <v>275</v>
      </c>
    </row>
    <row r="161" spans="1:65" s="2" customFormat="1" ht="33" customHeight="1">
      <c r="A161" s="35"/>
      <c r="B161" s="36"/>
      <c r="C161" s="194" t="s">
        <v>339</v>
      </c>
      <c r="D161" s="194" t="s">
        <v>277</v>
      </c>
      <c r="E161" s="195" t="s">
        <v>6233</v>
      </c>
      <c r="F161" s="196" t="s">
        <v>6234</v>
      </c>
      <c r="G161" s="197" t="s">
        <v>290</v>
      </c>
      <c r="H161" s="198">
        <v>62.545999999999999</v>
      </c>
      <c r="I161" s="199"/>
      <c r="J161" s="200">
        <f>ROUND(I161*H161,2)</f>
        <v>0</v>
      </c>
      <c r="K161" s="196" t="s">
        <v>281</v>
      </c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282</v>
      </c>
      <c r="AT161" s="205" t="s">
        <v>277</v>
      </c>
      <c r="AU161" s="205" t="s">
        <v>85</v>
      </c>
      <c r="AY161" s="18" t="s">
        <v>275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282</v>
      </c>
      <c r="BM161" s="205" t="s">
        <v>6129</v>
      </c>
    </row>
    <row r="162" spans="1:65" s="13" customFormat="1" ht="10">
      <c r="B162" s="207"/>
      <c r="C162" s="208"/>
      <c r="D162" s="209" t="s">
        <v>284</v>
      </c>
      <c r="E162" s="210" t="s">
        <v>1</v>
      </c>
      <c r="F162" s="211" t="s">
        <v>6235</v>
      </c>
      <c r="G162" s="208"/>
      <c r="H162" s="212">
        <v>4.8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284</v>
      </c>
      <c r="AU162" s="218" t="s">
        <v>85</v>
      </c>
      <c r="AV162" s="13" t="s">
        <v>85</v>
      </c>
      <c r="AW162" s="13" t="s">
        <v>32</v>
      </c>
      <c r="AX162" s="13" t="s">
        <v>76</v>
      </c>
      <c r="AY162" s="218" t="s">
        <v>275</v>
      </c>
    </row>
    <row r="163" spans="1:65" s="13" customFormat="1" ht="10">
      <c r="B163" s="207"/>
      <c r="C163" s="208"/>
      <c r="D163" s="209" t="s">
        <v>284</v>
      </c>
      <c r="E163" s="210" t="s">
        <v>1</v>
      </c>
      <c r="F163" s="211" t="s">
        <v>6236</v>
      </c>
      <c r="G163" s="208"/>
      <c r="H163" s="212">
        <v>44.351999999999997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284</v>
      </c>
      <c r="AU163" s="218" t="s">
        <v>85</v>
      </c>
      <c r="AV163" s="13" t="s">
        <v>85</v>
      </c>
      <c r="AW163" s="13" t="s">
        <v>32</v>
      </c>
      <c r="AX163" s="13" t="s">
        <v>76</v>
      </c>
      <c r="AY163" s="218" t="s">
        <v>275</v>
      </c>
    </row>
    <row r="164" spans="1:65" s="13" customFormat="1" ht="10">
      <c r="B164" s="207"/>
      <c r="C164" s="208"/>
      <c r="D164" s="209" t="s">
        <v>284</v>
      </c>
      <c r="E164" s="210" t="s">
        <v>1</v>
      </c>
      <c r="F164" s="211" t="s">
        <v>6237</v>
      </c>
      <c r="G164" s="208"/>
      <c r="H164" s="212">
        <v>13.394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284</v>
      </c>
      <c r="AU164" s="218" t="s">
        <v>85</v>
      </c>
      <c r="AV164" s="13" t="s">
        <v>85</v>
      </c>
      <c r="AW164" s="13" t="s">
        <v>32</v>
      </c>
      <c r="AX164" s="13" t="s">
        <v>76</v>
      </c>
      <c r="AY164" s="218" t="s">
        <v>275</v>
      </c>
    </row>
    <row r="165" spans="1:65" s="14" customFormat="1" ht="10">
      <c r="B165" s="219"/>
      <c r="C165" s="220"/>
      <c r="D165" s="209" t="s">
        <v>284</v>
      </c>
      <c r="E165" s="221" t="s">
        <v>1</v>
      </c>
      <c r="F165" s="222" t="s">
        <v>286</v>
      </c>
      <c r="G165" s="220"/>
      <c r="H165" s="223">
        <v>62.545999999999999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284</v>
      </c>
      <c r="AU165" s="229" t="s">
        <v>85</v>
      </c>
      <c r="AV165" s="14" t="s">
        <v>106</v>
      </c>
      <c r="AW165" s="14" t="s">
        <v>32</v>
      </c>
      <c r="AX165" s="14" t="s">
        <v>76</v>
      </c>
      <c r="AY165" s="229" t="s">
        <v>275</v>
      </c>
    </row>
    <row r="166" spans="1:65" s="15" customFormat="1" ht="10">
      <c r="B166" s="230"/>
      <c r="C166" s="231"/>
      <c r="D166" s="209" t="s">
        <v>284</v>
      </c>
      <c r="E166" s="232" t="s">
        <v>3618</v>
      </c>
      <c r="F166" s="233" t="s">
        <v>287</v>
      </c>
      <c r="G166" s="231"/>
      <c r="H166" s="234">
        <v>62.545999999999999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284</v>
      </c>
      <c r="AU166" s="240" t="s">
        <v>85</v>
      </c>
      <c r="AV166" s="15" t="s">
        <v>282</v>
      </c>
      <c r="AW166" s="15" t="s">
        <v>32</v>
      </c>
      <c r="AX166" s="15" t="s">
        <v>83</v>
      </c>
      <c r="AY166" s="240" t="s">
        <v>275</v>
      </c>
    </row>
    <row r="167" spans="1:65" s="2" customFormat="1" ht="21.75" customHeight="1">
      <c r="A167" s="35"/>
      <c r="B167" s="36"/>
      <c r="C167" s="194" t="s">
        <v>345</v>
      </c>
      <c r="D167" s="194" t="s">
        <v>277</v>
      </c>
      <c r="E167" s="195" t="s">
        <v>6137</v>
      </c>
      <c r="F167" s="196" t="s">
        <v>6138</v>
      </c>
      <c r="G167" s="197" t="s">
        <v>280</v>
      </c>
      <c r="H167" s="198">
        <v>156.36500000000001</v>
      </c>
      <c r="I167" s="199"/>
      <c r="J167" s="200">
        <f>ROUND(I167*H167,2)</f>
        <v>0</v>
      </c>
      <c r="K167" s="196" t="s">
        <v>281</v>
      </c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8.4000000000000003E-4</v>
      </c>
      <c r="R167" s="203">
        <f>Q167*H167</f>
        <v>0.13134660000000001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282</v>
      </c>
      <c r="AT167" s="205" t="s">
        <v>277</v>
      </c>
      <c r="AU167" s="205" t="s">
        <v>85</v>
      </c>
      <c r="AY167" s="18" t="s">
        <v>275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282</v>
      </c>
      <c r="BM167" s="205" t="s">
        <v>6139</v>
      </c>
    </row>
    <row r="168" spans="1:65" s="13" customFormat="1" ht="10">
      <c r="B168" s="207"/>
      <c r="C168" s="208"/>
      <c r="D168" s="209" t="s">
        <v>284</v>
      </c>
      <c r="E168" s="210" t="s">
        <v>1</v>
      </c>
      <c r="F168" s="211" t="s">
        <v>6238</v>
      </c>
      <c r="G168" s="208"/>
      <c r="H168" s="212">
        <v>12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284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275</v>
      </c>
    </row>
    <row r="169" spans="1:65" s="13" customFormat="1" ht="10">
      <c r="B169" s="207"/>
      <c r="C169" s="208"/>
      <c r="D169" s="209" t="s">
        <v>284</v>
      </c>
      <c r="E169" s="210" t="s">
        <v>1</v>
      </c>
      <c r="F169" s="211" t="s">
        <v>6239</v>
      </c>
      <c r="G169" s="208"/>
      <c r="H169" s="212">
        <v>110.88</v>
      </c>
      <c r="I169" s="213"/>
      <c r="J169" s="208"/>
      <c r="K169" s="208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284</v>
      </c>
      <c r="AU169" s="218" t="s">
        <v>85</v>
      </c>
      <c r="AV169" s="13" t="s">
        <v>85</v>
      </c>
      <c r="AW169" s="13" t="s">
        <v>32</v>
      </c>
      <c r="AX169" s="13" t="s">
        <v>76</v>
      </c>
      <c r="AY169" s="218" t="s">
        <v>275</v>
      </c>
    </row>
    <row r="170" spans="1:65" s="13" customFormat="1" ht="10">
      <c r="B170" s="207"/>
      <c r="C170" s="208"/>
      <c r="D170" s="209" t="s">
        <v>284</v>
      </c>
      <c r="E170" s="210" t="s">
        <v>1</v>
      </c>
      <c r="F170" s="211" t="s">
        <v>6240</v>
      </c>
      <c r="G170" s="208"/>
      <c r="H170" s="212">
        <v>33.484999999999999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284</v>
      </c>
      <c r="AU170" s="218" t="s">
        <v>85</v>
      </c>
      <c r="AV170" s="13" t="s">
        <v>85</v>
      </c>
      <c r="AW170" s="13" t="s">
        <v>32</v>
      </c>
      <c r="AX170" s="13" t="s">
        <v>76</v>
      </c>
      <c r="AY170" s="218" t="s">
        <v>275</v>
      </c>
    </row>
    <row r="171" spans="1:65" s="14" customFormat="1" ht="10">
      <c r="B171" s="219"/>
      <c r="C171" s="220"/>
      <c r="D171" s="209" t="s">
        <v>284</v>
      </c>
      <c r="E171" s="221" t="s">
        <v>1</v>
      </c>
      <c r="F171" s="222" t="s">
        <v>286</v>
      </c>
      <c r="G171" s="220"/>
      <c r="H171" s="223">
        <v>156.36500000000001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284</v>
      </c>
      <c r="AU171" s="229" t="s">
        <v>85</v>
      </c>
      <c r="AV171" s="14" t="s">
        <v>106</v>
      </c>
      <c r="AW171" s="14" t="s">
        <v>32</v>
      </c>
      <c r="AX171" s="14" t="s">
        <v>76</v>
      </c>
      <c r="AY171" s="229" t="s">
        <v>275</v>
      </c>
    </row>
    <row r="172" spans="1:65" s="15" customFormat="1" ht="10">
      <c r="B172" s="230"/>
      <c r="C172" s="231"/>
      <c r="D172" s="209" t="s">
        <v>284</v>
      </c>
      <c r="E172" s="232" t="s">
        <v>1</v>
      </c>
      <c r="F172" s="233" t="s">
        <v>287</v>
      </c>
      <c r="G172" s="231"/>
      <c r="H172" s="234">
        <v>156.36500000000001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284</v>
      </c>
      <c r="AU172" s="240" t="s">
        <v>85</v>
      </c>
      <c r="AV172" s="15" t="s">
        <v>282</v>
      </c>
      <c r="AW172" s="15" t="s">
        <v>32</v>
      </c>
      <c r="AX172" s="15" t="s">
        <v>83</v>
      </c>
      <c r="AY172" s="240" t="s">
        <v>275</v>
      </c>
    </row>
    <row r="173" spans="1:65" s="2" customFormat="1" ht="24.15" customHeight="1">
      <c r="A173" s="35"/>
      <c r="B173" s="36"/>
      <c r="C173" s="194" t="s">
        <v>349</v>
      </c>
      <c r="D173" s="194" t="s">
        <v>277</v>
      </c>
      <c r="E173" s="195" t="s">
        <v>6141</v>
      </c>
      <c r="F173" s="196" t="s">
        <v>6142</v>
      </c>
      <c r="G173" s="197" t="s">
        <v>280</v>
      </c>
      <c r="H173" s="198">
        <v>156.36500000000001</v>
      </c>
      <c r="I173" s="199"/>
      <c r="J173" s="200">
        <f>ROUND(I173*H173,2)</f>
        <v>0</v>
      </c>
      <c r="K173" s="196" t="s">
        <v>281</v>
      </c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282</v>
      </c>
      <c r="AT173" s="205" t="s">
        <v>277</v>
      </c>
      <c r="AU173" s="205" t="s">
        <v>85</v>
      </c>
      <c r="AY173" s="18" t="s">
        <v>275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282</v>
      </c>
      <c r="BM173" s="205" t="s">
        <v>6143</v>
      </c>
    </row>
    <row r="174" spans="1:65" s="2" customFormat="1" ht="21.75" customHeight="1">
      <c r="A174" s="35"/>
      <c r="B174" s="36"/>
      <c r="C174" s="194" t="s">
        <v>362</v>
      </c>
      <c r="D174" s="194" t="s">
        <v>277</v>
      </c>
      <c r="E174" s="195" t="s">
        <v>3642</v>
      </c>
      <c r="F174" s="196" t="s">
        <v>3643</v>
      </c>
      <c r="G174" s="197" t="s">
        <v>280</v>
      </c>
      <c r="H174" s="198">
        <v>16</v>
      </c>
      <c r="I174" s="199"/>
      <c r="J174" s="200">
        <f>ROUND(I174*H174,2)</f>
        <v>0</v>
      </c>
      <c r="K174" s="196" t="s">
        <v>281</v>
      </c>
      <c r="L174" s="40"/>
      <c r="M174" s="201" t="s">
        <v>1</v>
      </c>
      <c r="N174" s="202" t="s">
        <v>41</v>
      </c>
      <c r="O174" s="72"/>
      <c r="P174" s="203">
        <f>O174*H174</f>
        <v>0</v>
      </c>
      <c r="Q174" s="203">
        <v>6.9999999999999999E-4</v>
      </c>
      <c r="R174" s="203">
        <f>Q174*H174</f>
        <v>1.12E-2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282</v>
      </c>
      <c r="AT174" s="205" t="s">
        <v>277</v>
      </c>
      <c r="AU174" s="205" t="s">
        <v>85</v>
      </c>
      <c r="AY174" s="18" t="s">
        <v>275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282</v>
      </c>
      <c r="BM174" s="205" t="s">
        <v>6144</v>
      </c>
    </row>
    <row r="175" spans="1:65" s="13" customFormat="1" ht="10">
      <c r="B175" s="207"/>
      <c r="C175" s="208"/>
      <c r="D175" s="209" t="s">
        <v>284</v>
      </c>
      <c r="E175" s="210" t="s">
        <v>1</v>
      </c>
      <c r="F175" s="211" t="s">
        <v>6241</v>
      </c>
      <c r="G175" s="208"/>
      <c r="H175" s="212">
        <v>16</v>
      </c>
      <c r="I175" s="213"/>
      <c r="J175" s="208"/>
      <c r="K175" s="208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284</v>
      </c>
      <c r="AU175" s="218" t="s">
        <v>85</v>
      </c>
      <c r="AV175" s="13" t="s">
        <v>85</v>
      </c>
      <c r="AW175" s="13" t="s">
        <v>32</v>
      </c>
      <c r="AX175" s="13" t="s">
        <v>76</v>
      </c>
      <c r="AY175" s="218" t="s">
        <v>275</v>
      </c>
    </row>
    <row r="176" spans="1:65" s="14" customFormat="1" ht="10">
      <c r="B176" s="219"/>
      <c r="C176" s="220"/>
      <c r="D176" s="209" t="s">
        <v>284</v>
      </c>
      <c r="E176" s="221" t="s">
        <v>1</v>
      </c>
      <c r="F176" s="222" t="s">
        <v>286</v>
      </c>
      <c r="G176" s="220"/>
      <c r="H176" s="223">
        <v>16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284</v>
      </c>
      <c r="AU176" s="229" t="s">
        <v>85</v>
      </c>
      <c r="AV176" s="14" t="s">
        <v>106</v>
      </c>
      <c r="AW176" s="14" t="s">
        <v>32</v>
      </c>
      <c r="AX176" s="14" t="s">
        <v>76</v>
      </c>
      <c r="AY176" s="229" t="s">
        <v>275</v>
      </c>
    </row>
    <row r="177" spans="1:65" s="15" customFormat="1" ht="10">
      <c r="B177" s="230"/>
      <c r="C177" s="231"/>
      <c r="D177" s="209" t="s">
        <v>284</v>
      </c>
      <c r="E177" s="232" t="s">
        <v>1</v>
      </c>
      <c r="F177" s="233" t="s">
        <v>287</v>
      </c>
      <c r="G177" s="231"/>
      <c r="H177" s="234">
        <v>16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284</v>
      </c>
      <c r="AU177" s="240" t="s">
        <v>85</v>
      </c>
      <c r="AV177" s="15" t="s">
        <v>282</v>
      </c>
      <c r="AW177" s="15" t="s">
        <v>32</v>
      </c>
      <c r="AX177" s="15" t="s">
        <v>83</v>
      </c>
      <c r="AY177" s="240" t="s">
        <v>275</v>
      </c>
    </row>
    <row r="178" spans="1:65" s="2" customFormat="1" ht="16.5" customHeight="1">
      <c r="A178" s="35"/>
      <c r="B178" s="36"/>
      <c r="C178" s="194" t="s">
        <v>366</v>
      </c>
      <c r="D178" s="194" t="s">
        <v>277</v>
      </c>
      <c r="E178" s="195" t="s">
        <v>3646</v>
      </c>
      <c r="F178" s="196" t="s">
        <v>3647</v>
      </c>
      <c r="G178" s="197" t="s">
        <v>280</v>
      </c>
      <c r="H178" s="198">
        <v>16</v>
      </c>
      <c r="I178" s="199"/>
      <c r="J178" s="200">
        <f>ROUND(I178*H178,2)</f>
        <v>0</v>
      </c>
      <c r="K178" s="196" t="s">
        <v>281</v>
      </c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282</v>
      </c>
      <c r="AT178" s="205" t="s">
        <v>277</v>
      </c>
      <c r="AU178" s="205" t="s">
        <v>85</v>
      </c>
      <c r="AY178" s="18" t="s">
        <v>275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282</v>
      </c>
      <c r="BM178" s="205" t="s">
        <v>6146</v>
      </c>
    </row>
    <row r="179" spans="1:65" s="2" customFormat="1" ht="21.75" customHeight="1">
      <c r="A179" s="35"/>
      <c r="B179" s="36"/>
      <c r="C179" s="194" t="s">
        <v>370</v>
      </c>
      <c r="D179" s="194" t="s">
        <v>277</v>
      </c>
      <c r="E179" s="195" t="s">
        <v>3649</v>
      </c>
      <c r="F179" s="196" t="s">
        <v>3650</v>
      </c>
      <c r="G179" s="197" t="s">
        <v>290</v>
      </c>
      <c r="H179" s="198">
        <v>8</v>
      </c>
      <c r="I179" s="199"/>
      <c r="J179" s="200">
        <f>ROUND(I179*H179,2)</f>
        <v>0</v>
      </c>
      <c r="K179" s="196" t="s">
        <v>281</v>
      </c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4.6000000000000001E-4</v>
      </c>
      <c r="R179" s="203">
        <f>Q179*H179</f>
        <v>3.6800000000000001E-3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282</v>
      </c>
      <c r="AT179" s="205" t="s">
        <v>277</v>
      </c>
      <c r="AU179" s="205" t="s">
        <v>85</v>
      </c>
      <c r="AY179" s="18" t="s">
        <v>275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282</v>
      </c>
      <c r="BM179" s="205" t="s">
        <v>6147</v>
      </c>
    </row>
    <row r="180" spans="1:65" s="13" customFormat="1" ht="10">
      <c r="B180" s="207"/>
      <c r="C180" s="208"/>
      <c r="D180" s="209" t="s">
        <v>284</v>
      </c>
      <c r="E180" s="210" t="s">
        <v>1</v>
      </c>
      <c r="F180" s="211" t="s">
        <v>6232</v>
      </c>
      <c r="G180" s="208"/>
      <c r="H180" s="212">
        <v>8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284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275</v>
      </c>
    </row>
    <row r="181" spans="1:65" s="14" customFormat="1" ht="10">
      <c r="B181" s="219"/>
      <c r="C181" s="220"/>
      <c r="D181" s="209" t="s">
        <v>284</v>
      </c>
      <c r="E181" s="221" t="s">
        <v>1</v>
      </c>
      <c r="F181" s="222" t="s">
        <v>286</v>
      </c>
      <c r="G181" s="220"/>
      <c r="H181" s="223">
        <v>8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284</v>
      </c>
      <c r="AU181" s="229" t="s">
        <v>85</v>
      </c>
      <c r="AV181" s="14" t="s">
        <v>106</v>
      </c>
      <c r="AW181" s="14" t="s">
        <v>32</v>
      </c>
      <c r="AX181" s="14" t="s">
        <v>76</v>
      </c>
      <c r="AY181" s="229" t="s">
        <v>275</v>
      </c>
    </row>
    <row r="182" spans="1:65" s="15" customFormat="1" ht="10">
      <c r="B182" s="230"/>
      <c r="C182" s="231"/>
      <c r="D182" s="209" t="s">
        <v>284</v>
      </c>
      <c r="E182" s="232" t="s">
        <v>1</v>
      </c>
      <c r="F182" s="233" t="s">
        <v>287</v>
      </c>
      <c r="G182" s="231"/>
      <c r="H182" s="234">
        <v>8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284</v>
      </c>
      <c r="AU182" s="240" t="s">
        <v>85</v>
      </c>
      <c r="AV182" s="15" t="s">
        <v>282</v>
      </c>
      <c r="AW182" s="15" t="s">
        <v>32</v>
      </c>
      <c r="AX182" s="15" t="s">
        <v>83</v>
      </c>
      <c r="AY182" s="240" t="s">
        <v>275</v>
      </c>
    </row>
    <row r="183" spans="1:65" s="2" customFormat="1" ht="24.15" customHeight="1">
      <c r="A183" s="35"/>
      <c r="B183" s="36"/>
      <c r="C183" s="194" t="s">
        <v>8</v>
      </c>
      <c r="D183" s="194" t="s">
        <v>277</v>
      </c>
      <c r="E183" s="195" t="s">
        <v>3652</v>
      </c>
      <c r="F183" s="196" t="s">
        <v>3653</v>
      </c>
      <c r="G183" s="197" t="s">
        <v>290</v>
      </c>
      <c r="H183" s="198">
        <v>8</v>
      </c>
      <c r="I183" s="199"/>
      <c r="J183" s="200">
        <f>ROUND(I183*H183,2)</f>
        <v>0</v>
      </c>
      <c r="K183" s="196" t="s">
        <v>281</v>
      </c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282</v>
      </c>
      <c r="AT183" s="205" t="s">
        <v>277</v>
      </c>
      <c r="AU183" s="205" t="s">
        <v>85</v>
      </c>
      <c r="AY183" s="18" t="s">
        <v>275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282</v>
      </c>
      <c r="BM183" s="205" t="s">
        <v>6148</v>
      </c>
    </row>
    <row r="184" spans="1:65" s="2" customFormat="1" ht="37.75" customHeight="1">
      <c r="A184" s="35"/>
      <c r="B184" s="36"/>
      <c r="C184" s="194" t="s">
        <v>380</v>
      </c>
      <c r="D184" s="194" t="s">
        <v>277</v>
      </c>
      <c r="E184" s="195" t="s">
        <v>323</v>
      </c>
      <c r="F184" s="196" t="s">
        <v>324</v>
      </c>
      <c r="G184" s="197" t="s">
        <v>290</v>
      </c>
      <c r="H184" s="198">
        <v>29.295999999999999</v>
      </c>
      <c r="I184" s="199"/>
      <c r="J184" s="200">
        <f>ROUND(I184*H184,2)</f>
        <v>0</v>
      </c>
      <c r="K184" s="196" t="s">
        <v>281</v>
      </c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282</v>
      </c>
      <c r="AT184" s="205" t="s">
        <v>277</v>
      </c>
      <c r="AU184" s="205" t="s">
        <v>85</v>
      </c>
      <c r="AY184" s="18" t="s">
        <v>275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282</v>
      </c>
      <c r="BM184" s="205" t="s">
        <v>6149</v>
      </c>
    </row>
    <row r="185" spans="1:65" s="13" customFormat="1" ht="10">
      <c r="B185" s="207"/>
      <c r="C185" s="208"/>
      <c r="D185" s="209" t="s">
        <v>284</v>
      </c>
      <c r="E185" s="210" t="s">
        <v>1</v>
      </c>
      <c r="F185" s="211" t="s">
        <v>3614</v>
      </c>
      <c r="G185" s="208"/>
      <c r="H185" s="212">
        <v>8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284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275</v>
      </c>
    </row>
    <row r="186" spans="1:65" s="13" customFormat="1" ht="10">
      <c r="B186" s="207"/>
      <c r="C186" s="208"/>
      <c r="D186" s="209" t="s">
        <v>284</v>
      </c>
      <c r="E186" s="210" t="s">
        <v>1</v>
      </c>
      <c r="F186" s="211" t="s">
        <v>3618</v>
      </c>
      <c r="G186" s="208"/>
      <c r="H186" s="212">
        <v>62.545999999999999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284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275</v>
      </c>
    </row>
    <row r="187" spans="1:65" s="13" customFormat="1" ht="10">
      <c r="B187" s="207"/>
      <c r="C187" s="208"/>
      <c r="D187" s="209" t="s">
        <v>284</v>
      </c>
      <c r="E187" s="210" t="s">
        <v>1</v>
      </c>
      <c r="F187" s="211" t="s">
        <v>3656</v>
      </c>
      <c r="G187" s="208"/>
      <c r="H187" s="212">
        <v>-41.25</v>
      </c>
      <c r="I187" s="213"/>
      <c r="J187" s="208"/>
      <c r="K187" s="208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284</v>
      </c>
      <c r="AU187" s="218" t="s">
        <v>85</v>
      </c>
      <c r="AV187" s="13" t="s">
        <v>85</v>
      </c>
      <c r="AW187" s="13" t="s">
        <v>32</v>
      </c>
      <c r="AX187" s="13" t="s">
        <v>76</v>
      </c>
      <c r="AY187" s="218" t="s">
        <v>275</v>
      </c>
    </row>
    <row r="188" spans="1:65" s="14" customFormat="1" ht="10">
      <c r="B188" s="219"/>
      <c r="C188" s="220"/>
      <c r="D188" s="209" t="s">
        <v>284</v>
      </c>
      <c r="E188" s="221" t="s">
        <v>1</v>
      </c>
      <c r="F188" s="222" t="s">
        <v>286</v>
      </c>
      <c r="G188" s="220"/>
      <c r="H188" s="223">
        <v>29.295999999999999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284</v>
      </c>
      <c r="AU188" s="229" t="s">
        <v>85</v>
      </c>
      <c r="AV188" s="14" t="s">
        <v>106</v>
      </c>
      <c r="AW188" s="14" t="s">
        <v>32</v>
      </c>
      <c r="AX188" s="14" t="s">
        <v>76</v>
      </c>
      <c r="AY188" s="229" t="s">
        <v>275</v>
      </c>
    </row>
    <row r="189" spans="1:65" s="15" customFormat="1" ht="10">
      <c r="B189" s="230"/>
      <c r="C189" s="231"/>
      <c r="D189" s="209" t="s">
        <v>284</v>
      </c>
      <c r="E189" s="232" t="s">
        <v>200</v>
      </c>
      <c r="F189" s="233" t="s">
        <v>287</v>
      </c>
      <c r="G189" s="231"/>
      <c r="H189" s="234">
        <v>29.295999999999999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284</v>
      </c>
      <c r="AU189" s="240" t="s">
        <v>85</v>
      </c>
      <c r="AV189" s="15" t="s">
        <v>282</v>
      </c>
      <c r="AW189" s="15" t="s">
        <v>32</v>
      </c>
      <c r="AX189" s="15" t="s">
        <v>83</v>
      </c>
      <c r="AY189" s="240" t="s">
        <v>275</v>
      </c>
    </row>
    <row r="190" spans="1:65" s="2" customFormat="1" ht="24.15" customHeight="1">
      <c r="A190" s="35"/>
      <c r="B190" s="36"/>
      <c r="C190" s="194" t="s">
        <v>385</v>
      </c>
      <c r="D190" s="194" t="s">
        <v>277</v>
      </c>
      <c r="E190" s="195" t="s">
        <v>3657</v>
      </c>
      <c r="F190" s="196" t="s">
        <v>3658</v>
      </c>
      <c r="G190" s="197" t="s">
        <v>290</v>
      </c>
      <c r="H190" s="198">
        <v>29.295999999999999</v>
      </c>
      <c r="I190" s="199"/>
      <c r="J190" s="200">
        <f>ROUND(I190*H190,2)</f>
        <v>0</v>
      </c>
      <c r="K190" s="196" t="s">
        <v>281</v>
      </c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282</v>
      </c>
      <c r="AT190" s="205" t="s">
        <v>277</v>
      </c>
      <c r="AU190" s="205" t="s">
        <v>85</v>
      </c>
      <c r="AY190" s="18" t="s">
        <v>275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282</v>
      </c>
      <c r="BM190" s="205" t="s">
        <v>6150</v>
      </c>
    </row>
    <row r="191" spans="1:65" s="13" customFormat="1" ht="10">
      <c r="B191" s="207"/>
      <c r="C191" s="208"/>
      <c r="D191" s="209" t="s">
        <v>284</v>
      </c>
      <c r="E191" s="210" t="s">
        <v>1</v>
      </c>
      <c r="F191" s="211" t="s">
        <v>200</v>
      </c>
      <c r="G191" s="208"/>
      <c r="H191" s="212">
        <v>29.295999999999999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284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275</v>
      </c>
    </row>
    <row r="192" spans="1:65" s="14" customFormat="1" ht="10">
      <c r="B192" s="219"/>
      <c r="C192" s="220"/>
      <c r="D192" s="209" t="s">
        <v>284</v>
      </c>
      <c r="E192" s="221" t="s">
        <v>1</v>
      </c>
      <c r="F192" s="222" t="s">
        <v>286</v>
      </c>
      <c r="G192" s="220"/>
      <c r="H192" s="223">
        <v>29.295999999999999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284</v>
      </c>
      <c r="AU192" s="229" t="s">
        <v>85</v>
      </c>
      <c r="AV192" s="14" t="s">
        <v>106</v>
      </c>
      <c r="AW192" s="14" t="s">
        <v>32</v>
      </c>
      <c r="AX192" s="14" t="s">
        <v>76</v>
      </c>
      <c r="AY192" s="229" t="s">
        <v>275</v>
      </c>
    </row>
    <row r="193" spans="1:65" s="15" customFormat="1" ht="10">
      <c r="B193" s="230"/>
      <c r="C193" s="231"/>
      <c r="D193" s="209" t="s">
        <v>284</v>
      </c>
      <c r="E193" s="232" t="s">
        <v>1</v>
      </c>
      <c r="F193" s="233" t="s">
        <v>287</v>
      </c>
      <c r="G193" s="231"/>
      <c r="H193" s="234">
        <v>29.295999999999999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284</v>
      </c>
      <c r="AU193" s="240" t="s">
        <v>85</v>
      </c>
      <c r="AV193" s="15" t="s">
        <v>282</v>
      </c>
      <c r="AW193" s="15" t="s">
        <v>32</v>
      </c>
      <c r="AX193" s="15" t="s">
        <v>83</v>
      </c>
      <c r="AY193" s="240" t="s">
        <v>275</v>
      </c>
    </row>
    <row r="194" spans="1:65" s="2" customFormat="1" ht="24.15" customHeight="1">
      <c r="A194" s="35"/>
      <c r="B194" s="36"/>
      <c r="C194" s="194" t="s">
        <v>391</v>
      </c>
      <c r="D194" s="194" t="s">
        <v>277</v>
      </c>
      <c r="E194" s="195" t="s">
        <v>3660</v>
      </c>
      <c r="F194" s="196" t="s">
        <v>3661</v>
      </c>
      <c r="G194" s="197" t="s">
        <v>342</v>
      </c>
      <c r="H194" s="198">
        <v>54.198</v>
      </c>
      <c r="I194" s="199"/>
      <c r="J194" s="200">
        <f>ROUND(I194*H194,2)</f>
        <v>0</v>
      </c>
      <c r="K194" s="196" t="s">
        <v>281</v>
      </c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282</v>
      </c>
      <c r="AT194" s="205" t="s">
        <v>277</v>
      </c>
      <c r="AU194" s="205" t="s">
        <v>85</v>
      </c>
      <c r="AY194" s="18" t="s">
        <v>275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282</v>
      </c>
      <c r="BM194" s="205" t="s">
        <v>6151</v>
      </c>
    </row>
    <row r="195" spans="1:65" s="13" customFormat="1" ht="10">
      <c r="B195" s="207"/>
      <c r="C195" s="208"/>
      <c r="D195" s="209" t="s">
        <v>284</v>
      </c>
      <c r="E195" s="210" t="s">
        <v>1</v>
      </c>
      <c r="F195" s="211" t="s">
        <v>344</v>
      </c>
      <c r="G195" s="208"/>
      <c r="H195" s="212">
        <v>54.198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284</v>
      </c>
      <c r="AU195" s="218" t="s">
        <v>85</v>
      </c>
      <c r="AV195" s="13" t="s">
        <v>85</v>
      </c>
      <c r="AW195" s="13" t="s">
        <v>32</v>
      </c>
      <c r="AX195" s="13" t="s">
        <v>76</v>
      </c>
      <c r="AY195" s="218" t="s">
        <v>275</v>
      </c>
    </row>
    <row r="196" spans="1:65" s="14" customFormat="1" ht="10">
      <c r="B196" s="219"/>
      <c r="C196" s="220"/>
      <c r="D196" s="209" t="s">
        <v>284</v>
      </c>
      <c r="E196" s="221" t="s">
        <v>1</v>
      </c>
      <c r="F196" s="222" t="s">
        <v>286</v>
      </c>
      <c r="G196" s="220"/>
      <c r="H196" s="223">
        <v>54.198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284</v>
      </c>
      <c r="AU196" s="229" t="s">
        <v>85</v>
      </c>
      <c r="AV196" s="14" t="s">
        <v>106</v>
      </c>
      <c r="AW196" s="14" t="s">
        <v>32</v>
      </c>
      <c r="AX196" s="14" t="s">
        <v>76</v>
      </c>
      <c r="AY196" s="229" t="s">
        <v>275</v>
      </c>
    </row>
    <row r="197" spans="1:65" s="15" customFormat="1" ht="10">
      <c r="B197" s="230"/>
      <c r="C197" s="231"/>
      <c r="D197" s="209" t="s">
        <v>284</v>
      </c>
      <c r="E197" s="232" t="s">
        <v>1</v>
      </c>
      <c r="F197" s="233" t="s">
        <v>287</v>
      </c>
      <c r="G197" s="231"/>
      <c r="H197" s="234">
        <v>54.198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284</v>
      </c>
      <c r="AU197" s="240" t="s">
        <v>85</v>
      </c>
      <c r="AV197" s="15" t="s">
        <v>282</v>
      </c>
      <c r="AW197" s="15" t="s">
        <v>32</v>
      </c>
      <c r="AX197" s="15" t="s">
        <v>83</v>
      </c>
      <c r="AY197" s="240" t="s">
        <v>275</v>
      </c>
    </row>
    <row r="198" spans="1:65" s="2" customFormat="1" ht="16.5" customHeight="1">
      <c r="A198" s="35"/>
      <c r="B198" s="36"/>
      <c r="C198" s="194" t="s">
        <v>396</v>
      </c>
      <c r="D198" s="194" t="s">
        <v>277</v>
      </c>
      <c r="E198" s="195" t="s">
        <v>346</v>
      </c>
      <c r="F198" s="196" t="s">
        <v>347</v>
      </c>
      <c r="G198" s="197" t="s">
        <v>290</v>
      </c>
      <c r="H198" s="198">
        <v>29.295999999999999</v>
      </c>
      <c r="I198" s="199"/>
      <c r="J198" s="200">
        <f>ROUND(I198*H198,2)</f>
        <v>0</v>
      </c>
      <c r="K198" s="196" t="s">
        <v>281</v>
      </c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282</v>
      </c>
      <c r="AT198" s="205" t="s">
        <v>277</v>
      </c>
      <c r="AU198" s="205" t="s">
        <v>85</v>
      </c>
      <c r="AY198" s="18" t="s">
        <v>275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282</v>
      </c>
      <c r="BM198" s="205" t="s">
        <v>6152</v>
      </c>
    </row>
    <row r="199" spans="1:65" s="13" customFormat="1" ht="10">
      <c r="B199" s="207"/>
      <c r="C199" s="208"/>
      <c r="D199" s="209" t="s">
        <v>284</v>
      </c>
      <c r="E199" s="210" t="s">
        <v>1</v>
      </c>
      <c r="F199" s="211" t="s">
        <v>200</v>
      </c>
      <c r="G199" s="208"/>
      <c r="H199" s="212">
        <v>29.295999999999999</v>
      </c>
      <c r="I199" s="213"/>
      <c r="J199" s="208"/>
      <c r="K199" s="208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284</v>
      </c>
      <c r="AU199" s="218" t="s">
        <v>85</v>
      </c>
      <c r="AV199" s="13" t="s">
        <v>85</v>
      </c>
      <c r="AW199" s="13" t="s">
        <v>32</v>
      </c>
      <c r="AX199" s="13" t="s">
        <v>76</v>
      </c>
      <c r="AY199" s="218" t="s">
        <v>275</v>
      </c>
    </row>
    <row r="200" spans="1:65" s="14" customFormat="1" ht="10">
      <c r="B200" s="219"/>
      <c r="C200" s="220"/>
      <c r="D200" s="209" t="s">
        <v>284</v>
      </c>
      <c r="E200" s="221" t="s">
        <v>1</v>
      </c>
      <c r="F200" s="222" t="s">
        <v>286</v>
      </c>
      <c r="G200" s="220"/>
      <c r="H200" s="223">
        <v>29.295999999999999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284</v>
      </c>
      <c r="AU200" s="229" t="s">
        <v>85</v>
      </c>
      <c r="AV200" s="14" t="s">
        <v>106</v>
      </c>
      <c r="AW200" s="14" t="s">
        <v>32</v>
      </c>
      <c r="AX200" s="14" t="s">
        <v>76</v>
      </c>
      <c r="AY200" s="229" t="s">
        <v>275</v>
      </c>
    </row>
    <row r="201" spans="1:65" s="15" customFormat="1" ht="10">
      <c r="B201" s="230"/>
      <c r="C201" s="231"/>
      <c r="D201" s="209" t="s">
        <v>284</v>
      </c>
      <c r="E201" s="232" t="s">
        <v>1</v>
      </c>
      <c r="F201" s="233" t="s">
        <v>287</v>
      </c>
      <c r="G201" s="231"/>
      <c r="H201" s="234">
        <v>29.295999999999999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284</v>
      </c>
      <c r="AU201" s="240" t="s">
        <v>85</v>
      </c>
      <c r="AV201" s="15" t="s">
        <v>282</v>
      </c>
      <c r="AW201" s="15" t="s">
        <v>32</v>
      </c>
      <c r="AX201" s="15" t="s">
        <v>83</v>
      </c>
      <c r="AY201" s="240" t="s">
        <v>275</v>
      </c>
    </row>
    <row r="202" spans="1:65" s="2" customFormat="1" ht="24.15" customHeight="1">
      <c r="A202" s="35"/>
      <c r="B202" s="36"/>
      <c r="C202" s="194" t="s">
        <v>402</v>
      </c>
      <c r="D202" s="194" t="s">
        <v>277</v>
      </c>
      <c r="E202" s="195" t="s">
        <v>350</v>
      </c>
      <c r="F202" s="196" t="s">
        <v>351</v>
      </c>
      <c r="G202" s="197" t="s">
        <v>290</v>
      </c>
      <c r="H202" s="198">
        <v>51.277000000000001</v>
      </c>
      <c r="I202" s="199"/>
      <c r="J202" s="200">
        <f>ROUND(I202*H202,2)</f>
        <v>0</v>
      </c>
      <c r="K202" s="196" t="s">
        <v>281</v>
      </c>
      <c r="L202" s="40"/>
      <c r="M202" s="201" t="s">
        <v>1</v>
      </c>
      <c r="N202" s="202" t="s">
        <v>41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282</v>
      </c>
      <c r="AT202" s="205" t="s">
        <v>277</v>
      </c>
      <c r="AU202" s="205" t="s">
        <v>85</v>
      </c>
      <c r="AY202" s="18" t="s">
        <v>275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282</v>
      </c>
      <c r="BM202" s="205" t="s">
        <v>6153</v>
      </c>
    </row>
    <row r="203" spans="1:65" s="13" customFormat="1" ht="10">
      <c r="B203" s="207"/>
      <c r="C203" s="208"/>
      <c r="D203" s="209" t="s">
        <v>284</v>
      </c>
      <c r="E203" s="210" t="s">
        <v>1</v>
      </c>
      <c r="F203" s="211" t="s">
        <v>6242</v>
      </c>
      <c r="G203" s="208"/>
      <c r="H203" s="212">
        <v>3.3119999999999998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284</v>
      </c>
      <c r="AU203" s="218" t="s">
        <v>85</v>
      </c>
      <c r="AV203" s="13" t="s">
        <v>85</v>
      </c>
      <c r="AW203" s="13" t="s">
        <v>32</v>
      </c>
      <c r="AX203" s="13" t="s">
        <v>76</v>
      </c>
      <c r="AY203" s="218" t="s">
        <v>275</v>
      </c>
    </row>
    <row r="204" spans="1:65" s="13" customFormat="1" ht="10">
      <c r="B204" s="207"/>
      <c r="C204" s="208"/>
      <c r="D204" s="209" t="s">
        <v>284</v>
      </c>
      <c r="E204" s="210" t="s">
        <v>1</v>
      </c>
      <c r="F204" s="211" t="s">
        <v>6243</v>
      </c>
      <c r="G204" s="208"/>
      <c r="H204" s="212">
        <v>32.634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284</v>
      </c>
      <c r="AU204" s="218" t="s">
        <v>85</v>
      </c>
      <c r="AV204" s="13" t="s">
        <v>85</v>
      </c>
      <c r="AW204" s="13" t="s">
        <v>32</v>
      </c>
      <c r="AX204" s="13" t="s">
        <v>76</v>
      </c>
      <c r="AY204" s="218" t="s">
        <v>275</v>
      </c>
    </row>
    <row r="205" spans="1:65" s="13" customFormat="1" ht="10">
      <c r="B205" s="207"/>
      <c r="C205" s="208"/>
      <c r="D205" s="209" t="s">
        <v>284</v>
      </c>
      <c r="E205" s="210" t="s">
        <v>1</v>
      </c>
      <c r="F205" s="211" t="s">
        <v>6244</v>
      </c>
      <c r="G205" s="208"/>
      <c r="H205" s="212">
        <v>5.3040000000000003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284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275</v>
      </c>
    </row>
    <row r="206" spans="1:65" s="14" customFormat="1" ht="10">
      <c r="B206" s="219"/>
      <c r="C206" s="220"/>
      <c r="D206" s="209" t="s">
        <v>284</v>
      </c>
      <c r="E206" s="221" t="s">
        <v>3620</v>
      </c>
      <c r="F206" s="222" t="s">
        <v>286</v>
      </c>
      <c r="G206" s="220"/>
      <c r="H206" s="223">
        <v>41.25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284</v>
      </c>
      <c r="AU206" s="229" t="s">
        <v>85</v>
      </c>
      <c r="AV206" s="14" t="s">
        <v>106</v>
      </c>
      <c r="AW206" s="14" t="s">
        <v>32</v>
      </c>
      <c r="AX206" s="14" t="s">
        <v>76</v>
      </c>
      <c r="AY206" s="229" t="s">
        <v>275</v>
      </c>
    </row>
    <row r="207" spans="1:65" s="13" customFormat="1" ht="10">
      <c r="B207" s="207"/>
      <c r="C207" s="208"/>
      <c r="D207" s="209" t="s">
        <v>284</v>
      </c>
      <c r="E207" s="210" t="s">
        <v>1</v>
      </c>
      <c r="F207" s="211" t="s">
        <v>6245</v>
      </c>
      <c r="G207" s="208"/>
      <c r="H207" s="212">
        <v>10.026999999999999</v>
      </c>
      <c r="I207" s="213"/>
      <c r="J207" s="208"/>
      <c r="K207" s="208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284</v>
      </c>
      <c r="AU207" s="218" t="s">
        <v>85</v>
      </c>
      <c r="AV207" s="13" t="s">
        <v>85</v>
      </c>
      <c r="AW207" s="13" t="s">
        <v>32</v>
      </c>
      <c r="AX207" s="13" t="s">
        <v>76</v>
      </c>
      <c r="AY207" s="218" t="s">
        <v>275</v>
      </c>
    </row>
    <row r="208" spans="1:65" s="14" customFormat="1" ht="10">
      <c r="B208" s="219"/>
      <c r="C208" s="220"/>
      <c r="D208" s="209" t="s">
        <v>284</v>
      </c>
      <c r="E208" s="221" t="s">
        <v>6206</v>
      </c>
      <c r="F208" s="222" t="s">
        <v>286</v>
      </c>
      <c r="G208" s="220"/>
      <c r="H208" s="223">
        <v>10.026999999999999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284</v>
      </c>
      <c r="AU208" s="229" t="s">
        <v>85</v>
      </c>
      <c r="AV208" s="14" t="s">
        <v>106</v>
      </c>
      <c r="AW208" s="14" t="s">
        <v>32</v>
      </c>
      <c r="AX208" s="14" t="s">
        <v>76</v>
      </c>
      <c r="AY208" s="229" t="s">
        <v>275</v>
      </c>
    </row>
    <row r="209" spans="1:65" s="15" customFormat="1" ht="10">
      <c r="B209" s="230"/>
      <c r="C209" s="231"/>
      <c r="D209" s="209" t="s">
        <v>284</v>
      </c>
      <c r="E209" s="232" t="s">
        <v>1</v>
      </c>
      <c r="F209" s="233" t="s">
        <v>287</v>
      </c>
      <c r="G209" s="231"/>
      <c r="H209" s="234">
        <v>51.277000000000001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284</v>
      </c>
      <c r="AU209" s="240" t="s">
        <v>85</v>
      </c>
      <c r="AV209" s="15" t="s">
        <v>282</v>
      </c>
      <c r="AW209" s="15" t="s">
        <v>32</v>
      </c>
      <c r="AX209" s="15" t="s">
        <v>83</v>
      </c>
      <c r="AY209" s="240" t="s">
        <v>275</v>
      </c>
    </row>
    <row r="210" spans="1:65" s="2" customFormat="1" ht="16.5" customHeight="1">
      <c r="A210" s="35"/>
      <c r="B210" s="36"/>
      <c r="C210" s="251" t="s">
        <v>7</v>
      </c>
      <c r="D210" s="251" t="s">
        <v>386</v>
      </c>
      <c r="E210" s="252" t="s">
        <v>6246</v>
      </c>
      <c r="F210" s="253" t="s">
        <v>6247</v>
      </c>
      <c r="G210" s="254" t="s">
        <v>342</v>
      </c>
      <c r="H210" s="255">
        <v>21.056999999999999</v>
      </c>
      <c r="I210" s="256"/>
      <c r="J210" s="257">
        <f>ROUND(I210*H210,2)</f>
        <v>0</v>
      </c>
      <c r="K210" s="253" t="s">
        <v>281</v>
      </c>
      <c r="L210" s="258"/>
      <c r="M210" s="259" t="s">
        <v>1</v>
      </c>
      <c r="N210" s="260" t="s">
        <v>41</v>
      </c>
      <c r="O210" s="72"/>
      <c r="P210" s="203">
        <f>O210*H210</f>
        <v>0</v>
      </c>
      <c r="Q210" s="203">
        <v>1</v>
      </c>
      <c r="R210" s="203">
        <f>Q210*H210</f>
        <v>21.056999999999999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334</v>
      </c>
      <c r="AT210" s="205" t="s">
        <v>386</v>
      </c>
      <c r="AU210" s="205" t="s">
        <v>85</v>
      </c>
      <c r="AY210" s="18" t="s">
        <v>275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282</v>
      </c>
      <c r="BM210" s="205" t="s">
        <v>6248</v>
      </c>
    </row>
    <row r="211" spans="1:65" s="13" customFormat="1" ht="10">
      <c r="B211" s="207"/>
      <c r="C211" s="208"/>
      <c r="D211" s="209" t="s">
        <v>284</v>
      </c>
      <c r="E211" s="210" t="s">
        <v>1</v>
      </c>
      <c r="F211" s="211" t="s">
        <v>6249</v>
      </c>
      <c r="G211" s="208"/>
      <c r="H211" s="212">
        <v>21.056999999999999</v>
      </c>
      <c r="I211" s="213"/>
      <c r="J211" s="208"/>
      <c r="K211" s="208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284</v>
      </c>
      <c r="AU211" s="218" t="s">
        <v>85</v>
      </c>
      <c r="AV211" s="13" t="s">
        <v>85</v>
      </c>
      <c r="AW211" s="13" t="s">
        <v>32</v>
      </c>
      <c r="AX211" s="13" t="s">
        <v>76</v>
      </c>
      <c r="AY211" s="218" t="s">
        <v>275</v>
      </c>
    </row>
    <row r="212" spans="1:65" s="14" customFormat="1" ht="10">
      <c r="B212" s="219"/>
      <c r="C212" s="220"/>
      <c r="D212" s="209" t="s">
        <v>284</v>
      </c>
      <c r="E212" s="221" t="s">
        <v>1</v>
      </c>
      <c r="F212" s="222" t="s">
        <v>286</v>
      </c>
      <c r="G212" s="220"/>
      <c r="H212" s="223">
        <v>21.056999999999999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284</v>
      </c>
      <c r="AU212" s="229" t="s">
        <v>85</v>
      </c>
      <c r="AV212" s="14" t="s">
        <v>106</v>
      </c>
      <c r="AW212" s="14" t="s">
        <v>32</v>
      </c>
      <c r="AX212" s="14" t="s">
        <v>76</v>
      </c>
      <c r="AY212" s="229" t="s">
        <v>275</v>
      </c>
    </row>
    <row r="213" spans="1:65" s="15" customFormat="1" ht="10">
      <c r="B213" s="230"/>
      <c r="C213" s="231"/>
      <c r="D213" s="209" t="s">
        <v>284</v>
      </c>
      <c r="E213" s="232" t="s">
        <v>1</v>
      </c>
      <c r="F213" s="233" t="s">
        <v>287</v>
      </c>
      <c r="G213" s="231"/>
      <c r="H213" s="234">
        <v>21.056999999999999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284</v>
      </c>
      <c r="AU213" s="240" t="s">
        <v>85</v>
      </c>
      <c r="AV213" s="15" t="s">
        <v>282</v>
      </c>
      <c r="AW213" s="15" t="s">
        <v>32</v>
      </c>
      <c r="AX213" s="15" t="s">
        <v>83</v>
      </c>
      <c r="AY213" s="240" t="s">
        <v>275</v>
      </c>
    </row>
    <row r="214" spans="1:65" s="2" customFormat="1" ht="24.15" customHeight="1">
      <c r="A214" s="35"/>
      <c r="B214" s="36"/>
      <c r="C214" s="194" t="s">
        <v>420</v>
      </c>
      <c r="D214" s="194" t="s">
        <v>277</v>
      </c>
      <c r="E214" s="195" t="s">
        <v>3667</v>
      </c>
      <c r="F214" s="196" t="s">
        <v>3668</v>
      </c>
      <c r="G214" s="197" t="s">
        <v>290</v>
      </c>
      <c r="H214" s="198">
        <v>13.009</v>
      </c>
      <c r="I214" s="199"/>
      <c r="J214" s="200">
        <f>ROUND(I214*H214,2)</f>
        <v>0</v>
      </c>
      <c r="K214" s="196" t="s">
        <v>281</v>
      </c>
      <c r="L214" s="40"/>
      <c r="M214" s="201" t="s">
        <v>1</v>
      </c>
      <c r="N214" s="202" t="s">
        <v>41</v>
      </c>
      <c r="O214" s="72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282</v>
      </c>
      <c r="AT214" s="205" t="s">
        <v>277</v>
      </c>
      <c r="AU214" s="205" t="s">
        <v>85</v>
      </c>
      <c r="AY214" s="18" t="s">
        <v>275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83</v>
      </c>
      <c r="BK214" s="206">
        <f>ROUND(I214*H214,2)</f>
        <v>0</v>
      </c>
      <c r="BL214" s="18" t="s">
        <v>282</v>
      </c>
      <c r="BM214" s="205" t="s">
        <v>6156</v>
      </c>
    </row>
    <row r="215" spans="1:65" s="13" customFormat="1" ht="10">
      <c r="B215" s="207"/>
      <c r="C215" s="208"/>
      <c r="D215" s="209" t="s">
        <v>284</v>
      </c>
      <c r="E215" s="210" t="s">
        <v>1</v>
      </c>
      <c r="F215" s="211" t="s">
        <v>6250</v>
      </c>
      <c r="G215" s="208"/>
      <c r="H215" s="212">
        <v>1.1679999999999999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284</v>
      </c>
      <c r="AU215" s="218" t="s">
        <v>85</v>
      </c>
      <c r="AV215" s="13" t="s">
        <v>85</v>
      </c>
      <c r="AW215" s="13" t="s">
        <v>32</v>
      </c>
      <c r="AX215" s="13" t="s">
        <v>76</v>
      </c>
      <c r="AY215" s="218" t="s">
        <v>275</v>
      </c>
    </row>
    <row r="216" spans="1:65" s="13" customFormat="1" ht="10">
      <c r="B216" s="207"/>
      <c r="C216" s="208"/>
      <c r="D216" s="209" t="s">
        <v>284</v>
      </c>
      <c r="E216" s="210" t="s">
        <v>1</v>
      </c>
      <c r="F216" s="211" t="s">
        <v>6251</v>
      </c>
      <c r="G216" s="208"/>
      <c r="H216" s="212">
        <v>9.1980000000000004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284</v>
      </c>
      <c r="AU216" s="218" t="s">
        <v>85</v>
      </c>
      <c r="AV216" s="13" t="s">
        <v>85</v>
      </c>
      <c r="AW216" s="13" t="s">
        <v>32</v>
      </c>
      <c r="AX216" s="13" t="s">
        <v>76</v>
      </c>
      <c r="AY216" s="218" t="s">
        <v>275</v>
      </c>
    </row>
    <row r="217" spans="1:65" s="13" customFormat="1" ht="10">
      <c r="B217" s="207"/>
      <c r="C217" s="208"/>
      <c r="D217" s="209" t="s">
        <v>284</v>
      </c>
      <c r="E217" s="210" t="s">
        <v>1</v>
      </c>
      <c r="F217" s="211" t="s">
        <v>6252</v>
      </c>
      <c r="G217" s="208"/>
      <c r="H217" s="212">
        <v>2.6429999999999998</v>
      </c>
      <c r="I217" s="213"/>
      <c r="J217" s="208"/>
      <c r="K217" s="208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284</v>
      </c>
      <c r="AU217" s="218" t="s">
        <v>85</v>
      </c>
      <c r="AV217" s="13" t="s">
        <v>85</v>
      </c>
      <c r="AW217" s="13" t="s">
        <v>32</v>
      </c>
      <c r="AX217" s="13" t="s">
        <v>76</v>
      </c>
      <c r="AY217" s="218" t="s">
        <v>275</v>
      </c>
    </row>
    <row r="218" spans="1:65" s="14" customFormat="1" ht="10">
      <c r="B218" s="219"/>
      <c r="C218" s="220"/>
      <c r="D218" s="209" t="s">
        <v>284</v>
      </c>
      <c r="E218" s="221" t="s">
        <v>1</v>
      </c>
      <c r="F218" s="222" t="s">
        <v>286</v>
      </c>
      <c r="G218" s="220"/>
      <c r="H218" s="223">
        <v>13.009</v>
      </c>
      <c r="I218" s="224"/>
      <c r="J218" s="220"/>
      <c r="K218" s="220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284</v>
      </c>
      <c r="AU218" s="229" t="s">
        <v>85</v>
      </c>
      <c r="AV218" s="14" t="s">
        <v>106</v>
      </c>
      <c r="AW218" s="14" t="s">
        <v>32</v>
      </c>
      <c r="AX218" s="14" t="s">
        <v>76</v>
      </c>
      <c r="AY218" s="229" t="s">
        <v>275</v>
      </c>
    </row>
    <row r="219" spans="1:65" s="15" customFormat="1" ht="10">
      <c r="B219" s="230"/>
      <c r="C219" s="231"/>
      <c r="D219" s="209" t="s">
        <v>284</v>
      </c>
      <c r="E219" s="232" t="s">
        <v>1</v>
      </c>
      <c r="F219" s="233" t="s">
        <v>287</v>
      </c>
      <c r="G219" s="231"/>
      <c r="H219" s="234">
        <v>13.009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284</v>
      </c>
      <c r="AU219" s="240" t="s">
        <v>85</v>
      </c>
      <c r="AV219" s="15" t="s">
        <v>282</v>
      </c>
      <c r="AW219" s="15" t="s">
        <v>32</v>
      </c>
      <c r="AX219" s="15" t="s">
        <v>83</v>
      </c>
      <c r="AY219" s="240" t="s">
        <v>275</v>
      </c>
    </row>
    <row r="220" spans="1:65" s="2" customFormat="1" ht="16.5" customHeight="1">
      <c r="A220" s="35"/>
      <c r="B220" s="36"/>
      <c r="C220" s="251" t="s">
        <v>428</v>
      </c>
      <c r="D220" s="251" t="s">
        <v>386</v>
      </c>
      <c r="E220" s="252" t="s">
        <v>3671</v>
      </c>
      <c r="F220" s="253" t="s">
        <v>3672</v>
      </c>
      <c r="G220" s="254" t="s">
        <v>342</v>
      </c>
      <c r="H220" s="255">
        <v>26.018000000000001</v>
      </c>
      <c r="I220" s="256"/>
      <c r="J220" s="257">
        <f>ROUND(I220*H220,2)</f>
        <v>0</v>
      </c>
      <c r="K220" s="253" t="s">
        <v>281</v>
      </c>
      <c r="L220" s="258"/>
      <c r="M220" s="259" t="s">
        <v>1</v>
      </c>
      <c r="N220" s="260" t="s">
        <v>41</v>
      </c>
      <c r="O220" s="72"/>
      <c r="P220" s="203">
        <f>O220*H220</f>
        <v>0</v>
      </c>
      <c r="Q220" s="203">
        <v>1</v>
      </c>
      <c r="R220" s="203">
        <f>Q220*H220</f>
        <v>26.018000000000001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334</v>
      </c>
      <c r="AT220" s="205" t="s">
        <v>386</v>
      </c>
      <c r="AU220" s="205" t="s">
        <v>85</v>
      </c>
      <c r="AY220" s="18" t="s">
        <v>275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83</v>
      </c>
      <c r="BK220" s="206">
        <f>ROUND(I220*H220,2)</f>
        <v>0</v>
      </c>
      <c r="BL220" s="18" t="s">
        <v>282</v>
      </c>
      <c r="BM220" s="205" t="s">
        <v>6159</v>
      </c>
    </row>
    <row r="221" spans="1:65" s="13" customFormat="1" ht="10">
      <c r="B221" s="207"/>
      <c r="C221" s="208"/>
      <c r="D221" s="209" t="s">
        <v>284</v>
      </c>
      <c r="E221" s="208"/>
      <c r="F221" s="211" t="s">
        <v>6253</v>
      </c>
      <c r="G221" s="208"/>
      <c r="H221" s="212">
        <v>26.018000000000001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284</v>
      </c>
      <c r="AU221" s="218" t="s">
        <v>85</v>
      </c>
      <c r="AV221" s="13" t="s">
        <v>85</v>
      </c>
      <c r="AW221" s="13" t="s">
        <v>4</v>
      </c>
      <c r="AX221" s="13" t="s">
        <v>83</v>
      </c>
      <c r="AY221" s="218" t="s">
        <v>275</v>
      </c>
    </row>
    <row r="222" spans="1:65" s="2" customFormat="1" ht="24.15" customHeight="1">
      <c r="A222" s="35"/>
      <c r="B222" s="36"/>
      <c r="C222" s="194" t="s">
        <v>436</v>
      </c>
      <c r="D222" s="194" t="s">
        <v>277</v>
      </c>
      <c r="E222" s="195" t="s">
        <v>3675</v>
      </c>
      <c r="F222" s="196" t="s">
        <v>3676</v>
      </c>
      <c r="G222" s="197" t="s">
        <v>280</v>
      </c>
      <c r="H222" s="198">
        <v>8</v>
      </c>
      <c r="I222" s="199"/>
      <c r="J222" s="200">
        <f>ROUND(I222*H222,2)</f>
        <v>0</v>
      </c>
      <c r="K222" s="196" t="s">
        <v>281</v>
      </c>
      <c r="L222" s="40"/>
      <c r="M222" s="201" t="s">
        <v>1</v>
      </c>
      <c r="N222" s="202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282</v>
      </c>
      <c r="AT222" s="205" t="s">
        <v>277</v>
      </c>
      <c r="AU222" s="205" t="s">
        <v>85</v>
      </c>
      <c r="AY222" s="18" t="s">
        <v>275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282</v>
      </c>
      <c r="BM222" s="205" t="s">
        <v>6161</v>
      </c>
    </row>
    <row r="223" spans="1:65" s="13" customFormat="1" ht="10">
      <c r="B223" s="207"/>
      <c r="C223" s="208"/>
      <c r="D223" s="209" t="s">
        <v>284</v>
      </c>
      <c r="E223" s="210" t="s">
        <v>1</v>
      </c>
      <c r="F223" s="211" t="s">
        <v>196</v>
      </c>
      <c r="G223" s="208"/>
      <c r="H223" s="212">
        <v>8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284</v>
      </c>
      <c r="AU223" s="218" t="s">
        <v>85</v>
      </c>
      <c r="AV223" s="13" t="s">
        <v>85</v>
      </c>
      <c r="AW223" s="13" t="s">
        <v>32</v>
      </c>
      <c r="AX223" s="13" t="s">
        <v>76</v>
      </c>
      <c r="AY223" s="218" t="s">
        <v>275</v>
      </c>
    </row>
    <row r="224" spans="1:65" s="14" customFormat="1" ht="10">
      <c r="B224" s="219"/>
      <c r="C224" s="220"/>
      <c r="D224" s="209" t="s">
        <v>284</v>
      </c>
      <c r="E224" s="221" t="s">
        <v>1</v>
      </c>
      <c r="F224" s="222" t="s">
        <v>286</v>
      </c>
      <c r="G224" s="220"/>
      <c r="H224" s="223">
        <v>8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284</v>
      </c>
      <c r="AU224" s="229" t="s">
        <v>85</v>
      </c>
      <c r="AV224" s="14" t="s">
        <v>106</v>
      </c>
      <c r="AW224" s="14" t="s">
        <v>32</v>
      </c>
      <c r="AX224" s="14" t="s">
        <v>76</v>
      </c>
      <c r="AY224" s="229" t="s">
        <v>275</v>
      </c>
    </row>
    <row r="225" spans="1:65" s="15" customFormat="1" ht="10">
      <c r="B225" s="230"/>
      <c r="C225" s="231"/>
      <c r="D225" s="209" t="s">
        <v>284</v>
      </c>
      <c r="E225" s="232" t="s">
        <v>1</v>
      </c>
      <c r="F225" s="233" t="s">
        <v>287</v>
      </c>
      <c r="G225" s="231"/>
      <c r="H225" s="234">
        <v>8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284</v>
      </c>
      <c r="AU225" s="240" t="s">
        <v>85</v>
      </c>
      <c r="AV225" s="15" t="s">
        <v>282</v>
      </c>
      <c r="AW225" s="15" t="s">
        <v>32</v>
      </c>
      <c r="AX225" s="15" t="s">
        <v>83</v>
      </c>
      <c r="AY225" s="240" t="s">
        <v>275</v>
      </c>
    </row>
    <row r="226" spans="1:65" s="2" customFormat="1" ht="24.15" customHeight="1">
      <c r="A226" s="35"/>
      <c r="B226" s="36"/>
      <c r="C226" s="194" t="s">
        <v>440</v>
      </c>
      <c r="D226" s="194" t="s">
        <v>277</v>
      </c>
      <c r="E226" s="195" t="s">
        <v>3678</v>
      </c>
      <c r="F226" s="196" t="s">
        <v>3679</v>
      </c>
      <c r="G226" s="197" t="s">
        <v>280</v>
      </c>
      <c r="H226" s="198">
        <v>8</v>
      </c>
      <c r="I226" s="199"/>
      <c r="J226" s="200">
        <f>ROUND(I226*H226,2)</f>
        <v>0</v>
      </c>
      <c r="K226" s="196" t="s">
        <v>281</v>
      </c>
      <c r="L226" s="40"/>
      <c r="M226" s="201" t="s">
        <v>1</v>
      </c>
      <c r="N226" s="202" t="s">
        <v>41</v>
      </c>
      <c r="O226" s="7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282</v>
      </c>
      <c r="AT226" s="205" t="s">
        <v>277</v>
      </c>
      <c r="AU226" s="205" t="s">
        <v>85</v>
      </c>
      <c r="AY226" s="18" t="s">
        <v>275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83</v>
      </c>
      <c r="BK226" s="206">
        <f>ROUND(I226*H226,2)</f>
        <v>0</v>
      </c>
      <c r="BL226" s="18" t="s">
        <v>282</v>
      </c>
      <c r="BM226" s="205" t="s">
        <v>6162</v>
      </c>
    </row>
    <row r="227" spans="1:65" s="13" customFormat="1" ht="10">
      <c r="B227" s="207"/>
      <c r="C227" s="208"/>
      <c r="D227" s="209" t="s">
        <v>284</v>
      </c>
      <c r="E227" s="210" t="s">
        <v>1</v>
      </c>
      <c r="F227" s="211" t="s">
        <v>196</v>
      </c>
      <c r="G227" s="208"/>
      <c r="H227" s="212">
        <v>8</v>
      </c>
      <c r="I227" s="213"/>
      <c r="J227" s="208"/>
      <c r="K227" s="208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284</v>
      </c>
      <c r="AU227" s="218" t="s">
        <v>85</v>
      </c>
      <c r="AV227" s="13" t="s">
        <v>85</v>
      </c>
      <c r="AW227" s="13" t="s">
        <v>32</v>
      </c>
      <c r="AX227" s="13" t="s">
        <v>76</v>
      </c>
      <c r="AY227" s="218" t="s">
        <v>275</v>
      </c>
    </row>
    <row r="228" spans="1:65" s="14" customFormat="1" ht="10">
      <c r="B228" s="219"/>
      <c r="C228" s="220"/>
      <c r="D228" s="209" t="s">
        <v>284</v>
      </c>
      <c r="E228" s="221" t="s">
        <v>1</v>
      </c>
      <c r="F228" s="222" t="s">
        <v>286</v>
      </c>
      <c r="G228" s="220"/>
      <c r="H228" s="223">
        <v>8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284</v>
      </c>
      <c r="AU228" s="229" t="s">
        <v>85</v>
      </c>
      <c r="AV228" s="14" t="s">
        <v>106</v>
      </c>
      <c r="AW228" s="14" t="s">
        <v>32</v>
      </c>
      <c r="AX228" s="14" t="s">
        <v>76</v>
      </c>
      <c r="AY228" s="229" t="s">
        <v>275</v>
      </c>
    </row>
    <row r="229" spans="1:65" s="15" customFormat="1" ht="10">
      <c r="B229" s="230"/>
      <c r="C229" s="231"/>
      <c r="D229" s="209" t="s">
        <v>284</v>
      </c>
      <c r="E229" s="232" t="s">
        <v>1</v>
      </c>
      <c r="F229" s="233" t="s">
        <v>287</v>
      </c>
      <c r="G229" s="231"/>
      <c r="H229" s="234">
        <v>8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284</v>
      </c>
      <c r="AU229" s="240" t="s">
        <v>85</v>
      </c>
      <c r="AV229" s="15" t="s">
        <v>282</v>
      </c>
      <c r="AW229" s="15" t="s">
        <v>32</v>
      </c>
      <c r="AX229" s="15" t="s">
        <v>83</v>
      </c>
      <c r="AY229" s="240" t="s">
        <v>275</v>
      </c>
    </row>
    <row r="230" spans="1:65" s="2" customFormat="1" ht="16.5" customHeight="1">
      <c r="A230" s="35"/>
      <c r="B230" s="36"/>
      <c r="C230" s="251" t="s">
        <v>464</v>
      </c>
      <c r="D230" s="251" t="s">
        <v>386</v>
      </c>
      <c r="E230" s="252" t="s">
        <v>3681</v>
      </c>
      <c r="F230" s="253" t="s">
        <v>3682</v>
      </c>
      <c r="G230" s="254" t="s">
        <v>1613</v>
      </c>
      <c r="H230" s="255">
        <v>0.16</v>
      </c>
      <c r="I230" s="256"/>
      <c r="J230" s="257">
        <f>ROUND(I230*H230,2)</f>
        <v>0</v>
      </c>
      <c r="K230" s="253" t="s">
        <v>281</v>
      </c>
      <c r="L230" s="258"/>
      <c r="M230" s="259" t="s">
        <v>1</v>
      </c>
      <c r="N230" s="260" t="s">
        <v>41</v>
      </c>
      <c r="O230" s="72"/>
      <c r="P230" s="203">
        <f>O230*H230</f>
        <v>0</v>
      </c>
      <c r="Q230" s="203">
        <v>1E-3</v>
      </c>
      <c r="R230" s="203">
        <f>Q230*H230</f>
        <v>1.6000000000000001E-4</v>
      </c>
      <c r="S230" s="203">
        <v>0</v>
      </c>
      <c r="T230" s="20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334</v>
      </c>
      <c r="AT230" s="205" t="s">
        <v>386</v>
      </c>
      <c r="AU230" s="205" t="s">
        <v>85</v>
      </c>
      <c r="AY230" s="18" t="s">
        <v>275</v>
      </c>
      <c r="BE230" s="206">
        <f>IF(N230="základní",J230,0)</f>
        <v>0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18" t="s">
        <v>83</v>
      </c>
      <c r="BK230" s="206">
        <f>ROUND(I230*H230,2)</f>
        <v>0</v>
      </c>
      <c r="BL230" s="18" t="s">
        <v>282</v>
      </c>
      <c r="BM230" s="205" t="s">
        <v>6163</v>
      </c>
    </row>
    <row r="231" spans="1:65" s="13" customFormat="1" ht="10">
      <c r="B231" s="207"/>
      <c r="C231" s="208"/>
      <c r="D231" s="209" t="s">
        <v>284</v>
      </c>
      <c r="E231" s="208"/>
      <c r="F231" s="211" t="s">
        <v>6254</v>
      </c>
      <c r="G231" s="208"/>
      <c r="H231" s="212">
        <v>0.16</v>
      </c>
      <c r="I231" s="213"/>
      <c r="J231" s="208"/>
      <c r="K231" s="208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284</v>
      </c>
      <c r="AU231" s="218" t="s">
        <v>85</v>
      </c>
      <c r="AV231" s="13" t="s">
        <v>85</v>
      </c>
      <c r="AW231" s="13" t="s">
        <v>4</v>
      </c>
      <c r="AX231" s="13" t="s">
        <v>83</v>
      </c>
      <c r="AY231" s="218" t="s">
        <v>275</v>
      </c>
    </row>
    <row r="232" spans="1:65" s="2" customFormat="1" ht="24.15" customHeight="1">
      <c r="A232" s="35"/>
      <c r="B232" s="36"/>
      <c r="C232" s="194" t="s">
        <v>469</v>
      </c>
      <c r="D232" s="194" t="s">
        <v>277</v>
      </c>
      <c r="E232" s="195" t="s">
        <v>367</v>
      </c>
      <c r="F232" s="196" t="s">
        <v>368</v>
      </c>
      <c r="G232" s="197" t="s">
        <v>280</v>
      </c>
      <c r="H232" s="198">
        <v>43.64</v>
      </c>
      <c r="I232" s="199"/>
      <c r="J232" s="200">
        <f>ROUND(I232*H232,2)</f>
        <v>0</v>
      </c>
      <c r="K232" s="196" t="s">
        <v>281</v>
      </c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282</v>
      </c>
      <c r="AT232" s="205" t="s">
        <v>277</v>
      </c>
      <c r="AU232" s="205" t="s">
        <v>85</v>
      </c>
      <c r="AY232" s="18" t="s">
        <v>275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282</v>
      </c>
      <c r="BM232" s="205" t="s">
        <v>6165</v>
      </c>
    </row>
    <row r="233" spans="1:65" s="13" customFormat="1" ht="10">
      <c r="B233" s="207"/>
      <c r="C233" s="208"/>
      <c r="D233" s="209" t="s">
        <v>284</v>
      </c>
      <c r="E233" s="210" t="s">
        <v>1</v>
      </c>
      <c r="F233" s="211" t="s">
        <v>6255</v>
      </c>
      <c r="G233" s="208"/>
      <c r="H233" s="212">
        <v>3.2</v>
      </c>
      <c r="I233" s="213"/>
      <c r="J233" s="208"/>
      <c r="K233" s="208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284</v>
      </c>
      <c r="AU233" s="218" t="s">
        <v>85</v>
      </c>
      <c r="AV233" s="13" t="s">
        <v>85</v>
      </c>
      <c r="AW233" s="13" t="s">
        <v>32</v>
      </c>
      <c r="AX233" s="13" t="s">
        <v>76</v>
      </c>
      <c r="AY233" s="218" t="s">
        <v>275</v>
      </c>
    </row>
    <row r="234" spans="1:65" s="13" customFormat="1" ht="10">
      <c r="B234" s="207"/>
      <c r="C234" s="208"/>
      <c r="D234" s="209" t="s">
        <v>284</v>
      </c>
      <c r="E234" s="210" t="s">
        <v>1</v>
      </c>
      <c r="F234" s="211" t="s">
        <v>6256</v>
      </c>
      <c r="G234" s="208"/>
      <c r="H234" s="212">
        <v>25.2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284</v>
      </c>
      <c r="AU234" s="218" t="s">
        <v>85</v>
      </c>
      <c r="AV234" s="13" t="s">
        <v>85</v>
      </c>
      <c r="AW234" s="13" t="s">
        <v>32</v>
      </c>
      <c r="AX234" s="13" t="s">
        <v>76</v>
      </c>
      <c r="AY234" s="218" t="s">
        <v>275</v>
      </c>
    </row>
    <row r="235" spans="1:65" s="13" customFormat="1" ht="10">
      <c r="B235" s="207"/>
      <c r="C235" s="208"/>
      <c r="D235" s="209" t="s">
        <v>284</v>
      </c>
      <c r="E235" s="210" t="s">
        <v>1</v>
      </c>
      <c r="F235" s="211" t="s">
        <v>6257</v>
      </c>
      <c r="G235" s="208"/>
      <c r="H235" s="212">
        <v>7.24</v>
      </c>
      <c r="I235" s="213"/>
      <c r="J235" s="208"/>
      <c r="K235" s="208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284</v>
      </c>
      <c r="AU235" s="218" t="s">
        <v>85</v>
      </c>
      <c r="AV235" s="13" t="s">
        <v>85</v>
      </c>
      <c r="AW235" s="13" t="s">
        <v>32</v>
      </c>
      <c r="AX235" s="13" t="s">
        <v>76</v>
      </c>
      <c r="AY235" s="218" t="s">
        <v>275</v>
      </c>
    </row>
    <row r="236" spans="1:65" s="13" customFormat="1" ht="10">
      <c r="B236" s="207"/>
      <c r="C236" s="208"/>
      <c r="D236" s="209" t="s">
        <v>284</v>
      </c>
      <c r="E236" s="210" t="s">
        <v>1</v>
      </c>
      <c r="F236" s="211" t="s">
        <v>6232</v>
      </c>
      <c r="G236" s="208"/>
      <c r="H236" s="212">
        <v>8</v>
      </c>
      <c r="I236" s="213"/>
      <c r="J236" s="208"/>
      <c r="K236" s="208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284</v>
      </c>
      <c r="AU236" s="218" t="s">
        <v>85</v>
      </c>
      <c r="AV236" s="13" t="s">
        <v>85</v>
      </c>
      <c r="AW236" s="13" t="s">
        <v>32</v>
      </c>
      <c r="AX236" s="13" t="s">
        <v>76</v>
      </c>
      <c r="AY236" s="218" t="s">
        <v>275</v>
      </c>
    </row>
    <row r="237" spans="1:65" s="14" customFormat="1" ht="10">
      <c r="B237" s="219"/>
      <c r="C237" s="220"/>
      <c r="D237" s="209" t="s">
        <v>284</v>
      </c>
      <c r="E237" s="221" t="s">
        <v>1</v>
      </c>
      <c r="F237" s="222" t="s">
        <v>286</v>
      </c>
      <c r="G237" s="220"/>
      <c r="H237" s="223">
        <v>43.64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284</v>
      </c>
      <c r="AU237" s="229" t="s">
        <v>85</v>
      </c>
      <c r="AV237" s="14" t="s">
        <v>106</v>
      </c>
      <c r="AW237" s="14" t="s">
        <v>32</v>
      </c>
      <c r="AX237" s="14" t="s">
        <v>76</v>
      </c>
      <c r="AY237" s="229" t="s">
        <v>275</v>
      </c>
    </row>
    <row r="238" spans="1:65" s="15" customFormat="1" ht="10">
      <c r="B238" s="230"/>
      <c r="C238" s="231"/>
      <c r="D238" s="209" t="s">
        <v>284</v>
      </c>
      <c r="E238" s="232" t="s">
        <v>1</v>
      </c>
      <c r="F238" s="233" t="s">
        <v>287</v>
      </c>
      <c r="G238" s="231"/>
      <c r="H238" s="234">
        <v>43.64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284</v>
      </c>
      <c r="AU238" s="240" t="s">
        <v>85</v>
      </c>
      <c r="AV238" s="15" t="s">
        <v>282</v>
      </c>
      <c r="AW238" s="15" t="s">
        <v>32</v>
      </c>
      <c r="AX238" s="15" t="s">
        <v>83</v>
      </c>
      <c r="AY238" s="240" t="s">
        <v>275</v>
      </c>
    </row>
    <row r="239" spans="1:65" s="12" customFormat="1" ht="22.75" customHeight="1">
      <c r="B239" s="178"/>
      <c r="C239" s="179"/>
      <c r="D239" s="180" t="s">
        <v>75</v>
      </c>
      <c r="E239" s="192" t="s">
        <v>282</v>
      </c>
      <c r="F239" s="192" t="s">
        <v>981</v>
      </c>
      <c r="G239" s="179"/>
      <c r="H239" s="179"/>
      <c r="I239" s="182"/>
      <c r="J239" s="193">
        <f>BK239</f>
        <v>0</v>
      </c>
      <c r="K239" s="179"/>
      <c r="L239" s="184"/>
      <c r="M239" s="185"/>
      <c r="N239" s="186"/>
      <c r="O239" s="186"/>
      <c r="P239" s="187">
        <f>SUM(P240:P254)</f>
        <v>0</v>
      </c>
      <c r="Q239" s="186"/>
      <c r="R239" s="187">
        <f>SUM(R240:R254)</f>
        <v>2.8694789999999998E-2</v>
      </c>
      <c r="S239" s="186"/>
      <c r="T239" s="188">
        <f>SUM(T240:T254)</f>
        <v>0</v>
      </c>
      <c r="AR239" s="189" t="s">
        <v>83</v>
      </c>
      <c r="AT239" s="190" t="s">
        <v>75</v>
      </c>
      <c r="AU239" s="190" t="s">
        <v>83</v>
      </c>
      <c r="AY239" s="189" t="s">
        <v>275</v>
      </c>
      <c r="BK239" s="191">
        <f>SUM(BK240:BK254)</f>
        <v>0</v>
      </c>
    </row>
    <row r="240" spans="1:65" s="2" customFormat="1" ht="16.5" customHeight="1">
      <c r="A240" s="35"/>
      <c r="B240" s="36"/>
      <c r="C240" s="194" t="s">
        <v>478</v>
      </c>
      <c r="D240" s="194" t="s">
        <v>277</v>
      </c>
      <c r="E240" s="195" t="s">
        <v>3693</v>
      </c>
      <c r="F240" s="196" t="s">
        <v>3694</v>
      </c>
      <c r="G240" s="197" t="s">
        <v>290</v>
      </c>
      <c r="H240" s="198">
        <v>3.964</v>
      </c>
      <c r="I240" s="199"/>
      <c r="J240" s="200">
        <f>ROUND(I240*H240,2)</f>
        <v>0</v>
      </c>
      <c r="K240" s="196" t="s">
        <v>281</v>
      </c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282</v>
      </c>
      <c r="AT240" s="205" t="s">
        <v>277</v>
      </c>
      <c r="AU240" s="205" t="s">
        <v>85</v>
      </c>
      <c r="AY240" s="18" t="s">
        <v>275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282</v>
      </c>
      <c r="BM240" s="205" t="s">
        <v>6169</v>
      </c>
    </row>
    <row r="241" spans="1:65" s="13" customFormat="1" ht="10">
      <c r="B241" s="207"/>
      <c r="C241" s="208"/>
      <c r="D241" s="209" t="s">
        <v>284</v>
      </c>
      <c r="E241" s="210" t="s">
        <v>1</v>
      </c>
      <c r="F241" s="211" t="s">
        <v>6258</v>
      </c>
      <c r="G241" s="208"/>
      <c r="H241" s="212">
        <v>0.32</v>
      </c>
      <c r="I241" s="213"/>
      <c r="J241" s="208"/>
      <c r="K241" s="208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284</v>
      </c>
      <c r="AU241" s="218" t="s">
        <v>85</v>
      </c>
      <c r="AV241" s="13" t="s">
        <v>85</v>
      </c>
      <c r="AW241" s="13" t="s">
        <v>32</v>
      </c>
      <c r="AX241" s="13" t="s">
        <v>76</v>
      </c>
      <c r="AY241" s="218" t="s">
        <v>275</v>
      </c>
    </row>
    <row r="242" spans="1:65" s="13" customFormat="1" ht="10">
      <c r="B242" s="207"/>
      <c r="C242" s="208"/>
      <c r="D242" s="209" t="s">
        <v>284</v>
      </c>
      <c r="E242" s="210" t="s">
        <v>1</v>
      </c>
      <c r="F242" s="211" t="s">
        <v>6259</v>
      </c>
      <c r="G242" s="208"/>
      <c r="H242" s="212">
        <v>2.52</v>
      </c>
      <c r="I242" s="213"/>
      <c r="J242" s="208"/>
      <c r="K242" s="208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284</v>
      </c>
      <c r="AU242" s="218" t="s">
        <v>85</v>
      </c>
      <c r="AV242" s="13" t="s">
        <v>85</v>
      </c>
      <c r="AW242" s="13" t="s">
        <v>32</v>
      </c>
      <c r="AX242" s="13" t="s">
        <v>76</v>
      </c>
      <c r="AY242" s="218" t="s">
        <v>275</v>
      </c>
    </row>
    <row r="243" spans="1:65" s="13" customFormat="1" ht="10">
      <c r="B243" s="207"/>
      <c r="C243" s="208"/>
      <c r="D243" s="209" t="s">
        <v>284</v>
      </c>
      <c r="E243" s="210" t="s">
        <v>1</v>
      </c>
      <c r="F243" s="211" t="s">
        <v>6260</v>
      </c>
      <c r="G243" s="208"/>
      <c r="H243" s="212">
        <v>0.4</v>
      </c>
      <c r="I243" s="213"/>
      <c r="J243" s="208"/>
      <c r="K243" s="208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284</v>
      </c>
      <c r="AU243" s="218" t="s">
        <v>85</v>
      </c>
      <c r="AV243" s="13" t="s">
        <v>85</v>
      </c>
      <c r="AW243" s="13" t="s">
        <v>32</v>
      </c>
      <c r="AX243" s="13" t="s">
        <v>76</v>
      </c>
      <c r="AY243" s="218" t="s">
        <v>275</v>
      </c>
    </row>
    <row r="244" spans="1:65" s="13" customFormat="1" ht="10">
      <c r="B244" s="207"/>
      <c r="C244" s="208"/>
      <c r="D244" s="209" t="s">
        <v>284</v>
      </c>
      <c r="E244" s="210" t="s">
        <v>1</v>
      </c>
      <c r="F244" s="211" t="s">
        <v>6261</v>
      </c>
      <c r="G244" s="208"/>
      <c r="H244" s="212">
        <v>0.72399999999999998</v>
      </c>
      <c r="I244" s="213"/>
      <c r="J244" s="208"/>
      <c r="K244" s="208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284</v>
      </c>
      <c r="AU244" s="218" t="s">
        <v>85</v>
      </c>
      <c r="AV244" s="13" t="s">
        <v>85</v>
      </c>
      <c r="AW244" s="13" t="s">
        <v>32</v>
      </c>
      <c r="AX244" s="13" t="s">
        <v>76</v>
      </c>
      <c r="AY244" s="218" t="s">
        <v>275</v>
      </c>
    </row>
    <row r="245" spans="1:65" s="14" customFormat="1" ht="10">
      <c r="B245" s="219"/>
      <c r="C245" s="220"/>
      <c r="D245" s="209" t="s">
        <v>284</v>
      </c>
      <c r="E245" s="221" t="s">
        <v>1</v>
      </c>
      <c r="F245" s="222" t="s">
        <v>286</v>
      </c>
      <c r="G245" s="220"/>
      <c r="H245" s="223">
        <v>3.964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284</v>
      </c>
      <c r="AU245" s="229" t="s">
        <v>85</v>
      </c>
      <c r="AV245" s="14" t="s">
        <v>106</v>
      </c>
      <c r="AW245" s="14" t="s">
        <v>32</v>
      </c>
      <c r="AX245" s="14" t="s">
        <v>76</v>
      </c>
      <c r="AY245" s="229" t="s">
        <v>275</v>
      </c>
    </row>
    <row r="246" spans="1:65" s="15" customFormat="1" ht="10">
      <c r="B246" s="230"/>
      <c r="C246" s="231"/>
      <c r="D246" s="209" t="s">
        <v>284</v>
      </c>
      <c r="E246" s="232" t="s">
        <v>1</v>
      </c>
      <c r="F246" s="233" t="s">
        <v>287</v>
      </c>
      <c r="G246" s="231"/>
      <c r="H246" s="234">
        <v>3.964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284</v>
      </c>
      <c r="AU246" s="240" t="s">
        <v>85</v>
      </c>
      <c r="AV246" s="15" t="s">
        <v>282</v>
      </c>
      <c r="AW246" s="15" t="s">
        <v>32</v>
      </c>
      <c r="AX246" s="15" t="s">
        <v>83</v>
      </c>
      <c r="AY246" s="240" t="s">
        <v>275</v>
      </c>
    </row>
    <row r="247" spans="1:65" s="2" customFormat="1" ht="24.15" customHeight="1">
      <c r="A247" s="35"/>
      <c r="B247" s="36"/>
      <c r="C247" s="194" t="s">
        <v>482</v>
      </c>
      <c r="D247" s="194" t="s">
        <v>277</v>
      </c>
      <c r="E247" s="195" t="s">
        <v>3698</v>
      </c>
      <c r="F247" s="196" t="s">
        <v>3699</v>
      </c>
      <c r="G247" s="197" t="s">
        <v>290</v>
      </c>
      <c r="H247" s="198">
        <v>0.6</v>
      </c>
      <c r="I247" s="199"/>
      <c r="J247" s="200">
        <f>ROUND(I247*H247,2)</f>
        <v>0</v>
      </c>
      <c r="K247" s="196" t="s">
        <v>281</v>
      </c>
      <c r="L247" s="40"/>
      <c r="M247" s="201" t="s">
        <v>1</v>
      </c>
      <c r="N247" s="202" t="s">
        <v>41</v>
      </c>
      <c r="O247" s="7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282</v>
      </c>
      <c r="AT247" s="205" t="s">
        <v>277</v>
      </c>
      <c r="AU247" s="205" t="s">
        <v>85</v>
      </c>
      <c r="AY247" s="18" t="s">
        <v>275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282</v>
      </c>
      <c r="BM247" s="205" t="s">
        <v>6262</v>
      </c>
    </row>
    <row r="248" spans="1:65" s="13" customFormat="1" ht="10">
      <c r="B248" s="207"/>
      <c r="C248" s="208"/>
      <c r="D248" s="209" t="s">
        <v>284</v>
      </c>
      <c r="E248" s="210" t="s">
        <v>1</v>
      </c>
      <c r="F248" s="211" t="s">
        <v>3701</v>
      </c>
      <c r="G248" s="208"/>
      <c r="H248" s="212">
        <v>0.6</v>
      </c>
      <c r="I248" s="213"/>
      <c r="J248" s="208"/>
      <c r="K248" s="208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284</v>
      </c>
      <c r="AU248" s="218" t="s">
        <v>85</v>
      </c>
      <c r="AV248" s="13" t="s">
        <v>85</v>
      </c>
      <c r="AW248" s="13" t="s">
        <v>32</v>
      </c>
      <c r="AX248" s="13" t="s">
        <v>76</v>
      </c>
      <c r="AY248" s="218" t="s">
        <v>275</v>
      </c>
    </row>
    <row r="249" spans="1:65" s="14" customFormat="1" ht="10">
      <c r="B249" s="219"/>
      <c r="C249" s="220"/>
      <c r="D249" s="209" t="s">
        <v>284</v>
      </c>
      <c r="E249" s="221" t="s">
        <v>1</v>
      </c>
      <c r="F249" s="222" t="s">
        <v>286</v>
      </c>
      <c r="G249" s="220"/>
      <c r="H249" s="223">
        <v>0.6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284</v>
      </c>
      <c r="AU249" s="229" t="s">
        <v>85</v>
      </c>
      <c r="AV249" s="14" t="s">
        <v>106</v>
      </c>
      <c r="AW249" s="14" t="s">
        <v>32</v>
      </c>
      <c r="AX249" s="14" t="s">
        <v>76</v>
      </c>
      <c r="AY249" s="229" t="s">
        <v>275</v>
      </c>
    </row>
    <row r="250" spans="1:65" s="15" customFormat="1" ht="10">
      <c r="B250" s="230"/>
      <c r="C250" s="231"/>
      <c r="D250" s="209" t="s">
        <v>284</v>
      </c>
      <c r="E250" s="232" t="s">
        <v>1</v>
      </c>
      <c r="F250" s="233" t="s">
        <v>287</v>
      </c>
      <c r="G250" s="231"/>
      <c r="H250" s="234">
        <v>0.6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284</v>
      </c>
      <c r="AU250" s="240" t="s">
        <v>85</v>
      </c>
      <c r="AV250" s="15" t="s">
        <v>282</v>
      </c>
      <c r="AW250" s="15" t="s">
        <v>32</v>
      </c>
      <c r="AX250" s="15" t="s">
        <v>83</v>
      </c>
      <c r="AY250" s="240" t="s">
        <v>275</v>
      </c>
    </row>
    <row r="251" spans="1:65" s="2" customFormat="1" ht="24.15" customHeight="1">
      <c r="A251" s="35"/>
      <c r="B251" s="36"/>
      <c r="C251" s="194" t="s">
        <v>488</v>
      </c>
      <c r="D251" s="194" t="s">
        <v>277</v>
      </c>
      <c r="E251" s="195" t="s">
        <v>3702</v>
      </c>
      <c r="F251" s="196" t="s">
        <v>3703</v>
      </c>
      <c r="G251" s="197" t="s">
        <v>342</v>
      </c>
      <c r="H251" s="198">
        <v>2.7E-2</v>
      </c>
      <c r="I251" s="199"/>
      <c r="J251" s="200">
        <f>ROUND(I251*H251,2)</f>
        <v>0</v>
      </c>
      <c r="K251" s="196" t="s">
        <v>281</v>
      </c>
      <c r="L251" s="40"/>
      <c r="M251" s="201" t="s">
        <v>1</v>
      </c>
      <c r="N251" s="202" t="s">
        <v>41</v>
      </c>
      <c r="O251" s="72"/>
      <c r="P251" s="203">
        <f>O251*H251</f>
        <v>0</v>
      </c>
      <c r="Q251" s="203">
        <v>1.06277</v>
      </c>
      <c r="R251" s="203">
        <f>Q251*H251</f>
        <v>2.8694789999999998E-2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282</v>
      </c>
      <c r="AT251" s="205" t="s">
        <v>277</v>
      </c>
      <c r="AU251" s="205" t="s">
        <v>85</v>
      </c>
      <c r="AY251" s="18" t="s">
        <v>275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282</v>
      </c>
      <c r="BM251" s="205" t="s">
        <v>6263</v>
      </c>
    </row>
    <row r="252" spans="1:65" s="13" customFormat="1" ht="10">
      <c r="B252" s="207"/>
      <c r="C252" s="208"/>
      <c r="D252" s="209" t="s">
        <v>284</v>
      </c>
      <c r="E252" s="210" t="s">
        <v>1</v>
      </c>
      <c r="F252" s="211" t="s">
        <v>3705</v>
      </c>
      <c r="G252" s="208"/>
      <c r="H252" s="212">
        <v>2.7E-2</v>
      </c>
      <c r="I252" s="213"/>
      <c r="J252" s="208"/>
      <c r="K252" s="208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284</v>
      </c>
      <c r="AU252" s="218" t="s">
        <v>85</v>
      </c>
      <c r="AV252" s="13" t="s">
        <v>85</v>
      </c>
      <c r="AW252" s="13" t="s">
        <v>32</v>
      </c>
      <c r="AX252" s="13" t="s">
        <v>76</v>
      </c>
      <c r="AY252" s="218" t="s">
        <v>275</v>
      </c>
    </row>
    <row r="253" spans="1:65" s="14" customFormat="1" ht="10">
      <c r="B253" s="219"/>
      <c r="C253" s="220"/>
      <c r="D253" s="209" t="s">
        <v>284</v>
      </c>
      <c r="E253" s="221" t="s">
        <v>1</v>
      </c>
      <c r="F253" s="222" t="s">
        <v>286</v>
      </c>
      <c r="G253" s="220"/>
      <c r="H253" s="223">
        <v>2.7E-2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284</v>
      </c>
      <c r="AU253" s="229" t="s">
        <v>85</v>
      </c>
      <c r="AV253" s="14" t="s">
        <v>106</v>
      </c>
      <c r="AW253" s="14" t="s">
        <v>32</v>
      </c>
      <c r="AX253" s="14" t="s">
        <v>76</v>
      </c>
      <c r="AY253" s="229" t="s">
        <v>275</v>
      </c>
    </row>
    <row r="254" spans="1:65" s="15" customFormat="1" ht="10">
      <c r="B254" s="230"/>
      <c r="C254" s="231"/>
      <c r="D254" s="209" t="s">
        <v>284</v>
      </c>
      <c r="E254" s="232" t="s">
        <v>1</v>
      </c>
      <c r="F254" s="233" t="s">
        <v>287</v>
      </c>
      <c r="G254" s="231"/>
      <c r="H254" s="234">
        <v>2.7E-2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284</v>
      </c>
      <c r="AU254" s="240" t="s">
        <v>85</v>
      </c>
      <c r="AV254" s="15" t="s">
        <v>282</v>
      </c>
      <c r="AW254" s="15" t="s">
        <v>32</v>
      </c>
      <c r="AX254" s="15" t="s">
        <v>83</v>
      </c>
      <c r="AY254" s="240" t="s">
        <v>275</v>
      </c>
    </row>
    <row r="255" spans="1:65" s="12" customFormat="1" ht="22.75" customHeight="1">
      <c r="B255" s="178"/>
      <c r="C255" s="179"/>
      <c r="D255" s="180" t="s">
        <v>75</v>
      </c>
      <c r="E255" s="192" t="s">
        <v>317</v>
      </c>
      <c r="F255" s="192" t="s">
        <v>1227</v>
      </c>
      <c r="G255" s="179"/>
      <c r="H255" s="179"/>
      <c r="I255" s="182"/>
      <c r="J255" s="193">
        <f>BK255</f>
        <v>0</v>
      </c>
      <c r="K255" s="179"/>
      <c r="L255" s="184"/>
      <c r="M255" s="185"/>
      <c r="N255" s="186"/>
      <c r="O255" s="186"/>
      <c r="P255" s="187">
        <f>SUM(P256:P289)</f>
        <v>0</v>
      </c>
      <c r="Q255" s="186"/>
      <c r="R255" s="187">
        <f>SUM(R256:R289)</f>
        <v>28.464674000000002</v>
      </c>
      <c r="S255" s="186"/>
      <c r="T255" s="188">
        <f>SUM(T256:T289)</f>
        <v>0</v>
      </c>
      <c r="AR255" s="189" t="s">
        <v>83</v>
      </c>
      <c r="AT255" s="190" t="s">
        <v>75</v>
      </c>
      <c r="AU255" s="190" t="s">
        <v>83</v>
      </c>
      <c r="AY255" s="189" t="s">
        <v>275</v>
      </c>
      <c r="BK255" s="191">
        <f>SUM(BK256:BK289)</f>
        <v>0</v>
      </c>
    </row>
    <row r="256" spans="1:65" s="2" customFormat="1" ht="24.15" customHeight="1">
      <c r="A256" s="35"/>
      <c r="B256" s="36"/>
      <c r="C256" s="194" t="s">
        <v>501</v>
      </c>
      <c r="D256" s="194" t="s">
        <v>277</v>
      </c>
      <c r="E256" s="195" t="s">
        <v>6264</v>
      </c>
      <c r="F256" s="196" t="s">
        <v>6265</v>
      </c>
      <c r="G256" s="197" t="s">
        <v>280</v>
      </c>
      <c r="H256" s="198">
        <v>9.0500000000000007</v>
      </c>
      <c r="I256" s="199"/>
      <c r="J256" s="200">
        <f>ROUND(I256*H256,2)</f>
        <v>0</v>
      </c>
      <c r="K256" s="196" t="s">
        <v>281</v>
      </c>
      <c r="L256" s="40"/>
      <c r="M256" s="201" t="s">
        <v>1</v>
      </c>
      <c r="N256" s="202" t="s">
        <v>41</v>
      </c>
      <c r="O256" s="72"/>
      <c r="P256" s="203">
        <f>O256*H256</f>
        <v>0</v>
      </c>
      <c r="Q256" s="203">
        <v>0.46</v>
      </c>
      <c r="R256" s="203">
        <f>Q256*H256</f>
        <v>4.1630000000000003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282</v>
      </c>
      <c r="AT256" s="205" t="s">
        <v>277</v>
      </c>
      <c r="AU256" s="205" t="s">
        <v>85</v>
      </c>
      <c r="AY256" s="18" t="s">
        <v>275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282</v>
      </c>
      <c r="BM256" s="205" t="s">
        <v>6266</v>
      </c>
    </row>
    <row r="257" spans="1:65" s="13" customFormat="1" ht="10">
      <c r="B257" s="207"/>
      <c r="C257" s="208"/>
      <c r="D257" s="209" t="s">
        <v>284</v>
      </c>
      <c r="E257" s="210" t="s">
        <v>1</v>
      </c>
      <c r="F257" s="211" t="s">
        <v>6217</v>
      </c>
      <c r="G257" s="208"/>
      <c r="H257" s="212">
        <v>9.0500000000000007</v>
      </c>
      <c r="I257" s="213"/>
      <c r="J257" s="208"/>
      <c r="K257" s="208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284</v>
      </c>
      <c r="AU257" s="218" t="s">
        <v>85</v>
      </c>
      <c r="AV257" s="13" t="s">
        <v>85</v>
      </c>
      <c r="AW257" s="13" t="s">
        <v>32</v>
      </c>
      <c r="AX257" s="13" t="s">
        <v>76</v>
      </c>
      <c r="AY257" s="218" t="s">
        <v>275</v>
      </c>
    </row>
    <row r="258" spans="1:65" s="14" customFormat="1" ht="10">
      <c r="B258" s="219"/>
      <c r="C258" s="220"/>
      <c r="D258" s="209" t="s">
        <v>284</v>
      </c>
      <c r="E258" s="221" t="s">
        <v>1</v>
      </c>
      <c r="F258" s="222" t="s">
        <v>286</v>
      </c>
      <c r="G258" s="220"/>
      <c r="H258" s="223">
        <v>9.0500000000000007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284</v>
      </c>
      <c r="AU258" s="229" t="s">
        <v>85</v>
      </c>
      <c r="AV258" s="14" t="s">
        <v>106</v>
      </c>
      <c r="AW258" s="14" t="s">
        <v>32</v>
      </c>
      <c r="AX258" s="14" t="s">
        <v>76</v>
      </c>
      <c r="AY258" s="229" t="s">
        <v>275</v>
      </c>
    </row>
    <row r="259" spans="1:65" s="15" customFormat="1" ht="10">
      <c r="B259" s="230"/>
      <c r="C259" s="231"/>
      <c r="D259" s="209" t="s">
        <v>284</v>
      </c>
      <c r="E259" s="232" t="s">
        <v>1</v>
      </c>
      <c r="F259" s="233" t="s">
        <v>287</v>
      </c>
      <c r="G259" s="231"/>
      <c r="H259" s="234">
        <v>9.0500000000000007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284</v>
      </c>
      <c r="AU259" s="240" t="s">
        <v>85</v>
      </c>
      <c r="AV259" s="15" t="s">
        <v>282</v>
      </c>
      <c r="AW259" s="15" t="s">
        <v>32</v>
      </c>
      <c r="AX259" s="15" t="s">
        <v>83</v>
      </c>
      <c r="AY259" s="240" t="s">
        <v>275</v>
      </c>
    </row>
    <row r="260" spans="1:65" s="2" customFormat="1" ht="37.75" customHeight="1">
      <c r="A260" s="35"/>
      <c r="B260" s="36"/>
      <c r="C260" s="194" t="s">
        <v>517</v>
      </c>
      <c r="D260" s="194" t="s">
        <v>277</v>
      </c>
      <c r="E260" s="195" t="s">
        <v>6267</v>
      </c>
      <c r="F260" s="196" t="s">
        <v>6268</v>
      </c>
      <c r="G260" s="197" t="s">
        <v>280</v>
      </c>
      <c r="H260" s="198">
        <v>9.0500000000000007</v>
      </c>
      <c r="I260" s="199"/>
      <c r="J260" s="200">
        <f>ROUND(I260*H260,2)</f>
        <v>0</v>
      </c>
      <c r="K260" s="196" t="s">
        <v>281</v>
      </c>
      <c r="L260" s="40"/>
      <c r="M260" s="201" t="s">
        <v>1</v>
      </c>
      <c r="N260" s="202" t="s">
        <v>41</v>
      </c>
      <c r="O260" s="72"/>
      <c r="P260" s="203">
        <f>O260*H260</f>
        <v>0</v>
      </c>
      <c r="Q260" s="203">
        <v>0.26375999999999999</v>
      </c>
      <c r="R260" s="203">
        <f>Q260*H260</f>
        <v>2.3870279999999999</v>
      </c>
      <c r="S260" s="203">
        <v>0</v>
      </c>
      <c r="T260" s="20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282</v>
      </c>
      <c r="AT260" s="205" t="s">
        <v>277</v>
      </c>
      <c r="AU260" s="205" t="s">
        <v>85</v>
      </c>
      <c r="AY260" s="18" t="s">
        <v>275</v>
      </c>
      <c r="BE260" s="206">
        <f>IF(N260="základní",J260,0)</f>
        <v>0</v>
      </c>
      <c r="BF260" s="206">
        <f>IF(N260="snížená",J260,0)</f>
        <v>0</v>
      </c>
      <c r="BG260" s="206">
        <f>IF(N260="zákl. přenesená",J260,0)</f>
        <v>0</v>
      </c>
      <c r="BH260" s="206">
        <f>IF(N260="sníž. přenesená",J260,0)</f>
        <v>0</v>
      </c>
      <c r="BI260" s="206">
        <f>IF(N260="nulová",J260,0)</f>
        <v>0</v>
      </c>
      <c r="BJ260" s="18" t="s">
        <v>83</v>
      </c>
      <c r="BK260" s="206">
        <f>ROUND(I260*H260,2)</f>
        <v>0</v>
      </c>
      <c r="BL260" s="18" t="s">
        <v>282</v>
      </c>
      <c r="BM260" s="205" t="s">
        <v>6269</v>
      </c>
    </row>
    <row r="261" spans="1:65" s="13" customFormat="1" ht="10">
      <c r="B261" s="207"/>
      <c r="C261" s="208"/>
      <c r="D261" s="209" t="s">
        <v>284</v>
      </c>
      <c r="E261" s="210" t="s">
        <v>1</v>
      </c>
      <c r="F261" s="211" t="s">
        <v>6217</v>
      </c>
      <c r="G261" s="208"/>
      <c r="H261" s="212">
        <v>9.0500000000000007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284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275</v>
      </c>
    </row>
    <row r="262" spans="1:65" s="14" customFormat="1" ht="10">
      <c r="B262" s="219"/>
      <c r="C262" s="220"/>
      <c r="D262" s="209" t="s">
        <v>284</v>
      </c>
      <c r="E262" s="221" t="s">
        <v>1</v>
      </c>
      <c r="F262" s="222" t="s">
        <v>286</v>
      </c>
      <c r="G262" s="220"/>
      <c r="H262" s="223">
        <v>9.0500000000000007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284</v>
      </c>
      <c r="AU262" s="229" t="s">
        <v>85</v>
      </c>
      <c r="AV262" s="14" t="s">
        <v>106</v>
      </c>
      <c r="AW262" s="14" t="s">
        <v>32</v>
      </c>
      <c r="AX262" s="14" t="s">
        <v>76</v>
      </c>
      <c r="AY262" s="229" t="s">
        <v>275</v>
      </c>
    </row>
    <row r="263" spans="1:65" s="15" customFormat="1" ht="10">
      <c r="B263" s="230"/>
      <c r="C263" s="231"/>
      <c r="D263" s="209" t="s">
        <v>284</v>
      </c>
      <c r="E263" s="232" t="s">
        <v>1</v>
      </c>
      <c r="F263" s="233" t="s">
        <v>287</v>
      </c>
      <c r="G263" s="231"/>
      <c r="H263" s="234">
        <v>9.0500000000000007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284</v>
      </c>
      <c r="AU263" s="240" t="s">
        <v>85</v>
      </c>
      <c r="AV263" s="15" t="s">
        <v>282</v>
      </c>
      <c r="AW263" s="15" t="s">
        <v>32</v>
      </c>
      <c r="AX263" s="15" t="s">
        <v>83</v>
      </c>
      <c r="AY263" s="240" t="s">
        <v>275</v>
      </c>
    </row>
    <row r="264" spans="1:65" s="2" customFormat="1" ht="37.75" customHeight="1">
      <c r="A264" s="35"/>
      <c r="B264" s="36"/>
      <c r="C264" s="194" t="s">
        <v>525</v>
      </c>
      <c r="D264" s="194" t="s">
        <v>277</v>
      </c>
      <c r="E264" s="195" t="s">
        <v>6270</v>
      </c>
      <c r="F264" s="196" t="s">
        <v>6271</v>
      </c>
      <c r="G264" s="197" t="s">
        <v>280</v>
      </c>
      <c r="H264" s="198">
        <v>9.0500000000000007</v>
      </c>
      <c r="I264" s="199"/>
      <c r="J264" s="200">
        <f>ROUND(I264*H264,2)</f>
        <v>0</v>
      </c>
      <c r="K264" s="196" t="s">
        <v>281</v>
      </c>
      <c r="L264" s="40"/>
      <c r="M264" s="201" t="s">
        <v>1</v>
      </c>
      <c r="N264" s="202" t="s">
        <v>41</v>
      </c>
      <c r="O264" s="72"/>
      <c r="P264" s="203">
        <f>O264*H264</f>
        <v>0</v>
      </c>
      <c r="Q264" s="203">
        <v>0.37536000000000003</v>
      </c>
      <c r="R264" s="203">
        <f>Q264*H264</f>
        <v>3.3970080000000005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282</v>
      </c>
      <c r="AT264" s="205" t="s">
        <v>277</v>
      </c>
      <c r="AU264" s="205" t="s">
        <v>85</v>
      </c>
      <c r="AY264" s="18" t="s">
        <v>275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83</v>
      </c>
      <c r="BK264" s="206">
        <f>ROUND(I264*H264,2)</f>
        <v>0</v>
      </c>
      <c r="BL264" s="18" t="s">
        <v>282</v>
      </c>
      <c r="BM264" s="205" t="s">
        <v>6272</v>
      </c>
    </row>
    <row r="265" spans="1:65" s="13" customFormat="1" ht="10">
      <c r="B265" s="207"/>
      <c r="C265" s="208"/>
      <c r="D265" s="209" t="s">
        <v>284</v>
      </c>
      <c r="E265" s="210" t="s">
        <v>1</v>
      </c>
      <c r="F265" s="211" t="s">
        <v>6217</v>
      </c>
      <c r="G265" s="208"/>
      <c r="H265" s="212">
        <v>9.0500000000000007</v>
      </c>
      <c r="I265" s="213"/>
      <c r="J265" s="208"/>
      <c r="K265" s="208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284</v>
      </c>
      <c r="AU265" s="218" t="s">
        <v>85</v>
      </c>
      <c r="AV265" s="13" t="s">
        <v>85</v>
      </c>
      <c r="AW265" s="13" t="s">
        <v>32</v>
      </c>
      <c r="AX265" s="13" t="s">
        <v>76</v>
      </c>
      <c r="AY265" s="218" t="s">
        <v>275</v>
      </c>
    </row>
    <row r="266" spans="1:65" s="14" customFormat="1" ht="10">
      <c r="B266" s="219"/>
      <c r="C266" s="220"/>
      <c r="D266" s="209" t="s">
        <v>284</v>
      </c>
      <c r="E266" s="221" t="s">
        <v>1</v>
      </c>
      <c r="F266" s="222" t="s">
        <v>286</v>
      </c>
      <c r="G266" s="220"/>
      <c r="H266" s="223">
        <v>9.0500000000000007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284</v>
      </c>
      <c r="AU266" s="229" t="s">
        <v>85</v>
      </c>
      <c r="AV266" s="14" t="s">
        <v>106</v>
      </c>
      <c r="AW266" s="14" t="s">
        <v>32</v>
      </c>
      <c r="AX266" s="14" t="s">
        <v>76</v>
      </c>
      <c r="AY266" s="229" t="s">
        <v>275</v>
      </c>
    </row>
    <row r="267" spans="1:65" s="15" customFormat="1" ht="10">
      <c r="B267" s="230"/>
      <c r="C267" s="231"/>
      <c r="D267" s="209" t="s">
        <v>284</v>
      </c>
      <c r="E267" s="232" t="s">
        <v>1</v>
      </c>
      <c r="F267" s="233" t="s">
        <v>287</v>
      </c>
      <c r="G267" s="231"/>
      <c r="H267" s="234">
        <v>9.0500000000000007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284</v>
      </c>
      <c r="AU267" s="240" t="s">
        <v>85</v>
      </c>
      <c r="AV267" s="15" t="s">
        <v>282</v>
      </c>
      <c r="AW267" s="15" t="s">
        <v>32</v>
      </c>
      <c r="AX267" s="15" t="s">
        <v>83</v>
      </c>
      <c r="AY267" s="240" t="s">
        <v>275</v>
      </c>
    </row>
    <row r="268" spans="1:65" s="2" customFormat="1" ht="24.15" customHeight="1">
      <c r="A268" s="35"/>
      <c r="B268" s="36"/>
      <c r="C268" s="194" t="s">
        <v>552</v>
      </c>
      <c r="D268" s="194" t="s">
        <v>277</v>
      </c>
      <c r="E268" s="195" t="s">
        <v>6273</v>
      </c>
      <c r="F268" s="196" t="s">
        <v>6274</v>
      </c>
      <c r="G268" s="197" t="s">
        <v>280</v>
      </c>
      <c r="H268" s="198">
        <v>31.5</v>
      </c>
      <c r="I268" s="199"/>
      <c r="J268" s="200">
        <f>ROUND(I268*H268,2)</f>
        <v>0</v>
      </c>
      <c r="K268" s="196" t="s">
        <v>281</v>
      </c>
      <c r="L268" s="40"/>
      <c r="M268" s="201" t="s">
        <v>1</v>
      </c>
      <c r="N268" s="202" t="s">
        <v>41</v>
      </c>
      <c r="O268" s="72"/>
      <c r="P268" s="203">
        <f>O268*H268</f>
        <v>0</v>
      </c>
      <c r="Q268" s="203">
        <v>0.34499999999999997</v>
      </c>
      <c r="R268" s="203">
        <f>Q268*H268</f>
        <v>10.8675</v>
      </c>
      <c r="S268" s="203">
        <v>0</v>
      </c>
      <c r="T268" s="20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282</v>
      </c>
      <c r="AT268" s="205" t="s">
        <v>277</v>
      </c>
      <c r="AU268" s="205" t="s">
        <v>85</v>
      </c>
      <c r="AY268" s="18" t="s">
        <v>275</v>
      </c>
      <c r="BE268" s="206">
        <f>IF(N268="základní",J268,0)</f>
        <v>0</v>
      </c>
      <c r="BF268" s="206">
        <f>IF(N268="snížená",J268,0)</f>
        <v>0</v>
      </c>
      <c r="BG268" s="206">
        <f>IF(N268="zákl. přenesená",J268,0)</f>
        <v>0</v>
      </c>
      <c r="BH268" s="206">
        <f>IF(N268="sníž. přenesená",J268,0)</f>
        <v>0</v>
      </c>
      <c r="BI268" s="206">
        <f>IF(N268="nulová",J268,0)</f>
        <v>0</v>
      </c>
      <c r="BJ268" s="18" t="s">
        <v>83</v>
      </c>
      <c r="BK268" s="206">
        <f>ROUND(I268*H268,2)</f>
        <v>0</v>
      </c>
      <c r="BL268" s="18" t="s">
        <v>282</v>
      </c>
      <c r="BM268" s="205" t="s">
        <v>6275</v>
      </c>
    </row>
    <row r="269" spans="1:65" s="13" customFormat="1" ht="10">
      <c r="B269" s="207"/>
      <c r="C269" s="208"/>
      <c r="D269" s="209" t="s">
        <v>284</v>
      </c>
      <c r="E269" s="210" t="s">
        <v>1</v>
      </c>
      <c r="F269" s="211" t="s">
        <v>6213</v>
      </c>
      <c r="G269" s="208"/>
      <c r="H269" s="212">
        <v>31.5</v>
      </c>
      <c r="I269" s="213"/>
      <c r="J269" s="208"/>
      <c r="K269" s="208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284</v>
      </c>
      <c r="AU269" s="218" t="s">
        <v>85</v>
      </c>
      <c r="AV269" s="13" t="s">
        <v>85</v>
      </c>
      <c r="AW269" s="13" t="s">
        <v>32</v>
      </c>
      <c r="AX269" s="13" t="s">
        <v>76</v>
      </c>
      <c r="AY269" s="218" t="s">
        <v>275</v>
      </c>
    </row>
    <row r="270" spans="1:65" s="14" customFormat="1" ht="10">
      <c r="B270" s="219"/>
      <c r="C270" s="220"/>
      <c r="D270" s="209" t="s">
        <v>284</v>
      </c>
      <c r="E270" s="221" t="s">
        <v>1</v>
      </c>
      <c r="F270" s="222" t="s">
        <v>286</v>
      </c>
      <c r="G270" s="220"/>
      <c r="H270" s="223">
        <v>31.5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284</v>
      </c>
      <c r="AU270" s="229" t="s">
        <v>85</v>
      </c>
      <c r="AV270" s="14" t="s">
        <v>106</v>
      </c>
      <c r="AW270" s="14" t="s">
        <v>32</v>
      </c>
      <c r="AX270" s="14" t="s">
        <v>76</v>
      </c>
      <c r="AY270" s="229" t="s">
        <v>275</v>
      </c>
    </row>
    <row r="271" spans="1:65" s="15" customFormat="1" ht="10">
      <c r="B271" s="230"/>
      <c r="C271" s="231"/>
      <c r="D271" s="209" t="s">
        <v>284</v>
      </c>
      <c r="E271" s="232" t="s">
        <v>1</v>
      </c>
      <c r="F271" s="233" t="s">
        <v>287</v>
      </c>
      <c r="G271" s="231"/>
      <c r="H271" s="234">
        <v>31.5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AT271" s="240" t="s">
        <v>284</v>
      </c>
      <c r="AU271" s="240" t="s">
        <v>85</v>
      </c>
      <c r="AV271" s="15" t="s">
        <v>282</v>
      </c>
      <c r="AW271" s="15" t="s">
        <v>32</v>
      </c>
      <c r="AX271" s="15" t="s">
        <v>83</v>
      </c>
      <c r="AY271" s="240" t="s">
        <v>275</v>
      </c>
    </row>
    <row r="272" spans="1:65" s="2" customFormat="1" ht="33" customHeight="1">
      <c r="A272" s="35"/>
      <c r="B272" s="36"/>
      <c r="C272" s="194" t="s">
        <v>562</v>
      </c>
      <c r="D272" s="194" t="s">
        <v>277</v>
      </c>
      <c r="E272" s="195" t="s">
        <v>6276</v>
      </c>
      <c r="F272" s="196" t="s">
        <v>6277</v>
      </c>
      <c r="G272" s="197" t="s">
        <v>280</v>
      </c>
      <c r="H272" s="198">
        <v>9.0500000000000007</v>
      </c>
      <c r="I272" s="199"/>
      <c r="J272" s="200">
        <f>ROUND(I272*H272,2)</f>
        <v>0</v>
      </c>
      <c r="K272" s="196" t="s">
        <v>281</v>
      </c>
      <c r="L272" s="40"/>
      <c r="M272" s="201" t="s">
        <v>1</v>
      </c>
      <c r="N272" s="202" t="s">
        <v>41</v>
      </c>
      <c r="O272" s="72"/>
      <c r="P272" s="203">
        <f>O272*H272</f>
        <v>0</v>
      </c>
      <c r="Q272" s="203">
        <v>0.12966</v>
      </c>
      <c r="R272" s="203">
        <f>Q272*H272</f>
        <v>1.1734230000000001</v>
      </c>
      <c r="S272" s="203">
        <v>0</v>
      </c>
      <c r="T272" s="20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282</v>
      </c>
      <c r="AT272" s="205" t="s">
        <v>277</v>
      </c>
      <c r="AU272" s="205" t="s">
        <v>85</v>
      </c>
      <c r="AY272" s="18" t="s">
        <v>275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18" t="s">
        <v>83</v>
      </c>
      <c r="BK272" s="206">
        <f>ROUND(I272*H272,2)</f>
        <v>0</v>
      </c>
      <c r="BL272" s="18" t="s">
        <v>282</v>
      </c>
      <c r="BM272" s="205" t="s">
        <v>6278</v>
      </c>
    </row>
    <row r="273" spans="1:65" s="13" customFormat="1" ht="10">
      <c r="B273" s="207"/>
      <c r="C273" s="208"/>
      <c r="D273" s="209" t="s">
        <v>284</v>
      </c>
      <c r="E273" s="210" t="s">
        <v>1</v>
      </c>
      <c r="F273" s="211" t="s">
        <v>6217</v>
      </c>
      <c r="G273" s="208"/>
      <c r="H273" s="212">
        <v>9.0500000000000007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284</v>
      </c>
      <c r="AU273" s="218" t="s">
        <v>85</v>
      </c>
      <c r="AV273" s="13" t="s">
        <v>85</v>
      </c>
      <c r="AW273" s="13" t="s">
        <v>32</v>
      </c>
      <c r="AX273" s="13" t="s">
        <v>76</v>
      </c>
      <c r="AY273" s="218" t="s">
        <v>275</v>
      </c>
    </row>
    <row r="274" spans="1:65" s="14" customFormat="1" ht="10">
      <c r="B274" s="219"/>
      <c r="C274" s="220"/>
      <c r="D274" s="209" t="s">
        <v>284</v>
      </c>
      <c r="E274" s="221" t="s">
        <v>1</v>
      </c>
      <c r="F274" s="222" t="s">
        <v>286</v>
      </c>
      <c r="G274" s="220"/>
      <c r="H274" s="223">
        <v>9.0500000000000007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284</v>
      </c>
      <c r="AU274" s="229" t="s">
        <v>85</v>
      </c>
      <c r="AV274" s="14" t="s">
        <v>106</v>
      </c>
      <c r="AW274" s="14" t="s">
        <v>32</v>
      </c>
      <c r="AX274" s="14" t="s">
        <v>76</v>
      </c>
      <c r="AY274" s="229" t="s">
        <v>275</v>
      </c>
    </row>
    <row r="275" spans="1:65" s="15" customFormat="1" ht="10">
      <c r="B275" s="230"/>
      <c r="C275" s="231"/>
      <c r="D275" s="209" t="s">
        <v>284</v>
      </c>
      <c r="E275" s="232" t="s">
        <v>1</v>
      </c>
      <c r="F275" s="233" t="s">
        <v>287</v>
      </c>
      <c r="G275" s="231"/>
      <c r="H275" s="234">
        <v>9.0500000000000007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284</v>
      </c>
      <c r="AU275" s="240" t="s">
        <v>85</v>
      </c>
      <c r="AV275" s="15" t="s">
        <v>282</v>
      </c>
      <c r="AW275" s="15" t="s">
        <v>32</v>
      </c>
      <c r="AX275" s="15" t="s">
        <v>83</v>
      </c>
      <c r="AY275" s="240" t="s">
        <v>275</v>
      </c>
    </row>
    <row r="276" spans="1:65" s="2" customFormat="1" ht="24.15" customHeight="1">
      <c r="A276" s="35"/>
      <c r="B276" s="36"/>
      <c r="C276" s="194" t="s">
        <v>589</v>
      </c>
      <c r="D276" s="194" t="s">
        <v>277</v>
      </c>
      <c r="E276" s="195" t="s">
        <v>6279</v>
      </c>
      <c r="F276" s="196" t="s">
        <v>6280</v>
      </c>
      <c r="G276" s="197" t="s">
        <v>280</v>
      </c>
      <c r="H276" s="198">
        <v>31.5</v>
      </c>
      <c r="I276" s="199"/>
      <c r="J276" s="200">
        <f>ROUND(I276*H276,2)</f>
        <v>0</v>
      </c>
      <c r="K276" s="196" t="s">
        <v>281</v>
      </c>
      <c r="L276" s="40"/>
      <c r="M276" s="201" t="s">
        <v>1</v>
      </c>
      <c r="N276" s="202" t="s">
        <v>41</v>
      </c>
      <c r="O276" s="72"/>
      <c r="P276" s="203">
        <f>O276*H276</f>
        <v>0</v>
      </c>
      <c r="Q276" s="203">
        <v>8.9219999999999994E-2</v>
      </c>
      <c r="R276" s="203">
        <f>Q276*H276</f>
        <v>2.8104299999999998</v>
      </c>
      <c r="S276" s="203">
        <v>0</v>
      </c>
      <c r="T276" s="20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282</v>
      </c>
      <c r="AT276" s="205" t="s">
        <v>277</v>
      </c>
      <c r="AU276" s="205" t="s">
        <v>85</v>
      </c>
      <c r="AY276" s="18" t="s">
        <v>275</v>
      </c>
      <c r="BE276" s="206">
        <f>IF(N276="základní",J276,0)</f>
        <v>0</v>
      </c>
      <c r="BF276" s="206">
        <f>IF(N276="snížená",J276,0)</f>
        <v>0</v>
      </c>
      <c r="BG276" s="206">
        <f>IF(N276="zákl. přenesená",J276,0)</f>
        <v>0</v>
      </c>
      <c r="BH276" s="206">
        <f>IF(N276="sníž. přenesená",J276,0)</f>
        <v>0</v>
      </c>
      <c r="BI276" s="206">
        <f>IF(N276="nulová",J276,0)</f>
        <v>0</v>
      </c>
      <c r="BJ276" s="18" t="s">
        <v>83</v>
      </c>
      <c r="BK276" s="206">
        <f>ROUND(I276*H276,2)</f>
        <v>0</v>
      </c>
      <c r="BL276" s="18" t="s">
        <v>282</v>
      </c>
      <c r="BM276" s="205" t="s">
        <v>6281</v>
      </c>
    </row>
    <row r="277" spans="1:65" s="13" customFormat="1" ht="10">
      <c r="B277" s="207"/>
      <c r="C277" s="208"/>
      <c r="D277" s="209" t="s">
        <v>284</v>
      </c>
      <c r="E277" s="210" t="s">
        <v>1</v>
      </c>
      <c r="F277" s="211" t="s">
        <v>6213</v>
      </c>
      <c r="G277" s="208"/>
      <c r="H277" s="212">
        <v>31.5</v>
      </c>
      <c r="I277" s="213"/>
      <c r="J277" s="208"/>
      <c r="K277" s="208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284</v>
      </c>
      <c r="AU277" s="218" t="s">
        <v>85</v>
      </c>
      <c r="AV277" s="13" t="s">
        <v>85</v>
      </c>
      <c r="AW277" s="13" t="s">
        <v>32</v>
      </c>
      <c r="AX277" s="13" t="s">
        <v>76</v>
      </c>
      <c r="AY277" s="218" t="s">
        <v>275</v>
      </c>
    </row>
    <row r="278" spans="1:65" s="14" customFormat="1" ht="10">
      <c r="B278" s="219"/>
      <c r="C278" s="220"/>
      <c r="D278" s="209" t="s">
        <v>284</v>
      </c>
      <c r="E278" s="221" t="s">
        <v>1</v>
      </c>
      <c r="F278" s="222" t="s">
        <v>286</v>
      </c>
      <c r="G278" s="220"/>
      <c r="H278" s="223">
        <v>31.5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284</v>
      </c>
      <c r="AU278" s="229" t="s">
        <v>85</v>
      </c>
      <c r="AV278" s="14" t="s">
        <v>106</v>
      </c>
      <c r="AW278" s="14" t="s">
        <v>32</v>
      </c>
      <c r="AX278" s="14" t="s">
        <v>76</v>
      </c>
      <c r="AY278" s="229" t="s">
        <v>275</v>
      </c>
    </row>
    <row r="279" spans="1:65" s="15" customFormat="1" ht="10">
      <c r="B279" s="230"/>
      <c r="C279" s="231"/>
      <c r="D279" s="209" t="s">
        <v>284</v>
      </c>
      <c r="E279" s="232" t="s">
        <v>1</v>
      </c>
      <c r="F279" s="233" t="s">
        <v>287</v>
      </c>
      <c r="G279" s="231"/>
      <c r="H279" s="234">
        <v>31.5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284</v>
      </c>
      <c r="AU279" s="240" t="s">
        <v>85</v>
      </c>
      <c r="AV279" s="15" t="s">
        <v>282</v>
      </c>
      <c r="AW279" s="15" t="s">
        <v>32</v>
      </c>
      <c r="AX279" s="15" t="s">
        <v>83</v>
      </c>
      <c r="AY279" s="240" t="s">
        <v>275</v>
      </c>
    </row>
    <row r="280" spans="1:65" s="2" customFormat="1" ht="16.5" customHeight="1">
      <c r="A280" s="35"/>
      <c r="B280" s="36"/>
      <c r="C280" s="251" t="s">
        <v>594</v>
      </c>
      <c r="D280" s="251" t="s">
        <v>386</v>
      </c>
      <c r="E280" s="252" t="s">
        <v>6282</v>
      </c>
      <c r="F280" s="253" t="s">
        <v>6283</v>
      </c>
      <c r="G280" s="254" t="s">
        <v>280</v>
      </c>
      <c r="H280" s="255">
        <v>6.4889999999999999</v>
      </c>
      <c r="I280" s="256"/>
      <c r="J280" s="257">
        <f>ROUND(I280*H280,2)</f>
        <v>0</v>
      </c>
      <c r="K280" s="253" t="s">
        <v>281</v>
      </c>
      <c r="L280" s="258"/>
      <c r="M280" s="259" t="s">
        <v>1</v>
      </c>
      <c r="N280" s="260" t="s">
        <v>41</v>
      </c>
      <c r="O280" s="72"/>
      <c r="P280" s="203">
        <f>O280*H280</f>
        <v>0</v>
      </c>
      <c r="Q280" s="203">
        <v>0.113</v>
      </c>
      <c r="R280" s="203">
        <f>Q280*H280</f>
        <v>0.73325700000000005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334</v>
      </c>
      <c r="AT280" s="205" t="s">
        <v>386</v>
      </c>
      <c r="AU280" s="205" t="s">
        <v>85</v>
      </c>
      <c r="AY280" s="18" t="s">
        <v>275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282</v>
      </c>
      <c r="BM280" s="205" t="s">
        <v>6284</v>
      </c>
    </row>
    <row r="281" spans="1:65" s="13" customFormat="1" ht="10">
      <c r="B281" s="207"/>
      <c r="C281" s="208"/>
      <c r="D281" s="209" t="s">
        <v>284</v>
      </c>
      <c r="E281" s="210" t="s">
        <v>1</v>
      </c>
      <c r="F281" s="211" t="s">
        <v>6285</v>
      </c>
      <c r="G281" s="208"/>
      <c r="H281" s="212">
        <v>6.3</v>
      </c>
      <c r="I281" s="213"/>
      <c r="J281" s="208"/>
      <c r="K281" s="208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284</v>
      </c>
      <c r="AU281" s="218" t="s">
        <v>85</v>
      </c>
      <c r="AV281" s="13" t="s">
        <v>85</v>
      </c>
      <c r="AW281" s="13" t="s">
        <v>32</v>
      </c>
      <c r="AX281" s="13" t="s">
        <v>76</v>
      </c>
      <c r="AY281" s="218" t="s">
        <v>275</v>
      </c>
    </row>
    <row r="282" spans="1:65" s="14" customFormat="1" ht="10">
      <c r="B282" s="219"/>
      <c r="C282" s="220"/>
      <c r="D282" s="209" t="s">
        <v>284</v>
      </c>
      <c r="E282" s="221" t="s">
        <v>1</v>
      </c>
      <c r="F282" s="222" t="s">
        <v>286</v>
      </c>
      <c r="G282" s="220"/>
      <c r="H282" s="223">
        <v>6.3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284</v>
      </c>
      <c r="AU282" s="229" t="s">
        <v>85</v>
      </c>
      <c r="AV282" s="14" t="s">
        <v>106</v>
      </c>
      <c r="AW282" s="14" t="s">
        <v>32</v>
      </c>
      <c r="AX282" s="14" t="s">
        <v>76</v>
      </c>
      <c r="AY282" s="229" t="s">
        <v>275</v>
      </c>
    </row>
    <row r="283" spans="1:65" s="15" customFormat="1" ht="10">
      <c r="B283" s="230"/>
      <c r="C283" s="231"/>
      <c r="D283" s="209" t="s">
        <v>284</v>
      </c>
      <c r="E283" s="232" t="s">
        <v>1</v>
      </c>
      <c r="F283" s="233" t="s">
        <v>287</v>
      </c>
      <c r="G283" s="231"/>
      <c r="H283" s="234">
        <v>6.3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284</v>
      </c>
      <c r="AU283" s="240" t="s">
        <v>85</v>
      </c>
      <c r="AV283" s="15" t="s">
        <v>282</v>
      </c>
      <c r="AW283" s="15" t="s">
        <v>32</v>
      </c>
      <c r="AX283" s="15" t="s">
        <v>83</v>
      </c>
      <c r="AY283" s="240" t="s">
        <v>275</v>
      </c>
    </row>
    <row r="284" spans="1:65" s="13" customFormat="1" ht="10">
      <c r="B284" s="207"/>
      <c r="C284" s="208"/>
      <c r="D284" s="209" t="s">
        <v>284</v>
      </c>
      <c r="E284" s="208"/>
      <c r="F284" s="211" t="s">
        <v>6286</v>
      </c>
      <c r="G284" s="208"/>
      <c r="H284" s="212">
        <v>6.4889999999999999</v>
      </c>
      <c r="I284" s="213"/>
      <c r="J284" s="208"/>
      <c r="K284" s="208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284</v>
      </c>
      <c r="AU284" s="218" t="s">
        <v>85</v>
      </c>
      <c r="AV284" s="13" t="s">
        <v>85</v>
      </c>
      <c r="AW284" s="13" t="s">
        <v>4</v>
      </c>
      <c r="AX284" s="13" t="s">
        <v>83</v>
      </c>
      <c r="AY284" s="218" t="s">
        <v>275</v>
      </c>
    </row>
    <row r="285" spans="1:65" s="2" customFormat="1" ht="24.15" customHeight="1">
      <c r="A285" s="35"/>
      <c r="B285" s="36"/>
      <c r="C285" s="251" t="s">
        <v>599</v>
      </c>
      <c r="D285" s="251" t="s">
        <v>386</v>
      </c>
      <c r="E285" s="252" t="s">
        <v>6287</v>
      </c>
      <c r="F285" s="253" t="s">
        <v>6288</v>
      </c>
      <c r="G285" s="254" t="s">
        <v>280</v>
      </c>
      <c r="H285" s="255">
        <v>25.956</v>
      </c>
      <c r="I285" s="256"/>
      <c r="J285" s="257">
        <f>ROUND(I285*H285,2)</f>
        <v>0</v>
      </c>
      <c r="K285" s="253" t="s">
        <v>1</v>
      </c>
      <c r="L285" s="258"/>
      <c r="M285" s="259" t="s">
        <v>1</v>
      </c>
      <c r="N285" s="260" t="s">
        <v>41</v>
      </c>
      <c r="O285" s="72"/>
      <c r="P285" s="203">
        <f>O285*H285</f>
        <v>0</v>
      </c>
      <c r="Q285" s="203">
        <v>0.113</v>
      </c>
      <c r="R285" s="203">
        <f>Q285*H285</f>
        <v>2.9330280000000002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334</v>
      </c>
      <c r="AT285" s="205" t="s">
        <v>386</v>
      </c>
      <c r="AU285" s="205" t="s">
        <v>85</v>
      </c>
      <c r="AY285" s="18" t="s">
        <v>275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282</v>
      </c>
      <c r="BM285" s="205" t="s">
        <v>6289</v>
      </c>
    </row>
    <row r="286" spans="1:65" s="13" customFormat="1" ht="10">
      <c r="B286" s="207"/>
      <c r="C286" s="208"/>
      <c r="D286" s="209" t="s">
        <v>284</v>
      </c>
      <c r="E286" s="210" t="s">
        <v>1</v>
      </c>
      <c r="F286" s="211" t="s">
        <v>6290</v>
      </c>
      <c r="G286" s="208"/>
      <c r="H286" s="212">
        <v>25.2</v>
      </c>
      <c r="I286" s="213"/>
      <c r="J286" s="208"/>
      <c r="K286" s="208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284</v>
      </c>
      <c r="AU286" s="218" t="s">
        <v>85</v>
      </c>
      <c r="AV286" s="13" t="s">
        <v>85</v>
      </c>
      <c r="AW286" s="13" t="s">
        <v>32</v>
      </c>
      <c r="AX286" s="13" t="s">
        <v>76</v>
      </c>
      <c r="AY286" s="218" t="s">
        <v>275</v>
      </c>
    </row>
    <row r="287" spans="1:65" s="14" customFormat="1" ht="10">
      <c r="B287" s="219"/>
      <c r="C287" s="220"/>
      <c r="D287" s="209" t="s">
        <v>284</v>
      </c>
      <c r="E287" s="221" t="s">
        <v>1</v>
      </c>
      <c r="F287" s="222" t="s">
        <v>286</v>
      </c>
      <c r="G287" s="220"/>
      <c r="H287" s="223">
        <v>25.2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284</v>
      </c>
      <c r="AU287" s="229" t="s">
        <v>85</v>
      </c>
      <c r="AV287" s="14" t="s">
        <v>106</v>
      </c>
      <c r="AW287" s="14" t="s">
        <v>32</v>
      </c>
      <c r="AX287" s="14" t="s">
        <v>76</v>
      </c>
      <c r="AY287" s="229" t="s">
        <v>275</v>
      </c>
    </row>
    <row r="288" spans="1:65" s="15" customFormat="1" ht="10">
      <c r="B288" s="230"/>
      <c r="C288" s="231"/>
      <c r="D288" s="209" t="s">
        <v>284</v>
      </c>
      <c r="E288" s="232" t="s">
        <v>1</v>
      </c>
      <c r="F288" s="233" t="s">
        <v>287</v>
      </c>
      <c r="G288" s="231"/>
      <c r="H288" s="234">
        <v>25.2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284</v>
      </c>
      <c r="AU288" s="240" t="s">
        <v>85</v>
      </c>
      <c r="AV288" s="15" t="s">
        <v>282</v>
      </c>
      <c r="AW288" s="15" t="s">
        <v>32</v>
      </c>
      <c r="AX288" s="15" t="s">
        <v>83</v>
      </c>
      <c r="AY288" s="240" t="s">
        <v>275</v>
      </c>
    </row>
    <row r="289" spans="1:65" s="13" customFormat="1" ht="10">
      <c r="B289" s="207"/>
      <c r="C289" s="208"/>
      <c r="D289" s="209" t="s">
        <v>284</v>
      </c>
      <c r="E289" s="208"/>
      <c r="F289" s="211" t="s">
        <v>6291</v>
      </c>
      <c r="G289" s="208"/>
      <c r="H289" s="212">
        <v>25.956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284</v>
      </c>
      <c r="AU289" s="218" t="s">
        <v>85</v>
      </c>
      <c r="AV289" s="13" t="s">
        <v>85</v>
      </c>
      <c r="AW289" s="13" t="s">
        <v>4</v>
      </c>
      <c r="AX289" s="13" t="s">
        <v>83</v>
      </c>
      <c r="AY289" s="218" t="s">
        <v>275</v>
      </c>
    </row>
    <row r="290" spans="1:65" s="12" customFormat="1" ht="22.75" customHeight="1">
      <c r="B290" s="178"/>
      <c r="C290" s="179"/>
      <c r="D290" s="180" t="s">
        <v>75</v>
      </c>
      <c r="E290" s="192" t="s">
        <v>334</v>
      </c>
      <c r="F290" s="192" t="s">
        <v>1525</v>
      </c>
      <c r="G290" s="179"/>
      <c r="H290" s="179"/>
      <c r="I290" s="182"/>
      <c r="J290" s="193">
        <f>BK290</f>
        <v>0</v>
      </c>
      <c r="K290" s="179"/>
      <c r="L290" s="184"/>
      <c r="M290" s="185"/>
      <c r="N290" s="186"/>
      <c r="O290" s="186"/>
      <c r="P290" s="187">
        <f>SUM(P291:P310)</f>
        <v>0</v>
      </c>
      <c r="Q290" s="186"/>
      <c r="R290" s="187">
        <f>SUM(R291:R310)</f>
        <v>0.72440408000000001</v>
      </c>
      <c r="S290" s="186"/>
      <c r="T290" s="188">
        <f>SUM(T291:T310)</f>
        <v>0</v>
      </c>
      <c r="AR290" s="189" t="s">
        <v>83</v>
      </c>
      <c r="AT290" s="190" t="s">
        <v>75</v>
      </c>
      <c r="AU290" s="190" t="s">
        <v>83</v>
      </c>
      <c r="AY290" s="189" t="s">
        <v>275</v>
      </c>
      <c r="BK290" s="191">
        <f>SUM(BK291:BK310)</f>
        <v>0</v>
      </c>
    </row>
    <row r="291" spans="1:65" s="2" customFormat="1" ht="24.15" customHeight="1">
      <c r="A291" s="35"/>
      <c r="B291" s="36"/>
      <c r="C291" s="194" t="s">
        <v>603</v>
      </c>
      <c r="D291" s="194" t="s">
        <v>277</v>
      </c>
      <c r="E291" s="195" t="s">
        <v>6292</v>
      </c>
      <c r="F291" s="196" t="s">
        <v>6293</v>
      </c>
      <c r="G291" s="197" t="s">
        <v>399</v>
      </c>
      <c r="H291" s="198">
        <v>44.55</v>
      </c>
      <c r="I291" s="199"/>
      <c r="J291" s="200">
        <f>ROUND(I291*H291,2)</f>
        <v>0</v>
      </c>
      <c r="K291" s="196" t="s">
        <v>281</v>
      </c>
      <c r="L291" s="40"/>
      <c r="M291" s="201" t="s">
        <v>1</v>
      </c>
      <c r="N291" s="202" t="s">
        <v>41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282</v>
      </c>
      <c r="AT291" s="205" t="s">
        <v>277</v>
      </c>
      <c r="AU291" s="205" t="s">
        <v>85</v>
      </c>
      <c r="AY291" s="18" t="s">
        <v>275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282</v>
      </c>
      <c r="BM291" s="205" t="s">
        <v>6294</v>
      </c>
    </row>
    <row r="292" spans="1:65" s="2" customFormat="1" ht="24.15" customHeight="1">
      <c r="A292" s="35"/>
      <c r="B292" s="36"/>
      <c r="C292" s="251" t="s">
        <v>607</v>
      </c>
      <c r="D292" s="251" t="s">
        <v>386</v>
      </c>
      <c r="E292" s="252" t="s">
        <v>6295</v>
      </c>
      <c r="F292" s="253" t="s">
        <v>6296</v>
      </c>
      <c r="G292" s="254" t="s">
        <v>399</v>
      </c>
      <c r="H292" s="255">
        <v>45.218000000000004</v>
      </c>
      <c r="I292" s="256"/>
      <c r="J292" s="257">
        <f>ROUND(I292*H292,2)</f>
        <v>0</v>
      </c>
      <c r="K292" s="253" t="s">
        <v>281</v>
      </c>
      <c r="L292" s="258"/>
      <c r="M292" s="259" t="s">
        <v>1</v>
      </c>
      <c r="N292" s="260" t="s">
        <v>41</v>
      </c>
      <c r="O292" s="72"/>
      <c r="P292" s="203">
        <f>O292*H292</f>
        <v>0</v>
      </c>
      <c r="Q292" s="203">
        <v>1.06E-3</v>
      </c>
      <c r="R292" s="203">
        <f>Q292*H292</f>
        <v>4.7931080000000001E-2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334</v>
      </c>
      <c r="AT292" s="205" t="s">
        <v>386</v>
      </c>
      <c r="AU292" s="205" t="s">
        <v>85</v>
      </c>
      <c r="AY292" s="18" t="s">
        <v>275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282</v>
      </c>
      <c r="BM292" s="205" t="s">
        <v>6297</v>
      </c>
    </row>
    <row r="293" spans="1:65" s="13" customFormat="1" ht="10">
      <c r="B293" s="207"/>
      <c r="C293" s="208"/>
      <c r="D293" s="209" t="s">
        <v>284</v>
      </c>
      <c r="E293" s="208"/>
      <c r="F293" s="211" t="s">
        <v>6298</v>
      </c>
      <c r="G293" s="208"/>
      <c r="H293" s="212">
        <v>45.218000000000004</v>
      </c>
      <c r="I293" s="213"/>
      <c r="J293" s="208"/>
      <c r="K293" s="208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284</v>
      </c>
      <c r="AU293" s="218" t="s">
        <v>85</v>
      </c>
      <c r="AV293" s="13" t="s">
        <v>85</v>
      </c>
      <c r="AW293" s="13" t="s">
        <v>4</v>
      </c>
      <c r="AX293" s="13" t="s">
        <v>83</v>
      </c>
      <c r="AY293" s="218" t="s">
        <v>275</v>
      </c>
    </row>
    <row r="294" spans="1:65" s="2" customFormat="1" ht="33" customHeight="1">
      <c r="A294" s="35"/>
      <c r="B294" s="36"/>
      <c r="C294" s="194" t="s">
        <v>613</v>
      </c>
      <c r="D294" s="194" t="s">
        <v>277</v>
      </c>
      <c r="E294" s="195" t="s">
        <v>6299</v>
      </c>
      <c r="F294" s="196" t="s">
        <v>6300</v>
      </c>
      <c r="G294" s="197" t="s">
        <v>610</v>
      </c>
      <c r="H294" s="198">
        <v>1</v>
      </c>
      <c r="I294" s="199"/>
      <c r="J294" s="200">
        <f t="shared" ref="J294:J302" si="0">ROUND(I294*H294,2)</f>
        <v>0</v>
      </c>
      <c r="K294" s="196" t="s">
        <v>281</v>
      </c>
      <c r="L294" s="40"/>
      <c r="M294" s="201" t="s">
        <v>1</v>
      </c>
      <c r="N294" s="202" t="s">
        <v>41</v>
      </c>
      <c r="O294" s="72"/>
      <c r="P294" s="203">
        <f t="shared" ref="P294:P302" si="1">O294*H294</f>
        <v>0</v>
      </c>
      <c r="Q294" s="203">
        <v>0</v>
      </c>
      <c r="R294" s="203">
        <f t="shared" ref="R294:R302" si="2">Q294*H294</f>
        <v>0</v>
      </c>
      <c r="S294" s="203">
        <v>0</v>
      </c>
      <c r="T294" s="204">
        <f t="shared" ref="T294:T302" si="3"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282</v>
      </c>
      <c r="AT294" s="205" t="s">
        <v>277</v>
      </c>
      <c r="AU294" s="205" t="s">
        <v>85</v>
      </c>
      <c r="AY294" s="18" t="s">
        <v>275</v>
      </c>
      <c r="BE294" s="206">
        <f t="shared" ref="BE294:BE302" si="4">IF(N294="základní",J294,0)</f>
        <v>0</v>
      </c>
      <c r="BF294" s="206">
        <f t="shared" ref="BF294:BF302" si="5">IF(N294="snížená",J294,0)</f>
        <v>0</v>
      </c>
      <c r="BG294" s="206">
        <f t="shared" ref="BG294:BG302" si="6">IF(N294="zákl. přenesená",J294,0)</f>
        <v>0</v>
      </c>
      <c r="BH294" s="206">
        <f t="shared" ref="BH294:BH302" si="7">IF(N294="sníž. přenesená",J294,0)</f>
        <v>0</v>
      </c>
      <c r="BI294" s="206">
        <f t="shared" ref="BI294:BI302" si="8">IF(N294="nulová",J294,0)</f>
        <v>0</v>
      </c>
      <c r="BJ294" s="18" t="s">
        <v>83</v>
      </c>
      <c r="BK294" s="206">
        <f t="shared" ref="BK294:BK302" si="9">ROUND(I294*H294,2)</f>
        <v>0</v>
      </c>
      <c r="BL294" s="18" t="s">
        <v>282</v>
      </c>
      <c r="BM294" s="205" t="s">
        <v>6301</v>
      </c>
    </row>
    <row r="295" spans="1:65" s="2" customFormat="1" ht="16.5" customHeight="1">
      <c r="A295" s="35"/>
      <c r="B295" s="36"/>
      <c r="C295" s="251" t="s">
        <v>618</v>
      </c>
      <c r="D295" s="251" t="s">
        <v>386</v>
      </c>
      <c r="E295" s="252" t="s">
        <v>6302</v>
      </c>
      <c r="F295" s="253" t="s">
        <v>6303</v>
      </c>
      <c r="G295" s="254" t="s">
        <v>610</v>
      </c>
      <c r="H295" s="255">
        <v>1</v>
      </c>
      <c r="I295" s="256"/>
      <c r="J295" s="257">
        <f t="shared" si="0"/>
        <v>0</v>
      </c>
      <c r="K295" s="253" t="s">
        <v>281</v>
      </c>
      <c r="L295" s="258"/>
      <c r="M295" s="259" t="s">
        <v>1</v>
      </c>
      <c r="N295" s="260" t="s">
        <v>41</v>
      </c>
      <c r="O295" s="72"/>
      <c r="P295" s="203">
        <f t="shared" si="1"/>
        <v>0</v>
      </c>
      <c r="Q295" s="203">
        <v>1.01E-3</v>
      </c>
      <c r="R295" s="203">
        <f t="shared" si="2"/>
        <v>1.01E-3</v>
      </c>
      <c r="S295" s="203">
        <v>0</v>
      </c>
      <c r="T295" s="204">
        <f t="shared" si="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334</v>
      </c>
      <c r="AT295" s="205" t="s">
        <v>386</v>
      </c>
      <c r="AU295" s="205" t="s">
        <v>85</v>
      </c>
      <c r="AY295" s="18" t="s">
        <v>275</v>
      </c>
      <c r="BE295" s="206">
        <f t="shared" si="4"/>
        <v>0</v>
      </c>
      <c r="BF295" s="206">
        <f t="shared" si="5"/>
        <v>0</v>
      </c>
      <c r="BG295" s="206">
        <f t="shared" si="6"/>
        <v>0</v>
      </c>
      <c r="BH295" s="206">
        <f t="shared" si="7"/>
        <v>0</v>
      </c>
      <c r="BI295" s="206">
        <f t="shared" si="8"/>
        <v>0</v>
      </c>
      <c r="BJ295" s="18" t="s">
        <v>83</v>
      </c>
      <c r="BK295" s="206">
        <f t="shared" si="9"/>
        <v>0</v>
      </c>
      <c r="BL295" s="18" t="s">
        <v>282</v>
      </c>
      <c r="BM295" s="205" t="s">
        <v>6304</v>
      </c>
    </row>
    <row r="296" spans="1:65" s="2" customFormat="1" ht="16.5" customHeight="1">
      <c r="A296" s="35"/>
      <c r="B296" s="36"/>
      <c r="C296" s="251" t="s">
        <v>623</v>
      </c>
      <c r="D296" s="251" t="s">
        <v>386</v>
      </c>
      <c r="E296" s="252" t="s">
        <v>6305</v>
      </c>
      <c r="F296" s="253" t="s">
        <v>6306</v>
      </c>
      <c r="G296" s="254" t="s">
        <v>2066</v>
      </c>
      <c r="H296" s="255">
        <v>1</v>
      </c>
      <c r="I296" s="256"/>
      <c r="J296" s="257">
        <f t="shared" si="0"/>
        <v>0</v>
      </c>
      <c r="K296" s="253" t="s">
        <v>1</v>
      </c>
      <c r="L296" s="258"/>
      <c r="M296" s="259" t="s">
        <v>1</v>
      </c>
      <c r="N296" s="260" t="s">
        <v>41</v>
      </c>
      <c r="O296" s="72"/>
      <c r="P296" s="203">
        <f t="shared" si="1"/>
        <v>0</v>
      </c>
      <c r="Q296" s="203">
        <v>0</v>
      </c>
      <c r="R296" s="203">
        <f t="shared" si="2"/>
        <v>0</v>
      </c>
      <c r="S296" s="203">
        <v>0</v>
      </c>
      <c r="T296" s="204">
        <f t="shared" si="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334</v>
      </c>
      <c r="AT296" s="205" t="s">
        <v>386</v>
      </c>
      <c r="AU296" s="205" t="s">
        <v>85</v>
      </c>
      <c r="AY296" s="18" t="s">
        <v>275</v>
      </c>
      <c r="BE296" s="206">
        <f t="shared" si="4"/>
        <v>0</v>
      </c>
      <c r="BF296" s="206">
        <f t="shared" si="5"/>
        <v>0</v>
      </c>
      <c r="BG296" s="206">
        <f t="shared" si="6"/>
        <v>0</v>
      </c>
      <c r="BH296" s="206">
        <f t="shared" si="7"/>
        <v>0</v>
      </c>
      <c r="BI296" s="206">
        <f t="shared" si="8"/>
        <v>0</v>
      </c>
      <c r="BJ296" s="18" t="s">
        <v>83</v>
      </c>
      <c r="BK296" s="206">
        <f t="shared" si="9"/>
        <v>0</v>
      </c>
      <c r="BL296" s="18" t="s">
        <v>282</v>
      </c>
      <c r="BM296" s="205" t="s">
        <v>6307</v>
      </c>
    </row>
    <row r="297" spans="1:65" s="2" customFormat="1" ht="24.15" customHeight="1">
      <c r="A297" s="35"/>
      <c r="B297" s="36"/>
      <c r="C297" s="194" t="s">
        <v>628</v>
      </c>
      <c r="D297" s="194" t="s">
        <v>277</v>
      </c>
      <c r="E297" s="195" t="s">
        <v>6308</v>
      </c>
      <c r="F297" s="196" t="s">
        <v>6309</v>
      </c>
      <c r="G297" s="197" t="s">
        <v>610</v>
      </c>
      <c r="H297" s="198">
        <v>1</v>
      </c>
      <c r="I297" s="199"/>
      <c r="J297" s="200">
        <f t="shared" si="0"/>
        <v>0</v>
      </c>
      <c r="K297" s="196" t="s">
        <v>281</v>
      </c>
      <c r="L297" s="40"/>
      <c r="M297" s="201" t="s">
        <v>1</v>
      </c>
      <c r="N297" s="202" t="s">
        <v>41</v>
      </c>
      <c r="O297" s="72"/>
      <c r="P297" s="203">
        <f t="shared" si="1"/>
        <v>0</v>
      </c>
      <c r="Q297" s="203">
        <v>0</v>
      </c>
      <c r="R297" s="203">
        <f t="shared" si="2"/>
        <v>0</v>
      </c>
      <c r="S297" s="203">
        <v>0</v>
      </c>
      <c r="T297" s="204">
        <f t="shared" si="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282</v>
      </c>
      <c r="AT297" s="205" t="s">
        <v>277</v>
      </c>
      <c r="AU297" s="205" t="s">
        <v>85</v>
      </c>
      <c r="AY297" s="18" t="s">
        <v>275</v>
      </c>
      <c r="BE297" s="206">
        <f t="shared" si="4"/>
        <v>0</v>
      </c>
      <c r="BF297" s="206">
        <f t="shared" si="5"/>
        <v>0</v>
      </c>
      <c r="BG297" s="206">
        <f t="shared" si="6"/>
        <v>0</v>
      </c>
      <c r="BH297" s="206">
        <f t="shared" si="7"/>
        <v>0</v>
      </c>
      <c r="BI297" s="206">
        <f t="shared" si="8"/>
        <v>0</v>
      </c>
      <c r="BJ297" s="18" t="s">
        <v>83</v>
      </c>
      <c r="BK297" s="206">
        <f t="shared" si="9"/>
        <v>0</v>
      </c>
      <c r="BL297" s="18" t="s">
        <v>282</v>
      </c>
      <c r="BM297" s="205" t="s">
        <v>6310</v>
      </c>
    </row>
    <row r="298" spans="1:65" s="2" customFormat="1" ht="24.15" customHeight="1">
      <c r="A298" s="35"/>
      <c r="B298" s="36"/>
      <c r="C298" s="251" t="s">
        <v>633</v>
      </c>
      <c r="D298" s="251" t="s">
        <v>386</v>
      </c>
      <c r="E298" s="252" t="s">
        <v>6311</v>
      </c>
      <c r="F298" s="253" t="s">
        <v>6312</v>
      </c>
      <c r="G298" s="254" t="s">
        <v>610</v>
      </c>
      <c r="H298" s="255">
        <v>1</v>
      </c>
      <c r="I298" s="256"/>
      <c r="J298" s="257">
        <f t="shared" si="0"/>
        <v>0</v>
      </c>
      <c r="K298" s="253" t="s">
        <v>281</v>
      </c>
      <c r="L298" s="258"/>
      <c r="M298" s="259" t="s">
        <v>1</v>
      </c>
      <c r="N298" s="260" t="s">
        <v>41</v>
      </c>
      <c r="O298" s="72"/>
      <c r="P298" s="203">
        <f t="shared" si="1"/>
        <v>0</v>
      </c>
      <c r="Q298" s="203">
        <v>6.7999999999999996E-3</v>
      </c>
      <c r="R298" s="203">
        <f t="shared" si="2"/>
        <v>6.7999999999999996E-3</v>
      </c>
      <c r="S298" s="203">
        <v>0</v>
      </c>
      <c r="T298" s="204">
        <f t="shared" si="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334</v>
      </c>
      <c r="AT298" s="205" t="s">
        <v>386</v>
      </c>
      <c r="AU298" s="205" t="s">
        <v>85</v>
      </c>
      <c r="AY298" s="18" t="s">
        <v>275</v>
      </c>
      <c r="BE298" s="206">
        <f t="shared" si="4"/>
        <v>0</v>
      </c>
      <c r="BF298" s="206">
        <f t="shared" si="5"/>
        <v>0</v>
      </c>
      <c r="BG298" s="206">
        <f t="shared" si="6"/>
        <v>0</v>
      </c>
      <c r="BH298" s="206">
        <f t="shared" si="7"/>
        <v>0</v>
      </c>
      <c r="BI298" s="206">
        <f t="shared" si="8"/>
        <v>0</v>
      </c>
      <c r="BJ298" s="18" t="s">
        <v>83</v>
      </c>
      <c r="BK298" s="206">
        <f t="shared" si="9"/>
        <v>0</v>
      </c>
      <c r="BL298" s="18" t="s">
        <v>282</v>
      </c>
      <c r="BM298" s="205" t="s">
        <v>6313</v>
      </c>
    </row>
    <row r="299" spans="1:65" s="2" customFormat="1" ht="24.15" customHeight="1">
      <c r="A299" s="35"/>
      <c r="B299" s="36"/>
      <c r="C299" s="251" t="s">
        <v>638</v>
      </c>
      <c r="D299" s="251" t="s">
        <v>386</v>
      </c>
      <c r="E299" s="252" t="s">
        <v>6314</v>
      </c>
      <c r="F299" s="253" t="s">
        <v>6315</v>
      </c>
      <c r="G299" s="254" t="s">
        <v>610</v>
      </c>
      <c r="H299" s="255">
        <v>1</v>
      </c>
      <c r="I299" s="256"/>
      <c r="J299" s="257">
        <f t="shared" si="0"/>
        <v>0</v>
      </c>
      <c r="K299" s="253" t="s">
        <v>281</v>
      </c>
      <c r="L299" s="258"/>
      <c r="M299" s="259" t="s">
        <v>1</v>
      </c>
      <c r="N299" s="260" t="s">
        <v>41</v>
      </c>
      <c r="O299" s="72"/>
      <c r="P299" s="203">
        <f t="shared" si="1"/>
        <v>0</v>
      </c>
      <c r="Q299" s="203">
        <v>3.5000000000000001E-3</v>
      </c>
      <c r="R299" s="203">
        <f t="shared" si="2"/>
        <v>3.5000000000000001E-3</v>
      </c>
      <c r="S299" s="203">
        <v>0</v>
      </c>
      <c r="T299" s="204">
        <f t="shared" si="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334</v>
      </c>
      <c r="AT299" s="205" t="s">
        <v>386</v>
      </c>
      <c r="AU299" s="205" t="s">
        <v>85</v>
      </c>
      <c r="AY299" s="18" t="s">
        <v>275</v>
      </c>
      <c r="BE299" s="206">
        <f t="shared" si="4"/>
        <v>0</v>
      </c>
      <c r="BF299" s="206">
        <f t="shared" si="5"/>
        <v>0</v>
      </c>
      <c r="BG299" s="206">
        <f t="shared" si="6"/>
        <v>0</v>
      </c>
      <c r="BH299" s="206">
        <f t="shared" si="7"/>
        <v>0</v>
      </c>
      <c r="BI299" s="206">
        <f t="shared" si="8"/>
        <v>0</v>
      </c>
      <c r="BJ299" s="18" t="s">
        <v>83</v>
      </c>
      <c r="BK299" s="206">
        <f t="shared" si="9"/>
        <v>0</v>
      </c>
      <c r="BL299" s="18" t="s">
        <v>282</v>
      </c>
      <c r="BM299" s="205" t="s">
        <v>6316</v>
      </c>
    </row>
    <row r="300" spans="1:65" s="2" customFormat="1" ht="24.15" customHeight="1">
      <c r="A300" s="35"/>
      <c r="B300" s="36"/>
      <c r="C300" s="251" t="s">
        <v>644</v>
      </c>
      <c r="D300" s="251" t="s">
        <v>386</v>
      </c>
      <c r="E300" s="252" t="s">
        <v>6317</v>
      </c>
      <c r="F300" s="253" t="s">
        <v>6318</v>
      </c>
      <c r="G300" s="254" t="s">
        <v>610</v>
      </c>
      <c r="H300" s="255">
        <v>1</v>
      </c>
      <c r="I300" s="256"/>
      <c r="J300" s="257">
        <f t="shared" si="0"/>
        <v>0</v>
      </c>
      <c r="K300" s="253" t="s">
        <v>1</v>
      </c>
      <c r="L300" s="258"/>
      <c r="M300" s="259" t="s">
        <v>1</v>
      </c>
      <c r="N300" s="260" t="s">
        <v>41</v>
      </c>
      <c r="O300" s="72"/>
      <c r="P300" s="203">
        <f t="shared" si="1"/>
        <v>0</v>
      </c>
      <c r="Q300" s="203">
        <v>1.2999999999999999E-3</v>
      </c>
      <c r="R300" s="203">
        <f t="shared" si="2"/>
        <v>1.2999999999999999E-3</v>
      </c>
      <c r="S300" s="203">
        <v>0</v>
      </c>
      <c r="T300" s="204">
        <f t="shared" si="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334</v>
      </c>
      <c r="AT300" s="205" t="s">
        <v>386</v>
      </c>
      <c r="AU300" s="205" t="s">
        <v>85</v>
      </c>
      <c r="AY300" s="18" t="s">
        <v>275</v>
      </c>
      <c r="BE300" s="206">
        <f t="shared" si="4"/>
        <v>0</v>
      </c>
      <c r="BF300" s="206">
        <f t="shared" si="5"/>
        <v>0</v>
      </c>
      <c r="BG300" s="206">
        <f t="shared" si="6"/>
        <v>0</v>
      </c>
      <c r="BH300" s="206">
        <f t="shared" si="7"/>
        <v>0</v>
      </c>
      <c r="BI300" s="206">
        <f t="shared" si="8"/>
        <v>0</v>
      </c>
      <c r="BJ300" s="18" t="s">
        <v>83</v>
      </c>
      <c r="BK300" s="206">
        <f t="shared" si="9"/>
        <v>0</v>
      </c>
      <c r="BL300" s="18" t="s">
        <v>282</v>
      </c>
      <c r="BM300" s="205" t="s">
        <v>6319</v>
      </c>
    </row>
    <row r="301" spans="1:65" s="2" customFormat="1" ht="24.15" customHeight="1">
      <c r="A301" s="35"/>
      <c r="B301" s="36"/>
      <c r="C301" s="194" t="s">
        <v>649</v>
      </c>
      <c r="D301" s="194" t="s">
        <v>277</v>
      </c>
      <c r="E301" s="195" t="s">
        <v>6320</v>
      </c>
      <c r="F301" s="196" t="s">
        <v>6321</v>
      </c>
      <c r="G301" s="197" t="s">
        <v>399</v>
      </c>
      <c r="H301" s="198">
        <v>44.55</v>
      </c>
      <c r="I301" s="199"/>
      <c r="J301" s="200">
        <f t="shared" si="0"/>
        <v>0</v>
      </c>
      <c r="K301" s="196" t="s">
        <v>281</v>
      </c>
      <c r="L301" s="40"/>
      <c r="M301" s="201" t="s">
        <v>1</v>
      </c>
      <c r="N301" s="202" t="s">
        <v>41</v>
      </c>
      <c r="O301" s="72"/>
      <c r="P301" s="203">
        <f t="shared" si="1"/>
        <v>0</v>
      </c>
      <c r="Q301" s="203">
        <v>0</v>
      </c>
      <c r="R301" s="203">
        <f t="shared" si="2"/>
        <v>0</v>
      </c>
      <c r="S301" s="203">
        <v>0</v>
      </c>
      <c r="T301" s="204">
        <f t="shared" si="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282</v>
      </c>
      <c r="AT301" s="205" t="s">
        <v>277</v>
      </c>
      <c r="AU301" s="205" t="s">
        <v>85</v>
      </c>
      <c r="AY301" s="18" t="s">
        <v>275</v>
      </c>
      <c r="BE301" s="206">
        <f t="shared" si="4"/>
        <v>0</v>
      </c>
      <c r="BF301" s="206">
        <f t="shared" si="5"/>
        <v>0</v>
      </c>
      <c r="BG301" s="206">
        <f t="shared" si="6"/>
        <v>0</v>
      </c>
      <c r="BH301" s="206">
        <f t="shared" si="7"/>
        <v>0</v>
      </c>
      <c r="BI301" s="206">
        <f t="shared" si="8"/>
        <v>0</v>
      </c>
      <c r="BJ301" s="18" t="s">
        <v>83</v>
      </c>
      <c r="BK301" s="206">
        <f t="shared" si="9"/>
        <v>0</v>
      </c>
      <c r="BL301" s="18" t="s">
        <v>282</v>
      </c>
      <c r="BM301" s="205" t="s">
        <v>6322</v>
      </c>
    </row>
    <row r="302" spans="1:65" s="2" customFormat="1" ht="16.5" customHeight="1">
      <c r="A302" s="35"/>
      <c r="B302" s="36"/>
      <c r="C302" s="194" t="s">
        <v>654</v>
      </c>
      <c r="D302" s="194" t="s">
        <v>277</v>
      </c>
      <c r="E302" s="195" t="s">
        <v>6323</v>
      </c>
      <c r="F302" s="196" t="s">
        <v>6324</v>
      </c>
      <c r="G302" s="197" t="s">
        <v>399</v>
      </c>
      <c r="H302" s="198">
        <v>44.55</v>
      </c>
      <c r="I302" s="199"/>
      <c r="J302" s="200">
        <f t="shared" si="0"/>
        <v>0</v>
      </c>
      <c r="K302" s="196" t="s">
        <v>281</v>
      </c>
      <c r="L302" s="40"/>
      <c r="M302" s="201" t="s">
        <v>1</v>
      </c>
      <c r="N302" s="202" t="s">
        <v>41</v>
      </c>
      <c r="O302" s="72"/>
      <c r="P302" s="203">
        <f t="shared" si="1"/>
        <v>0</v>
      </c>
      <c r="Q302" s="203">
        <v>0</v>
      </c>
      <c r="R302" s="203">
        <f t="shared" si="2"/>
        <v>0</v>
      </c>
      <c r="S302" s="203">
        <v>0</v>
      </c>
      <c r="T302" s="204">
        <f t="shared" si="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282</v>
      </c>
      <c r="AT302" s="205" t="s">
        <v>277</v>
      </c>
      <c r="AU302" s="205" t="s">
        <v>85</v>
      </c>
      <c r="AY302" s="18" t="s">
        <v>275</v>
      </c>
      <c r="BE302" s="206">
        <f t="shared" si="4"/>
        <v>0</v>
      </c>
      <c r="BF302" s="206">
        <f t="shared" si="5"/>
        <v>0</v>
      </c>
      <c r="BG302" s="206">
        <f t="shared" si="6"/>
        <v>0</v>
      </c>
      <c r="BH302" s="206">
        <f t="shared" si="7"/>
        <v>0</v>
      </c>
      <c r="BI302" s="206">
        <f t="shared" si="8"/>
        <v>0</v>
      </c>
      <c r="BJ302" s="18" t="s">
        <v>83</v>
      </c>
      <c r="BK302" s="206">
        <f t="shared" si="9"/>
        <v>0</v>
      </c>
      <c r="BL302" s="18" t="s">
        <v>282</v>
      </c>
      <c r="BM302" s="205" t="s">
        <v>6325</v>
      </c>
    </row>
    <row r="303" spans="1:65" s="13" customFormat="1" ht="10">
      <c r="B303" s="207"/>
      <c r="C303" s="208"/>
      <c r="D303" s="209" t="s">
        <v>284</v>
      </c>
      <c r="E303" s="210" t="s">
        <v>1</v>
      </c>
      <c r="F303" s="211" t="s">
        <v>6326</v>
      </c>
      <c r="G303" s="208"/>
      <c r="H303" s="212">
        <v>44.55</v>
      </c>
      <c r="I303" s="213"/>
      <c r="J303" s="208"/>
      <c r="K303" s="208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284</v>
      </c>
      <c r="AU303" s="218" t="s">
        <v>85</v>
      </c>
      <c r="AV303" s="13" t="s">
        <v>85</v>
      </c>
      <c r="AW303" s="13" t="s">
        <v>32</v>
      </c>
      <c r="AX303" s="13" t="s">
        <v>76</v>
      </c>
      <c r="AY303" s="218" t="s">
        <v>275</v>
      </c>
    </row>
    <row r="304" spans="1:65" s="14" customFormat="1" ht="10">
      <c r="B304" s="219"/>
      <c r="C304" s="220"/>
      <c r="D304" s="209" t="s">
        <v>284</v>
      </c>
      <c r="E304" s="221" t="s">
        <v>1</v>
      </c>
      <c r="F304" s="222" t="s">
        <v>286</v>
      </c>
      <c r="G304" s="220"/>
      <c r="H304" s="223">
        <v>44.55</v>
      </c>
      <c r="I304" s="224"/>
      <c r="J304" s="220"/>
      <c r="K304" s="220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284</v>
      </c>
      <c r="AU304" s="229" t="s">
        <v>85</v>
      </c>
      <c r="AV304" s="14" t="s">
        <v>106</v>
      </c>
      <c r="AW304" s="14" t="s">
        <v>32</v>
      </c>
      <c r="AX304" s="14" t="s">
        <v>76</v>
      </c>
      <c r="AY304" s="229" t="s">
        <v>275</v>
      </c>
    </row>
    <row r="305" spans="1:65" s="15" customFormat="1" ht="10">
      <c r="B305" s="230"/>
      <c r="C305" s="231"/>
      <c r="D305" s="209" t="s">
        <v>284</v>
      </c>
      <c r="E305" s="232" t="s">
        <v>1</v>
      </c>
      <c r="F305" s="233" t="s">
        <v>287</v>
      </c>
      <c r="G305" s="231"/>
      <c r="H305" s="234">
        <v>44.55</v>
      </c>
      <c r="I305" s="235"/>
      <c r="J305" s="231"/>
      <c r="K305" s="231"/>
      <c r="L305" s="236"/>
      <c r="M305" s="237"/>
      <c r="N305" s="238"/>
      <c r="O305" s="238"/>
      <c r="P305" s="238"/>
      <c r="Q305" s="238"/>
      <c r="R305" s="238"/>
      <c r="S305" s="238"/>
      <c r="T305" s="239"/>
      <c r="AT305" s="240" t="s">
        <v>284</v>
      </c>
      <c r="AU305" s="240" t="s">
        <v>85</v>
      </c>
      <c r="AV305" s="15" t="s">
        <v>282</v>
      </c>
      <c r="AW305" s="15" t="s">
        <v>32</v>
      </c>
      <c r="AX305" s="15" t="s">
        <v>83</v>
      </c>
      <c r="AY305" s="240" t="s">
        <v>275</v>
      </c>
    </row>
    <row r="306" spans="1:65" s="2" customFormat="1" ht="33" customHeight="1">
      <c r="A306" s="35"/>
      <c r="B306" s="36"/>
      <c r="C306" s="194" t="s">
        <v>660</v>
      </c>
      <c r="D306" s="194" t="s">
        <v>277</v>
      </c>
      <c r="E306" s="195" t="s">
        <v>6327</v>
      </c>
      <c r="F306" s="196" t="s">
        <v>6328</v>
      </c>
      <c r="G306" s="197" t="s">
        <v>610</v>
      </c>
      <c r="H306" s="198">
        <v>1</v>
      </c>
      <c r="I306" s="199"/>
      <c r="J306" s="200">
        <f>ROUND(I306*H306,2)</f>
        <v>0</v>
      </c>
      <c r="K306" s="196" t="s">
        <v>281</v>
      </c>
      <c r="L306" s="40"/>
      <c r="M306" s="201" t="s">
        <v>1</v>
      </c>
      <c r="N306" s="202" t="s">
        <v>41</v>
      </c>
      <c r="O306" s="72"/>
      <c r="P306" s="203">
        <f>O306*H306</f>
        <v>0</v>
      </c>
      <c r="Q306" s="203">
        <v>0.43786000000000003</v>
      </c>
      <c r="R306" s="203">
        <f>Q306*H306</f>
        <v>0.43786000000000003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282</v>
      </c>
      <c r="AT306" s="205" t="s">
        <v>277</v>
      </c>
      <c r="AU306" s="205" t="s">
        <v>85</v>
      </c>
      <c r="AY306" s="18" t="s">
        <v>275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8" t="s">
        <v>83</v>
      </c>
      <c r="BK306" s="206">
        <f>ROUND(I306*H306,2)</f>
        <v>0</v>
      </c>
      <c r="BL306" s="18" t="s">
        <v>282</v>
      </c>
      <c r="BM306" s="205" t="s">
        <v>6329</v>
      </c>
    </row>
    <row r="307" spans="1:65" s="2" customFormat="1" ht="16.5" customHeight="1">
      <c r="A307" s="35"/>
      <c r="B307" s="36"/>
      <c r="C307" s="251" t="s">
        <v>665</v>
      </c>
      <c r="D307" s="251" t="s">
        <v>386</v>
      </c>
      <c r="E307" s="252" t="s">
        <v>6330</v>
      </c>
      <c r="F307" s="253" t="s">
        <v>6331</v>
      </c>
      <c r="G307" s="254" t="s">
        <v>610</v>
      </c>
      <c r="H307" s="255">
        <v>1</v>
      </c>
      <c r="I307" s="256"/>
      <c r="J307" s="257">
        <f>ROUND(I307*H307,2)</f>
        <v>0</v>
      </c>
      <c r="K307" s="253" t="s">
        <v>281</v>
      </c>
      <c r="L307" s="258"/>
      <c r="M307" s="259" t="s">
        <v>1</v>
      </c>
      <c r="N307" s="260" t="s">
        <v>41</v>
      </c>
      <c r="O307" s="72"/>
      <c r="P307" s="203">
        <f>O307*H307</f>
        <v>0</v>
      </c>
      <c r="Q307" s="203">
        <v>8.6999999999999994E-2</v>
      </c>
      <c r="R307" s="203">
        <f>Q307*H307</f>
        <v>8.6999999999999994E-2</v>
      </c>
      <c r="S307" s="203">
        <v>0</v>
      </c>
      <c r="T307" s="20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5" t="s">
        <v>334</v>
      </c>
      <c r="AT307" s="205" t="s">
        <v>386</v>
      </c>
      <c r="AU307" s="205" t="s">
        <v>85</v>
      </c>
      <c r="AY307" s="18" t="s">
        <v>275</v>
      </c>
      <c r="BE307" s="206">
        <f>IF(N307="základní",J307,0)</f>
        <v>0</v>
      </c>
      <c r="BF307" s="206">
        <f>IF(N307="snížená",J307,0)</f>
        <v>0</v>
      </c>
      <c r="BG307" s="206">
        <f>IF(N307="zákl. přenesená",J307,0)</f>
        <v>0</v>
      </c>
      <c r="BH307" s="206">
        <f>IF(N307="sníž. přenesená",J307,0)</f>
        <v>0</v>
      </c>
      <c r="BI307" s="206">
        <f>IF(N307="nulová",J307,0)</f>
        <v>0</v>
      </c>
      <c r="BJ307" s="18" t="s">
        <v>83</v>
      </c>
      <c r="BK307" s="206">
        <f>ROUND(I307*H307,2)</f>
        <v>0</v>
      </c>
      <c r="BL307" s="18" t="s">
        <v>282</v>
      </c>
      <c r="BM307" s="205" t="s">
        <v>6332</v>
      </c>
    </row>
    <row r="308" spans="1:65" s="2" customFormat="1" ht="16.5" customHeight="1">
      <c r="A308" s="35"/>
      <c r="B308" s="36"/>
      <c r="C308" s="194" t="s">
        <v>670</v>
      </c>
      <c r="D308" s="194" t="s">
        <v>277</v>
      </c>
      <c r="E308" s="195" t="s">
        <v>6333</v>
      </c>
      <c r="F308" s="196" t="s">
        <v>6334</v>
      </c>
      <c r="G308" s="197" t="s">
        <v>610</v>
      </c>
      <c r="H308" s="198">
        <v>1</v>
      </c>
      <c r="I308" s="199"/>
      <c r="J308" s="200">
        <f>ROUND(I308*H308,2)</f>
        <v>0</v>
      </c>
      <c r="K308" s="196" t="s">
        <v>281</v>
      </c>
      <c r="L308" s="40"/>
      <c r="M308" s="201" t="s">
        <v>1</v>
      </c>
      <c r="N308" s="202" t="s">
        <v>41</v>
      </c>
      <c r="O308" s="72"/>
      <c r="P308" s="203">
        <f>O308*H308</f>
        <v>0</v>
      </c>
      <c r="Q308" s="203">
        <v>0.12303</v>
      </c>
      <c r="R308" s="203">
        <f>Q308*H308</f>
        <v>0.12303</v>
      </c>
      <c r="S308" s="203">
        <v>0</v>
      </c>
      <c r="T308" s="20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282</v>
      </c>
      <c r="AT308" s="205" t="s">
        <v>277</v>
      </c>
      <c r="AU308" s="205" t="s">
        <v>85</v>
      </c>
      <c r="AY308" s="18" t="s">
        <v>275</v>
      </c>
      <c r="BE308" s="206">
        <f>IF(N308="základní",J308,0)</f>
        <v>0</v>
      </c>
      <c r="BF308" s="206">
        <f>IF(N308="snížená",J308,0)</f>
        <v>0</v>
      </c>
      <c r="BG308" s="206">
        <f>IF(N308="zákl. přenesená",J308,0)</f>
        <v>0</v>
      </c>
      <c r="BH308" s="206">
        <f>IF(N308="sníž. přenesená",J308,0)</f>
        <v>0</v>
      </c>
      <c r="BI308" s="206">
        <f>IF(N308="nulová",J308,0)</f>
        <v>0</v>
      </c>
      <c r="BJ308" s="18" t="s">
        <v>83</v>
      </c>
      <c r="BK308" s="206">
        <f>ROUND(I308*H308,2)</f>
        <v>0</v>
      </c>
      <c r="BL308" s="18" t="s">
        <v>282</v>
      </c>
      <c r="BM308" s="205" t="s">
        <v>6335</v>
      </c>
    </row>
    <row r="309" spans="1:65" s="2" customFormat="1" ht="24.15" customHeight="1">
      <c r="A309" s="35"/>
      <c r="B309" s="36"/>
      <c r="C309" s="251" t="s">
        <v>675</v>
      </c>
      <c r="D309" s="251" t="s">
        <v>386</v>
      </c>
      <c r="E309" s="252" t="s">
        <v>6336</v>
      </c>
      <c r="F309" s="253" t="s">
        <v>6337</v>
      </c>
      <c r="G309" s="254" t="s">
        <v>610</v>
      </c>
      <c r="H309" s="255">
        <v>1</v>
      </c>
      <c r="I309" s="256"/>
      <c r="J309" s="257">
        <f>ROUND(I309*H309,2)</f>
        <v>0</v>
      </c>
      <c r="K309" s="253" t="s">
        <v>281</v>
      </c>
      <c r="L309" s="258"/>
      <c r="M309" s="259" t="s">
        <v>1</v>
      </c>
      <c r="N309" s="260" t="s">
        <v>41</v>
      </c>
      <c r="O309" s="72"/>
      <c r="P309" s="203">
        <f>O309*H309</f>
        <v>0</v>
      </c>
      <c r="Q309" s="203">
        <v>1.3299999999999999E-2</v>
      </c>
      <c r="R309" s="203">
        <f>Q309*H309</f>
        <v>1.3299999999999999E-2</v>
      </c>
      <c r="S309" s="203">
        <v>0</v>
      </c>
      <c r="T309" s="20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334</v>
      </c>
      <c r="AT309" s="205" t="s">
        <v>386</v>
      </c>
      <c r="AU309" s="205" t="s">
        <v>85</v>
      </c>
      <c r="AY309" s="18" t="s">
        <v>275</v>
      </c>
      <c r="BE309" s="206">
        <f>IF(N309="základní",J309,0)</f>
        <v>0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18" t="s">
        <v>83</v>
      </c>
      <c r="BK309" s="206">
        <f>ROUND(I309*H309,2)</f>
        <v>0</v>
      </c>
      <c r="BL309" s="18" t="s">
        <v>282</v>
      </c>
      <c r="BM309" s="205" t="s">
        <v>6338</v>
      </c>
    </row>
    <row r="310" spans="1:65" s="2" customFormat="1" ht="21.75" customHeight="1">
      <c r="A310" s="35"/>
      <c r="B310" s="36"/>
      <c r="C310" s="194" t="s">
        <v>680</v>
      </c>
      <c r="D310" s="194" t="s">
        <v>277</v>
      </c>
      <c r="E310" s="195" t="s">
        <v>6199</v>
      </c>
      <c r="F310" s="196" t="s">
        <v>6200</v>
      </c>
      <c r="G310" s="197" t="s">
        <v>399</v>
      </c>
      <c r="H310" s="198">
        <v>44.55</v>
      </c>
      <c r="I310" s="199"/>
      <c r="J310" s="200">
        <f>ROUND(I310*H310,2)</f>
        <v>0</v>
      </c>
      <c r="K310" s="196" t="s">
        <v>281</v>
      </c>
      <c r="L310" s="40"/>
      <c r="M310" s="201" t="s">
        <v>1</v>
      </c>
      <c r="N310" s="202" t="s">
        <v>41</v>
      </c>
      <c r="O310" s="72"/>
      <c r="P310" s="203">
        <f>O310*H310</f>
        <v>0</v>
      </c>
      <c r="Q310" s="203">
        <v>6.0000000000000002E-5</v>
      </c>
      <c r="R310" s="203">
        <f>Q310*H310</f>
        <v>2.673E-3</v>
      </c>
      <c r="S310" s="203">
        <v>0</v>
      </c>
      <c r="T310" s="20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282</v>
      </c>
      <c r="AT310" s="205" t="s">
        <v>277</v>
      </c>
      <c r="AU310" s="205" t="s">
        <v>85</v>
      </c>
      <c r="AY310" s="18" t="s">
        <v>275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18" t="s">
        <v>83</v>
      </c>
      <c r="BK310" s="206">
        <f>ROUND(I310*H310,2)</f>
        <v>0</v>
      </c>
      <c r="BL310" s="18" t="s">
        <v>282</v>
      </c>
      <c r="BM310" s="205" t="s">
        <v>6339</v>
      </c>
    </row>
    <row r="311" spans="1:65" s="12" customFormat="1" ht="22.75" customHeight="1">
      <c r="B311" s="178"/>
      <c r="C311" s="179"/>
      <c r="D311" s="180" t="s">
        <v>75</v>
      </c>
      <c r="E311" s="192" t="s">
        <v>339</v>
      </c>
      <c r="F311" s="192" t="s">
        <v>1539</v>
      </c>
      <c r="G311" s="179"/>
      <c r="H311" s="179"/>
      <c r="I311" s="182"/>
      <c r="J311" s="193">
        <f>BK311</f>
        <v>0</v>
      </c>
      <c r="K311" s="179"/>
      <c r="L311" s="184"/>
      <c r="M311" s="185"/>
      <c r="N311" s="186"/>
      <c r="O311" s="186"/>
      <c r="P311" s="187">
        <f>SUM(P312:P323)</f>
        <v>0</v>
      </c>
      <c r="Q311" s="186"/>
      <c r="R311" s="187">
        <f>SUM(R312:R323)</f>
        <v>3.0770000000000003E-3</v>
      </c>
      <c r="S311" s="186"/>
      <c r="T311" s="188">
        <f>SUM(T312:T323)</f>
        <v>0</v>
      </c>
      <c r="AR311" s="189" t="s">
        <v>83</v>
      </c>
      <c r="AT311" s="190" t="s">
        <v>75</v>
      </c>
      <c r="AU311" s="190" t="s">
        <v>83</v>
      </c>
      <c r="AY311" s="189" t="s">
        <v>275</v>
      </c>
      <c r="BK311" s="191">
        <f>SUM(BK312:BK323)</f>
        <v>0</v>
      </c>
    </row>
    <row r="312" spans="1:65" s="2" customFormat="1" ht="24.15" customHeight="1">
      <c r="A312" s="35"/>
      <c r="B312" s="36"/>
      <c r="C312" s="194" t="s">
        <v>686</v>
      </c>
      <c r="D312" s="194" t="s">
        <v>277</v>
      </c>
      <c r="E312" s="195" t="s">
        <v>6340</v>
      </c>
      <c r="F312" s="196" t="s">
        <v>6341</v>
      </c>
      <c r="G312" s="197" t="s">
        <v>399</v>
      </c>
      <c r="H312" s="198">
        <v>18.100000000000001</v>
      </c>
      <c r="I312" s="199"/>
      <c r="J312" s="200">
        <f>ROUND(I312*H312,2)</f>
        <v>0</v>
      </c>
      <c r="K312" s="196" t="s">
        <v>281</v>
      </c>
      <c r="L312" s="40"/>
      <c r="M312" s="201" t="s">
        <v>1</v>
      </c>
      <c r="N312" s="202" t="s">
        <v>41</v>
      </c>
      <c r="O312" s="72"/>
      <c r="P312" s="203">
        <f>O312*H312</f>
        <v>0</v>
      </c>
      <c r="Q312" s="203">
        <v>1.7000000000000001E-4</v>
      </c>
      <c r="R312" s="203">
        <f>Q312*H312</f>
        <v>3.0770000000000003E-3</v>
      </c>
      <c r="S312" s="203">
        <v>0</v>
      </c>
      <c r="T312" s="20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282</v>
      </c>
      <c r="AT312" s="205" t="s">
        <v>277</v>
      </c>
      <c r="AU312" s="205" t="s">
        <v>85</v>
      </c>
      <c r="AY312" s="18" t="s">
        <v>275</v>
      </c>
      <c r="BE312" s="206">
        <f>IF(N312="základní",J312,0)</f>
        <v>0</v>
      </c>
      <c r="BF312" s="206">
        <f>IF(N312="snížená",J312,0)</f>
        <v>0</v>
      </c>
      <c r="BG312" s="206">
        <f>IF(N312="zákl. přenesená",J312,0)</f>
        <v>0</v>
      </c>
      <c r="BH312" s="206">
        <f>IF(N312="sníž. přenesená",J312,0)</f>
        <v>0</v>
      </c>
      <c r="BI312" s="206">
        <f>IF(N312="nulová",J312,0)</f>
        <v>0</v>
      </c>
      <c r="BJ312" s="18" t="s">
        <v>83</v>
      </c>
      <c r="BK312" s="206">
        <f>ROUND(I312*H312,2)</f>
        <v>0</v>
      </c>
      <c r="BL312" s="18" t="s">
        <v>282</v>
      </c>
      <c r="BM312" s="205" t="s">
        <v>6342</v>
      </c>
    </row>
    <row r="313" spans="1:65" s="13" customFormat="1" ht="10">
      <c r="B313" s="207"/>
      <c r="C313" s="208"/>
      <c r="D313" s="209" t="s">
        <v>284</v>
      </c>
      <c r="E313" s="210" t="s">
        <v>1</v>
      </c>
      <c r="F313" s="211" t="s">
        <v>6343</v>
      </c>
      <c r="G313" s="208"/>
      <c r="H313" s="212">
        <v>18.100000000000001</v>
      </c>
      <c r="I313" s="213"/>
      <c r="J313" s="208"/>
      <c r="K313" s="208"/>
      <c r="L313" s="214"/>
      <c r="M313" s="215"/>
      <c r="N313" s="216"/>
      <c r="O313" s="216"/>
      <c r="P313" s="216"/>
      <c r="Q313" s="216"/>
      <c r="R313" s="216"/>
      <c r="S313" s="216"/>
      <c r="T313" s="217"/>
      <c r="AT313" s="218" t="s">
        <v>284</v>
      </c>
      <c r="AU313" s="218" t="s">
        <v>85</v>
      </c>
      <c r="AV313" s="13" t="s">
        <v>85</v>
      </c>
      <c r="AW313" s="13" t="s">
        <v>32</v>
      </c>
      <c r="AX313" s="13" t="s">
        <v>76</v>
      </c>
      <c r="AY313" s="218" t="s">
        <v>275</v>
      </c>
    </row>
    <row r="314" spans="1:65" s="14" customFormat="1" ht="10">
      <c r="B314" s="219"/>
      <c r="C314" s="220"/>
      <c r="D314" s="209" t="s">
        <v>284</v>
      </c>
      <c r="E314" s="221" t="s">
        <v>1</v>
      </c>
      <c r="F314" s="222" t="s">
        <v>286</v>
      </c>
      <c r="G314" s="220"/>
      <c r="H314" s="223">
        <v>18.100000000000001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284</v>
      </c>
      <c r="AU314" s="229" t="s">
        <v>85</v>
      </c>
      <c r="AV314" s="14" t="s">
        <v>106</v>
      </c>
      <c r="AW314" s="14" t="s">
        <v>32</v>
      </c>
      <c r="AX314" s="14" t="s">
        <v>76</v>
      </c>
      <c r="AY314" s="229" t="s">
        <v>275</v>
      </c>
    </row>
    <row r="315" spans="1:65" s="15" customFormat="1" ht="10">
      <c r="B315" s="230"/>
      <c r="C315" s="231"/>
      <c r="D315" s="209" t="s">
        <v>284</v>
      </c>
      <c r="E315" s="232" t="s">
        <v>1</v>
      </c>
      <c r="F315" s="233" t="s">
        <v>287</v>
      </c>
      <c r="G315" s="231"/>
      <c r="H315" s="234">
        <v>18.100000000000001</v>
      </c>
      <c r="I315" s="235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AT315" s="240" t="s">
        <v>284</v>
      </c>
      <c r="AU315" s="240" t="s">
        <v>85</v>
      </c>
      <c r="AV315" s="15" t="s">
        <v>282</v>
      </c>
      <c r="AW315" s="15" t="s">
        <v>32</v>
      </c>
      <c r="AX315" s="15" t="s">
        <v>83</v>
      </c>
      <c r="AY315" s="240" t="s">
        <v>275</v>
      </c>
    </row>
    <row r="316" spans="1:65" s="2" customFormat="1" ht="24.15" customHeight="1">
      <c r="A316" s="35"/>
      <c r="B316" s="36"/>
      <c r="C316" s="194" t="s">
        <v>691</v>
      </c>
      <c r="D316" s="194" t="s">
        <v>277</v>
      </c>
      <c r="E316" s="195" t="s">
        <v>6344</v>
      </c>
      <c r="F316" s="196" t="s">
        <v>6345</v>
      </c>
      <c r="G316" s="197" t="s">
        <v>399</v>
      </c>
      <c r="H316" s="198">
        <v>18.100000000000001</v>
      </c>
      <c r="I316" s="199"/>
      <c r="J316" s="200">
        <f>ROUND(I316*H316,2)</f>
        <v>0</v>
      </c>
      <c r="K316" s="196" t="s">
        <v>281</v>
      </c>
      <c r="L316" s="40"/>
      <c r="M316" s="201" t="s">
        <v>1</v>
      </c>
      <c r="N316" s="202" t="s">
        <v>41</v>
      </c>
      <c r="O316" s="72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282</v>
      </c>
      <c r="AT316" s="205" t="s">
        <v>277</v>
      </c>
      <c r="AU316" s="205" t="s">
        <v>85</v>
      </c>
      <c r="AY316" s="18" t="s">
        <v>275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8" t="s">
        <v>83</v>
      </c>
      <c r="BK316" s="206">
        <f>ROUND(I316*H316,2)</f>
        <v>0</v>
      </c>
      <c r="BL316" s="18" t="s">
        <v>282</v>
      </c>
      <c r="BM316" s="205" t="s">
        <v>6346</v>
      </c>
    </row>
    <row r="317" spans="1:65" s="13" customFormat="1" ht="10">
      <c r="B317" s="207"/>
      <c r="C317" s="208"/>
      <c r="D317" s="209" t="s">
        <v>284</v>
      </c>
      <c r="E317" s="210" t="s">
        <v>1</v>
      </c>
      <c r="F317" s="211" t="s">
        <v>6343</v>
      </c>
      <c r="G317" s="208"/>
      <c r="H317" s="212">
        <v>18.100000000000001</v>
      </c>
      <c r="I317" s="213"/>
      <c r="J317" s="208"/>
      <c r="K317" s="208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284</v>
      </c>
      <c r="AU317" s="218" t="s">
        <v>85</v>
      </c>
      <c r="AV317" s="13" t="s">
        <v>85</v>
      </c>
      <c r="AW317" s="13" t="s">
        <v>32</v>
      </c>
      <c r="AX317" s="13" t="s">
        <v>76</v>
      </c>
      <c r="AY317" s="218" t="s">
        <v>275</v>
      </c>
    </row>
    <row r="318" spans="1:65" s="14" customFormat="1" ht="10">
      <c r="B318" s="219"/>
      <c r="C318" s="220"/>
      <c r="D318" s="209" t="s">
        <v>284</v>
      </c>
      <c r="E318" s="221" t="s">
        <v>1</v>
      </c>
      <c r="F318" s="222" t="s">
        <v>286</v>
      </c>
      <c r="G318" s="220"/>
      <c r="H318" s="223">
        <v>18.100000000000001</v>
      </c>
      <c r="I318" s="224"/>
      <c r="J318" s="220"/>
      <c r="K318" s="220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284</v>
      </c>
      <c r="AU318" s="229" t="s">
        <v>85</v>
      </c>
      <c r="AV318" s="14" t="s">
        <v>106</v>
      </c>
      <c r="AW318" s="14" t="s">
        <v>32</v>
      </c>
      <c r="AX318" s="14" t="s">
        <v>76</v>
      </c>
      <c r="AY318" s="229" t="s">
        <v>275</v>
      </c>
    </row>
    <row r="319" spans="1:65" s="15" customFormat="1" ht="10">
      <c r="B319" s="230"/>
      <c r="C319" s="231"/>
      <c r="D319" s="209" t="s">
        <v>284</v>
      </c>
      <c r="E319" s="232" t="s">
        <v>1</v>
      </c>
      <c r="F319" s="233" t="s">
        <v>287</v>
      </c>
      <c r="G319" s="231"/>
      <c r="H319" s="234">
        <v>18.100000000000001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AT319" s="240" t="s">
        <v>284</v>
      </c>
      <c r="AU319" s="240" t="s">
        <v>85</v>
      </c>
      <c r="AV319" s="15" t="s">
        <v>282</v>
      </c>
      <c r="AW319" s="15" t="s">
        <v>32</v>
      </c>
      <c r="AX319" s="15" t="s">
        <v>83</v>
      </c>
      <c r="AY319" s="240" t="s">
        <v>275</v>
      </c>
    </row>
    <row r="320" spans="1:65" s="2" customFormat="1" ht="33" customHeight="1">
      <c r="A320" s="35"/>
      <c r="B320" s="36"/>
      <c r="C320" s="194" t="s">
        <v>698</v>
      </c>
      <c r="D320" s="194" t="s">
        <v>277</v>
      </c>
      <c r="E320" s="195" t="s">
        <v>6347</v>
      </c>
      <c r="F320" s="196" t="s">
        <v>6348</v>
      </c>
      <c r="G320" s="197" t="s">
        <v>280</v>
      </c>
      <c r="H320" s="198">
        <v>31.5</v>
      </c>
      <c r="I320" s="199"/>
      <c r="J320" s="200">
        <f>ROUND(I320*H320,2)</f>
        <v>0</v>
      </c>
      <c r="K320" s="196" t="s">
        <v>281</v>
      </c>
      <c r="L320" s="40"/>
      <c r="M320" s="201" t="s">
        <v>1</v>
      </c>
      <c r="N320" s="202" t="s">
        <v>41</v>
      </c>
      <c r="O320" s="72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282</v>
      </c>
      <c r="AT320" s="205" t="s">
        <v>277</v>
      </c>
      <c r="AU320" s="205" t="s">
        <v>85</v>
      </c>
      <c r="AY320" s="18" t="s">
        <v>275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18" t="s">
        <v>83</v>
      </c>
      <c r="BK320" s="206">
        <f>ROUND(I320*H320,2)</f>
        <v>0</v>
      </c>
      <c r="BL320" s="18" t="s">
        <v>282</v>
      </c>
      <c r="BM320" s="205" t="s">
        <v>6349</v>
      </c>
    </row>
    <row r="321" spans="1:65" s="13" customFormat="1" ht="10">
      <c r="B321" s="207"/>
      <c r="C321" s="208"/>
      <c r="D321" s="209" t="s">
        <v>284</v>
      </c>
      <c r="E321" s="210" t="s">
        <v>1</v>
      </c>
      <c r="F321" s="211" t="s">
        <v>6213</v>
      </c>
      <c r="G321" s="208"/>
      <c r="H321" s="212">
        <v>31.5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284</v>
      </c>
      <c r="AU321" s="218" t="s">
        <v>85</v>
      </c>
      <c r="AV321" s="13" t="s">
        <v>85</v>
      </c>
      <c r="AW321" s="13" t="s">
        <v>32</v>
      </c>
      <c r="AX321" s="13" t="s">
        <v>76</v>
      </c>
      <c r="AY321" s="218" t="s">
        <v>275</v>
      </c>
    </row>
    <row r="322" spans="1:65" s="14" customFormat="1" ht="10">
      <c r="B322" s="219"/>
      <c r="C322" s="220"/>
      <c r="D322" s="209" t="s">
        <v>284</v>
      </c>
      <c r="E322" s="221" t="s">
        <v>1</v>
      </c>
      <c r="F322" s="222" t="s">
        <v>286</v>
      </c>
      <c r="G322" s="220"/>
      <c r="H322" s="223">
        <v>31.5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284</v>
      </c>
      <c r="AU322" s="229" t="s">
        <v>85</v>
      </c>
      <c r="AV322" s="14" t="s">
        <v>106</v>
      </c>
      <c r="AW322" s="14" t="s">
        <v>32</v>
      </c>
      <c r="AX322" s="14" t="s">
        <v>76</v>
      </c>
      <c r="AY322" s="229" t="s">
        <v>275</v>
      </c>
    </row>
    <row r="323" spans="1:65" s="15" customFormat="1" ht="10">
      <c r="B323" s="230"/>
      <c r="C323" s="231"/>
      <c r="D323" s="209" t="s">
        <v>284</v>
      </c>
      <c r="E323" s="232" t="s">
        <v>1</v>
      </c>
      <c r="F323" s="233" t="s">
        <v>287</v>
      </c>
      <c r="G323" s="231"/>
      <c r="H323" s="234">
        <v>31.5</v>
      </c>
      <c r="I323" s="235"/>
      <c r="J323" s="231"/>
      <c r="K323" s="231"/>
      <c r="L323" s="236"/>
      <c r="M323" s="237"/>
      <c r="N323" s="238"/>
      <c r="O323" s="238"/>
      <c r="P323" s="238"/>
      <c r="Q323" s="238"/>
      <c r="R323" s="238"/>
      <c r="S323" s="238"/>
      <c r="T323" s="239"/>
      <c r="AT323" s="240" t="s">
        <v>284</v>
      </c>
      <c r="AU323" s="240" t="s">
        <v>85</v>
      </c>
      <c r="AV323" s="15" t="s">
        <v>282</v>
      </c>
      <c r="AW323" s="15" t="s">
        <v>32</v>
      </c>
      <c r="AX323" s="15" t="s">
        <v>83</v>
      </c>
      <c r="AY323" s="240" t="s">
        <v>275</v>
      </c>
    </row>
    <row r="324" spans="1:65" s="12" customFormat="1" ht="22.75" customHeight="1">
      <c r="B324" s="178"/>
      <c r="C324" s="179"/>
      <c r="D324" s="180" t="s">
        <v>75</v>
      </c>
      <c r="E324" s="192" t="s">
        <v>4000</v>
      </c>
      <c r="F324" s="192" t="s">
        <v>4001</v>
      </c>
      <c r="G324" s="179"/>
      <c r="H324" s="179"/>
      <c r="I324" s="182"/>
      <c r="J324" s="193">
        <f>BK324</f>
        <v>0</v>
      </c>
      <c r="K324" s="179"/>
      <c r="L324" s="184"/>
      <c r="M324" s="185"/>
      <c r="N324" s="186"/>
      <c r="O324" s="186"/>
      <c r="P324" s="187">
        <f>SUM(P325:P339)</f>
        <v>0</v>
      </c>
      <c r="Q324" s="186"/>
      <c r="R324" s="187">
        <f>SUM(R325:R339)</f>
        <v>0</v>
      </c>
      <c r="S324" s="186"/>
      <c r="T324" s="188">
        <f>SUM(T325:T339)</f>
        <v>0</v>
      </c>
      <c r="AR324" s="189" t="s">
        <v>83</v>
      </c>
      <c r="AT324" s="190" t="s">
        <v>75</v>
      </c>
      <c r="AU324" s="190" t="s">
        <v>83</v>
      </c>
      <c r="AY324" s="189" t="s">
        <v>275</v>
      </c>
      <c r="BK324" s="191">
        <f>SUM(BK325:BK339)</f>
        <v>0</v>
      </c>
    </row>
    <row r="325" spans="1:65" s="2" customFormat="1" ht="21.75" customHeight="1">
      <c r="A325" s="35"/>
      <c r="B325" s="36"/>
      <c r="C325" s="194" t="s">
        <v>704</v>
      </c>
      <c r="D325" s="194" t="s">
        <v>277</v>
      </c>
      <c r="E325" s="195" t="s">
        <v>5640</v>
      </c>
      <c r="F325" s="196" t="s">
        <v>5641</v>
      </c>
      <c r="G325" s="197" t="s">
        <v>342</v>
      </c>
      <c r="H325" s="198">
        <v>26.239000000000001</v>
      </c>
      <c r="I325" s="199"/>
      <c r="J325" s="200">
        <f>ROUND(I325*H325,2)</f>
        <v>0</v>
      </c>
      <c r="K325" s="196" t="s">
        <v>281</v>
      </c>
      <c r="L325" s="40"/>
      <c r="M325" s="201" t="s">
        <v>1</v>
      </c>
      <c r="N325" s="202" t="s">
        <v>41</v>
      </c>
      <c r="O325" s="72"/>
      <c r="P325" s="203">
        <f>O325*H325</f>
        <v>0</v>
      </c>
      <c r="Q325" s="203">
        <v>0</v>
      </c>
      <c r="R325" s="203">
        <f>Q325*H325</f>
        <v>0</v>
      </c>
      <c r="S325" s="203">
        <v>0</v>
      </c>
      <c r="T325" s="20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5" t="s">
        <v>282</v>
      </c>
      <c r="AT325" s="205" t="s">
        <v>277</v>
      </c>
      <c r="AU325" s="205" t="s">
        <v>85</v>
      </c>
      <c r="AY325" s="18" t="s">
        <v>275</v>
      </c>
      <c r="BE325" s="206">
        <f>IF(N325="základní",J325,0)</f>
        <v>0</v>
      </c>
      <c r="BF325" s="206">
        <f>IF(N325="snížená",J325,0)</f>
        <v>0</v>
      </c>
      <c r="BG325" s="206">
        <f>IF(N325="zákl. přenesená",J325,0)</f>
        <v>0</v>
      </c>
      <c r="BH325" s="206">
        <f>IF(N325="sníž. přenesená",J325,0)</f>
        <v>0</v>
      </c>
      <c r="BI325" s="206">
        <f>IF(N325="nulová",J325,0)</f>
        <v>0</v>
      </c>
      <c r="BJ325" s="18" t="s">
        <v>83</v>
      </c>
      <c r="BK325" s="206">
        <f>ROUND(I325*H325,2)</f>
        <v>0</v>
      </c>
      <c r="BL325" s="18" t="s">
        <v>282</v>
      </c>
      <c r="BM325" s="205" t="s">
        <v>6350</v>
      </c>
    </row>
    <row r="326" spans="1:65" s="2" customFormat="1" ht="24.15" customHeight="1">
      <c r="A326" s="35"/>
      <c r="B326" s="36"/>
      <c r="C326" s="194" t="s">
        <v>711</v>
      </c>
      <c r="D326" s="194" t="s">
        <v>277</v>
      </c>
      <c r="E326" s="195" t="s">
        <v>5643</v>
      </c>
      <c r="F326" s="196" t="s">
        <v>5644</v>
      </c>
      <c r="G326" s="197" t="s">
        <v>342</v>
      </c>
      <c r="H326" s="198">
        <v>236.15100000000001</v>
      </c>
      <c r="I326" s="199"/>
      <c r="J326" s="200">
        <f>ROUND(I326*H326,2)</f>
        <v>0</v>
      </c>
      <c r="K326" s="196" t="s">
        <v>281</v>
      </c>
      <c r="L326" s="40"/>
      <c r="M326" s="201" t="s">
        <v>1</v>
      </c>
      <c r="N326" s="202" t="s">
        <v>41</v>
      </c>
      <c r="O326" s="72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282</v>
      </c>
      <c r="AT326" s="205" t="s">
        <v>277</v>
      </c>
      <c r="AU326" s="205" t="s">
        <v>85</v>
      </c>
      <c r="AY326" s="18" t="s">
        <v>275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8" t="s">
        <v>83</v>
      </c>
      <c r="BK326" s="206">
        <f>ROUND(I326*H326,2)</f>
        <v>0</v>
      </c>
      <c r="BL326" s="18" t="s">
        <v>282</v>
      </c>
      <c r="BM326" s="205" t="s">
        <v>6351</v>
      </c>
    </row>
    <row r="327" spans="1:65" s="13" customFormat="1" ht="10">
      <c r="B327" s="207"/>
      <c r="C327" s="208"/>
      <c r="D327" s="209" t="s">
        <v>284</v>
      </c>
      <c r="E327" s="208"/>
      <c r="F327" s="211" t="s">
        <v>6352</v>
      </c>
      <c r="G327" s="208"/>
      <c r="H327" s="212">
        <v>236.15100000000001</v>
      </c>
      <c r="I327" s="213"/>
      <c r="J327" s="208"/>
      <c r="K327" s="208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284</v>
      </c>
      <c r="AU327" s="218" t="s">
        <v>85</v>
      </c>
      <c r="AV327" s="13" t="s">
        <v>85</v>
      </c>
      <c r="AW327" s="13" t="s">
        <v>4</v>
      </c>
      <c r="AX327" s="13" t="s">
        <v>83</v>
      </c>
      <c r="AY327" s="218" t="s">
        <v>275</v>
      </c>
    </row>
    <row r="328" spans="1:65" s="2" customFormat="1" ht="37.75" customHeight="1">
      <c r="A328" s="35"/>
      <c r="B328" s="36"/>
      <c r="C328" s="194" t="s">
        <v>401</v>
      </c>
      <c r="D328" s="194" t="s">
        <v>277</v>
      </c>
      <c r="E328" s="195" t="s">
        <v>5647</v>
      </c>
      <c r="F328" s="196" t="s">
        <v>5648</v>
      </c>
      <c r="G328" s="197" t="s">
        <v>342</v>
      </c>
      <c r="H328" s="198">
        <v>4.5789999999999997</v>
      </c>
      <c r="I328" s="199"/>
      <c r="J328" s="200">
        <f>ROUND(I328*H328,2)</f>
        <v>0</v>
      </c>
      <c r="K328" s="196" t="s">
        <v>281</v>
      </c>
      <c r="L328" s="40"/>
      <c r="M328" s="201" t="s">
        <v>1</v>
      </c>
      <c r="N328" s="202" t="s">
        <v>41</v>
      </c>
      <c r="O328" s="72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5" t="s">
        <v>282</v>
      </c>
      <c r="AT328" s="205" t="s">
        <v>277</v>
      </c>
      <c r="AU328" s="205" t="s">
        <v>85</v>
      </c>
      <c r="AY328" s="18" t="s">
        <v>275</v>
      </c>
      <c r="BE328" s="206">
        <f>IF(N328="základní",J328,0)</f>
        <v>0</v>
      </c>
      <c r="BF328" s="206">
        <f>IF(N328="snížená",J328,0)</f>
        <v>0</v>
      </c>
      <c r="BG328" s="206">
        <f>IF(N328="zákl. přenesená",J328,0)</f>
        <v>0</v>
      </c>
      <c r="BH328" s="206">
        <f>IF(N328="sníž. přenesená",J328,0)</f>
        <v>0</v>
      </c>
      <c r="BI328" s="206">
        <f>IF(N328="nulová",J328,0)</f>
        <v>0</v>
      </c>
      <c r="BJ328" s="18" t="s">
        <v>83</v>
      </c>
      <c r="BK328" s="206">
        <f>ROUND(I328*H328,2)</f>
        <v>0</v>
      </c>
      <c r="BL328" s="18" t="s">
        <v>282</v>
      </c>
      <c r="BM328" s="205" t="s">
        <v>6353</v>
      </c>
    </row>
    <row r="329" spans="1:65" s="13" customFormat="1" ht="10">
      <c r="B329" s="207"/>
      <c r="C329" s="208"/>
      <c r="D329" s="209" t="s">
        <v>284</v>
      </c>
      <c r="E329" s="210" t="s">
        <v>1</v>
      </c>
      <c r="F329" s="211" t="s">
        <v>6354</v>
      </c>
      <c r="G329" s="208"/>
      <c r="H329" s="212">
        <v>4.5789999999999997</v>
      </c>
      <c r="I329" s="213"/>
      <c r="J329" s="208"/>
      <c r="K329" s="208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284</v>
      </c>
      <c r="AU329" s="218" t="s">
        <v>85</v>
      </c>
      <c r="AV329" s="13" t="s">
        <v>85</v>
      </c>
      <c r="AW329" s="13" t="s">
        <v>32</v>
      </c>
      <c r="AX329" s="13" t="s">
        <v>76</v>
      </c>
      <c r="AY329" s="218" t="s">
        <v>275</v>
      </c>
    </row>
    <row r="330" spans="1:65" s="14" customFormat="1" ht="10">
      <c r="B330" s="219"/>
      <c r="C330" s="220"/>
      <c r="D330" s="209" t="s">
        <v>284</v>
      </c>
      <c r="E330" s="221" t="s">
        <v>1</v>
      </c>
      <c r="F330" s="222" t="s">
        <v>286</v>
      </c>
      <c r="G330" s="220"/>
      <c r="H330" s="223">
        <v>4.5789999999999997</v>
      </c>
      <c r="I330" s="224"/>
      <c r="J330" s="220"/>
      <c r="K330" s="220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284</v>
      </c>
      <c r="AU330" s="229" t="s">
        <v>85</v>
      </c>
      <c r="AV330" s="14" t="s">
        <v>106</v>
      </c>
      <c r="AW330" s="14" t="s">
        <v>32</v>
      </c>
      <c r="AX330" s="14" t="s">
        <v>76</v>
      </c>
      <c r="AY330" s="229" t="s">
        <v>275</v>
      </c>
    </row>
    <row r="331" spans="1:65" s="15" customFormat="1" ht="10">
      <c r="B331" s="230"/>
      <c r="C331" s="231"/>
      <c r="D331" s="209" t="s">
        <v>284</v>
      </c>
      <c r="E331" s="232" t="s">
        <v>1</v>
      </c>
      <c r="F331" s="233" t="s">
        <v>287</v>
      </c>
      <c r="G331" s="231"/>
      <c r="H331" s="234">
        <v>4.5789999999999997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284</v>
      </c>
      <c r="AU331" s="240" t="s">
        <v>85</v>
      </c>
      <c r="AV331" s="15" t="s">
        <v>282</v>
      </c>
      <c r="AW331" s="15" t="s">
        <v>32</v>
      </c>
      <c r="AX331" s="15" t="s">
        <v>83</v>
      </c>
      <c r="AY331" s="240" t="s">
        <v>275</v>
      </c>
    </row>
    <row r="332" spans="1:65" s="2" customFormat="1" ht="44.25" customHeight="1">
      <c r="A332" s="35"/>
      <c r="B332" s="36"/>
      <c r="C332" s="194" t="s">
        <v>755</v>
      </c>
      <c r="D332" s="194" t="s">
        <v>277</v>
      </c>
      <c r="E332" s="195" t="s">
        <v>5650</v>
      </c>
      <c r="F332" s="196" t="s">
        <v>5651</v>
      </c>
      <c r="G332" s="197" t="s">
        <v>342</v>
      </c>
      <c r="H332" s="198">
        <v>13.117000000000001</v>
      </c>
      <c r="I332" s="199"/>
      <c r="J332" s="200">
        <f>ROUND(I332*H332,2)</f>
        <v>0</v>
      </c>
      <c r="K332" s="196" t="s">
        <v>281</v>
      </c>
      <c r="L332" s="40"/>
      <c r="M332" s="201" t="s">
        <v>1</v>
      </c>
      <c r="N332" s="202" t="s">
        <v>41</v>
      </c>
      <c r="O332" s="72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5" t="s">
        <v>282</v>
      </c>
      <c r="AT332" s="205" t="s">
        <v>277</v>
      </c>
      <c r="AU332" s="205" t="s">
        <v>85</v>
      </c>
      <c r="AY332" s="18" t="s">
        <v>275</v>
      </c>
      <c r="BE332" s="206">
        <f>IF(N332="základní",J332,0)</f>
        <v>0</v>
      </c>
      <c r="BF332" s="206">
        <f>IF(N332="snížená",J332,0)</f>
        <v>0</v>
      </c>
      <c r="BG332" s="206">
        <f>IF(N332="zákl. přenesená",J332,0)</f>
        <v>0</v>
      </c>
      <c r="BH332" s="206">
        <f>IF(N332="sníž. přenesená",J332,0)</f>
        <v>0</v>
      </c>
      <c r="BI332" s="206">
        <f>IF(N332="nulová",J332,0)</f>
        <v>0</v>
      </c>
      <c r="BJ332" s="18" t="s">
        <v>83</v>
      </c>
      <c r="BK332" s="206">
        <f>ROUND(I332*H332,2)</f>
        <v>0</v>
      </c>
      <c r="BL332" s="18" t="s">
        <v>282</v>
      </c>
      <c r="BM332" s="205" t="s">
        <v>6355</v>
      </c>
    </row>
    <row r="333" spans="1:65" s="13" customFormat="1" ht="10">
      <c r="B333" s="207"/>
      <c r="C333" s="208"/>
      <c r="D333" s="209" t="s">
        <v>284</v>
      </c>
      <c r="E333" s="210" t="s">
        <v>1</v>
      </c>
      <c r="F333" s="211" t="s">
        <v>6356</v>
      </c>
      <c r="G333" s="208"/>
      <c r="H333" s="212">
        <v>13.117000000000001</v>
      </c>
      <c r="I333" s="213"/>
      <c r="J333" s="208"/>
      <c r="K333" s="208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284</v>
      </c>
      <c r="AU333" s="218" t="s">
        <v>85</v>
      </c>
      <c r="AV333" s="13" t="s">
        <v>85</v>
      </c>
      <c r="AW333" s="13" t="s">
        <v>32</v>
      </c>
      <c r="AX333" s="13" t="s">
        <v>76</v>
      </c>
      <c r="AY333" s="218" t="s">
        <v>275</v>
      </c>
    </row>
    <row r="334" spans="1:65" s="14" customFormat="1" ht="10">
      <c r="B334" s="219"/>
      <c r="C334" s="220"/>
      <c r="D334" s="209" t="s">
        <v>284</v>
      </c>
      <c r="E334" s="221" t="s">
        <v>1</v>
      </c>
      <c r="F334" s="222" t="s">
        <v>286</v>
      </c>
      <c r="G334" s="220"/>
      <c r="H334" s="223">
        <v>13.117000000000001</v>
      </c>
      <c r="I334" s="224"/>
      <c r="J334" s="220"/>
      <c r="K334" s="220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284</v>
      </c>
      <c r="AU334" s="229" t="s">
        <v>85</v>
      </c>
      <c r="AV334" s="14" t="s">
        <v>106</v>
      </c>
      <c r="AW334" s="14" t="s">
        <v>32</v>
      </c>
      <c r="AX334" s="14" t="s">
        <v>76</v>
      </c>
      <c r="AY334" s="229" t="s">
        <v>275</v>
      </c>
    </row>
    <row r="335" spans="1:65" s="15" customFormat="1" ht="10">
      <c r="B335" s="230"/>
      <c r="C335" s="231"/>
      <c r="D335" s="209" t="s">
        <v>284</v>
      </c>
      <c r="E335" s="232" t="s">
        <v>1</v>
      </c>
      <c r="F335" s="233" t="s">
        <v>287</v>
      </c>
      <c r="G335" s="231"/>
      <c r="H335" s="234">
        <v>13.117000000000001</v>
      </c>
      <c r="I335" s="235"/>
      <c r="J335" s="231"/>
      <c r="K335" s="231"/>
      <c r="L335" s="236"/>
      <c r="M335" s="237"/>
      <c r="N335" s="238"/>
      <c r="O335" s="238"/>
      <c r="P335" s="238"/>
      <c r="Q335" s="238"/>
      <c r="R335" s="238"/>
      <c r="S335" s="238"/>
      <c r="T335" s="239"/>
      <c r="AT335" s="240" t="s">
        <v>284</v>
      </c>
      <c r="AU335" s="240" t="s">
        <v>85</v>
      </c>
      <c r="AV335" s="15" t="s">
        <v>282</v>
      </c>
      <c r="AW335" s="15" t="s">
        <v>32</v>
      </c>
      <c r="AX335" s="15" t="s">
        <v>83</v>
      </c>
      <c r="AY335" s="240" t="s">
        <v>275</v>
      </c>
    </row>
    <row r="336" spans="1:65" s="2" customFormat="1" ht="44.25" customHeight="1">
      <c r="A336" s="35"/>
      <c r="B336" s="36"/>
      <c r="C336" s="194" t="s">
        <v>759</v>
      </c>
      <c r="D336" s="194" t="s">
        <v>277</v>
      </c>
      <c r="E336" s="195" t="s">
        <v>6357</v>
      </c>
      <c r="F336" s="196" t="s">
        <v>6358</v>
      </c>
      <c r="G336" s="197" t="s">
        <v>342</v>
      </c>
      <c r="H336" s="198">
        <v>1.9910000000000001</v>
      </c>
      <c r="I336" s="199"/>
      <c r="J336" s="200">
        <f>ROUND(I336*H336,2)</f>
        <v>0</v>
      </c>
      <c r="K336" s="196" t="s">
        <v>281</v>
      </c>
      <c r="L336" s="40"/>
      <c r="M336" s="201" t="s">
        <v>1</v>
      </c>
      <c r="N336" s="202" t="s">
        <v>41</v>
      </c>
      <c r="O336" s="72"/>
      <c r="P336" s="203">
        <f>O336*H336</f>
        <v>0</v>
      </c>
      <c r="Q336" s="203">
        <v>0</v>
      </c>
      <c r="R336" s="203">
        <f>Q336*H336</f>
        <v>0</v>
      </c>
      <c r="S336" s="203">
        <v>0</v>
      </c>
      <c r="T336" s="20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5" t="s">
        <v>282</v>
      </c>
      <c r="AT336" s="205" t="s">
        <v>277</v>
      </c>
      <c r="AU336" s="205" t="s">
        <v>85</v>
      </c>
      <c r="AY336" s="18" t="s">
        <v>275</v>
      </c>
      <c r="BE336" s="206">
        <f>IF(N336="základní",J336,0)</f>
        <v>0</v>
      </c>
      <c r="BF336" s="206">
        <f>IF(N336="snížená",J336,0)</f>
        <v>0</v>
      </c>
      <c r="BG336" s="206">
        <f>IF(N336="zákl. přenesená",J336,0)</f>
        <v>0</v>
      </c>
      <c r="BH336" s="206">
        <f>IF(N336="sníž. přenesená",J336,0)</f>
        <v>0</v>
      </c>
      <c r="BI336" s="206">
        <f>IF(N336="nulová",J336,0)</f>
        <v>0</v>
      </c>
      <c r="BJ336" s="18" t="s">
        <v>83</v>
      </c>
      <c r="BK336" s="206">
        <f>ROUND(I336*H336,2)</f>
        <v>0</v>
      </c>
      <c r="BL336" s="18" t="s">
        <v>282</v>
      </c>
      <c r="BM336" s="205" t="s">
        <v>6359</v>
      </c>
    </row>
    <row r="337" spans="1:65" s="13" customFormat="1" ht="10">
      <c r="B337" s="207"/>
      <c r="C337" s="208"/>
      <c r="D337" s="209" t="s">
        <v>284</v>
      </c>
      <c r="E337" s="210" t="s">
        <v>1</v>
      </c>
      <c r="F337" s="211" t="s">
        <v>6360</v>
      </c>
      <c r="G337" s="208"/>
      <c r="H337" s="212">
        <v>1.9910000000000001</v>
      </c>
      <c r="I337" s="213"/>
      <c r="J337" s="208"/>
      <c r="K337" s="208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284</v>
      </c>
      <c r="AU337" s="218" t="s">
        <v>85</v>
      </c>
      <c r="AV337" s="13" t="s">
        <v>85</v>
      </c>
      <c r="AW337" s="13" t="s">
        <v>32</v>
      </c>
      <c r="AX337" s="13" t="s">
        <v>76</v>
      </c>
      <c r="AY337" s="218" t="s">
        <v>275</v>
      </c>
    </row>
    <row r="338" spans="1:65" s="14" customFormat="1" ht="10">
      <c r="B338" s="219"/>
      <c r="C338" s="220"/>
      <c r="D338" s="209" t="s">
        <v>284</v>
      </c>
      <c r="E338" s="221" t="s">
        <v>1</v>
      </c>
      <c r="F338" s="222" t="s">
        <v>286</v>
      </c>
      <c r="G338" s="220"/>
      <c r="H338" s="223">
        <v>1.9910000000000001</v>
      </c>
      <c r="I338" s="224"/>
      <c r="J338" s="220"/>
      <c r="K338" s="220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284</v>
      </c>
      <c r="AU338" s="229" t="s">
        <v>85</v>
      </c>
      <c r="AV338" s="14" t="s">
        <v>106</v>
      </c>
      <c r="AW338" s="14" t="s">
        <v>32</v>
      </c>
      <c r="AX338" s="14" t="s">
        <v>76</v>
      </c>
      <c r="AY338" s="229" t="s">
        <v>275</v>
      </c>
    </row>
    <row r="339" spans="1:65" s="15" customFormat="1" ht="10">
      <c r="B339" s="230"/>
      <c r="C339" s="231"/>
      <c r="D339" s="209" t="s">
        <v>284</v>
      </c>
      <c r="E339" s="232" t="s">
        <v>1</v>
      </c>
      <c r="F339" s="233" t="s">
        <v>287</v>
      </c>
      <c r="G339" s="231"/>
      <c r="H339" s="234">
        <v>1.9910000000000001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284</v>
      </c>
      <c r="AU339" s="240" t="s">
        <v>85</v>
      </c>
      <c r="AV339" s="15" t="s">
        <v>282</v>
      </c>
      <c r="AW339" s="15" t="s">
        <v>32</v>
      </c>
      <c r="AX339" s="15" t="s">
        <v>83</v>
      </c>
      <c r="AY339" s="240" t="s">
        <v>275</v>
      </c>
    </row>
    <row r="340" spans="1:65" s="12" customFormat="1" ht="22.75" customHeight="1">
      <c r="B340" s="178"/>
      <c r="C340" s="179"/>
      <c r="D340" s="180" t="s">
        <v>75</v>
      </c>
      <c r="E340" s="192" t="s">
        <v>1581</v>
      </c>
      <c r="F340" s="192" t="s">
        <v>1582</v>
      </c>
      <c r="G340" s="179"/>
      <c r="H340" s="179"/>
      <c r="I340" s="182"/>
      <c r="J340" s="193">
        <f>BK340</f>
        <v>0</v>
      </c>
      <c r="K340" s="179"/>
      <c r="L340" s="184"/>
      <c r="M340" s="185"/>
      <c r="N340" s="186"/>
      <c r="O340" s="186"/>
      <c r="P340" s="187">
        <f>P341</f>
        <v>0</v>
      </c>
      <c r="Q340" s="186"/>
      <c r="R340" s="187">
        <f>R341</f>
        <v>0</v>
      </c>
      <c r="S340" s="186"/>
      <c r="T340" s="188">
        <f>T341</f>
        <v>0</v>
      </c>
      <c r="AR340" s="189" t="s">
        <v>83</v>
      </c>
      <c r="AT340" s="190" t="s">
        <v>75</v>
      </c>
      <c r="AU340" s="190" t="s">
        <v>83</v>
      </c>
      <c r="AY340" s="189" t="s">
        <v>275</v>
      </c>
      <c r="BK340" s="191">
        <f>BK341</f>
        <v>0</v>
      </c>
    </row>
    <row r="341" spans="1:65" s="2" customFormat="1" ht="24.15" customHeight="1">
      <c r="A341" s="35"/>
      <c r="B341" s="36"/>
      <c r="C341" s="194" t="s">
        <v>769</v>
      </c>
      <c r="D341" s="194" t="s">
        <v>277</v>
      </c>
      <c r="E341" s="195" t="s">
        <v>3752</v>
      </c>
      <c r="F341" s="196" t="s">
        <v>3753</v>
      </c>
      <c r="G341" s="197" t="s">
        <v>342</v>
      </c>
      <c r="H341" s="198">
        <v>76.56</v>
      </c>
      <c r="I341" s="199"/>
      <c r="J341" s="200">
        <f>ROUND(I341*H341,2)</f>
        <v>0</v>
      </c>
      <c r="K341" s="196" t="s">
        <v>281</v>
      </c>
      <c r="L341" s="40"/>
      <c r="M341" s="201" t="s">
        <v>1</v>
      </c>
      <c r="N341" s="202" t="s">
        <v>41</v>
      </c>
      <c r="O341" s="72"/>
      <c r="P341" s="203">
        <f>O341*H341</f>
        <v>0</v>
      </c>
      <c r="Q341" s="203">
        <v>0</v>
      </c>
      <c r="R341" s="203">
        <f>Q341*H341</f>
        <v>0</v>
      </c>
      <c r="S341" s="203">
        <v>0</v>
      </c>
      <c r="T341" s="204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5" t="s">
        <v>282</v>
      </c>
      <c r="AT341" s="205" t="s">
        <v>277</v>
      </c>
      <c r="AU341" s="205" t="s">
        <v>85</v>
      </c>
      <c r="AY341" s="18" t="s">
        <v>275</v>
      </c>
      <c r="BE341" s="206">
        <f>IF(N341="základní",J341,0)</f>
        <v>0</v>
      </c>
      <c r="BF341" s="206">
        <f>IF(N341="snížená",J341,0)</f>
        <v>0</v>
      </c>
      <c r="BG341" s="206">
        <f>IF(N341="zákl. přenesená",J341,0)</f>
        <v>0</v>
      </c>
      <c r="BH341" s="206">
        <f>IF(N341="sníž. přenesená",J341,0)</f>
        <v>0</v>
      </c>
      <c r="BI341" s="206">
        <f>IF(N341="nulová",J341,0)</f>
        <v>0</v>
      </c>
      <c r="BJ341" s="18" t="s">
        <v>83</v>
      </c>
      <c r="BK341" s="206">
        <f>ROUND(I341*H341,2)</f>
        <v>0</v>
      </c>
      <c r="BL341" s="18" t="s">
        <v>282</v>
      </c>
      <c r="BM341" s="205" t="s">
        <v>6203</v>
      </c>
    </row>
    <row r="342" spans="1:65" s="12" customFormat="1" ht="25.9" customHeight="1">
      <c r="B342" s="178"/>
      <c r="C342" s="179"/>
      <c r="D342" s="180" t="s">
        <v>75</v>
      </c>
      <c r="E342" s="181" t="s">
        <v>1587</v>
      </c>
      <c r="F342" s="181" t="s">
        <v>1588</v>
      </c>
      <c r="G342" s="179"/>
      <c r="H342" s="179"/>
      <c r="I342" s="182"/>
      <c r="J342" s="183">
        <f>BK342</f>
        <v>0</v>
      </c>
      <c r="K342" s="179"/>
      <c r="L342" s="184"/>
      <c r="M342" s="185"/>
      <c r="N342" s="186"/>
      <c r="O342" s="186"/>
      <c r="P342" s="187">
        <f>P343</f>
        <v>0</v>
      </c>
      <c r="Q342" s="186"/>
      <c r="R342" s="187">
        <f>R343</f>
        <v>1.093E-2</v>
      </c>
      <c r="S342" s="186"/>
      <c r="T342" s="188">
        <f>T343</f>
        <v>0</v>
      </c>
      <c r="AR342" s="189" t="s">
        <v>85</v>
      </c>
      <c r="AT342" s="190" t="s">
        <v>75</v>
      </c>
      <c r="AU342" s="190" t="s">
        <v>76</v>
      </c>
      <c r="AY342" s="189" t="s">
        <v>275</v>
      </c>
      <c r="BK342" s="191">
        <f>BK343</f>
        <v>0</v>
      </c>
    </row>
    <row r="343" spans="1:65" s="12" customFormat="1" ht="22.75" customHeight="1">
      <c r="B343" s="178"/>
      <c r="C343" s="179"/>
      <c r="D343" s="180" t="s">
        <v>75</v>
      </c>
      <c r="E343" s="192" t="s">
        <v>3016</v>
      </c>
      <c r="F343" s="192" t="s">
        <v>3017</v>
      </c>
      <c r="G343" s="179"/>
      <c r="H343" s="179"/>
      <c r="I343" s="182"/>
      <c r="J343" s="193">
        <f>BK343</f>
        <v>0</v>
      </c>
      <c r="K343" s="179"/>
      <c r="L343" s="184"/>
      <c r="M343" s="185"/>
      <c r="N343" s="186"/>
      <c r="O343" s="186"/>
      <c r="P343" s="187">
        <f>P344</f>
        <v>0</v>
      </c>
      <c r="Q343" s="186"/>
      <c r="R343" s="187">
        <f>R344</f>
        <v>1.093E-2</v>
      </c>
      <c r="S343" s="186"/>
      <c r="T343" s="188">
        <f>T344</f>
        <v>0</v>
      </c>
      <c r="AR343" s="189" t="s">
        <v>85</v>
      </c>
      <c r="AT343" s="190" t="s">
        <v>75</v>
      </c>
      <c r="AU343" s="190" t="s">
        <v>83</v>
      </c>
      <c r="AY343" s="189" t="s">
        <v>275</v>
      </c>
      <c r="BK343" s="191">
        <f>BK344</f>
        <v>0</v>
      </c>
    </row>
    <row r="344" spans="1:65" s="2" customFormat="1" ht="16.5" customHeight="1">
      <c r="A344" s="35"/>
      <c r="B344" s="36"/>
      <c r="C344" s="194" t="s">
        <v>783</v>
      </c>
      <c r="D344" s="194" t="s">
        <v>277</v>
      </c>
      <c r="E344" s="195" t="s">
        <v>3171</v>
      </c>
      <c r="F344" s="196" t="s">
        <v>3172</v>
      </c>
      <c r="G344" s="197" t="s">
        <v>597</v>
      </c>
      <c r="H344" s="198">
        <v>1</v>
      </c>
      <c r="I344" s="199"/>
      <c r="J344" s="200">
        <f>ROUND(I344*H344,2)</f>
        <v>0</v>
      </c>
      <c r="K344" s="196" t="s">
        <v>281</v>
      </c>
      <c r="L344" s="40"/>
      <c r="M344" s="262" t="s">
        <v>1</v>
      </c>
      <c r="N344" s="263" t="s">
        <v>41</v>
      </c>
      <c r="O344" s="264"/>
      <c r="P344" s="265">
        <f>O344*H344</f>
        <v>0</v>
      </c>
      <c r="Q344" s="265">
        <v>1.093E-2</v>
      </c>
      <c r="R344" s="265">
        <f>Q344*H344</f>
        <v>1.093E-2</v>
      </c>
      <c r="S344" s="265">
        <v>0</v>
      </c>
      <c r="T344" s="266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5" t="s">
        <v>380</v>
      </c>
      <c r="AT344" s="205" t="s">
        <v>277</v>
      </c>
      <c r="AU344" s="205" t="s">
        <v>85</v>
      </c>
      <c r="AY344" s="18" t="s">
        <v>275</v>
      </c>
      <c r="BE344" s="206">
        <f>IF(N344="základní",J344,0)</f>
        <v>0</v>
      </c>
      <c r="BF344" s="206">
        <f>IF(N344="snížená",J344,0)</f>
        <v>0</v>
      </c>
      <c r="BG344" s="206">
        <f>IF(N344="zákl. přenesená",J344,0)</f>
        <v>0</v>
      </c>
      <c r="BH344" s="206">
        <f>IF(N344="sníž. přenesená",J344,0)</f>
        <v>0</v>
      </c>
      <c r="BI344" s="206">
        <f>IF(N344="nulová",J344,0)</f>
        <v>0</v>
      </c>
      <c r="BJ344" s="18" t="s">
        <v>83</v>
      </c>
      <c r="BK344" s="206">
        <f>ROUND(I344*H344,2)</f>
        <v>0</v>
      </c>
      <c r="BL344" s="18" t="s">
        <v>380</v>
      </c>
      <c r="BM344" s="205" t="s">
        <v>6361</v>
      </c>
    </row>
    <row r="345" spans="1:65" s="2" customFormat="1" ht="7" customHeight="1">
      <c r="A345" s="35"/>
      <c r="B345" s="55"/>
      <c r="C345" s="56"/>
      <c r="D345" s="56"/>
      <c r="E345" s="56"/>
      <c r="F345" s="56"/>
      <c r="G345" s="56"/>
      <c r="H345" s="56"/>
      <c r="I345" s="56"/>
      <c r="J345" s="56"/>
      <c r="K345" s="56"/>
      <c r="L345" s="40"/>
      <c r="M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</row>
  </sheetData>
  <sheetProtection algorithmName="SHA-512" hashValue="8K16kkkZTxdGC5dDCYCz7dOeijHZHVbBGRJYB/eTG/BWOnWtsjmLRZHiaB9kKL1OrPfSPg9uFbaEZ7x7AgpUCg==" saltValue="mWUebEpkdODrtIqELRojvWCQYgaWozWOD9miuBHefu0941JHjGmKtyWsKrcueDZjyznMnDpgG7aJtLPH89zzbg==" spinCount="100000" sheet="1" objects="1" scenarios="1" formatColumns="0" formatRows="0" autoFilter="0"/>
  <autoFilter ref="C125:K344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172</v>
      </c>
    </row>
    <row r="3" spans="1:46" s="1" customFormat="1" ht="7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2" t="str">
        <f>'Rekapitulace stavby'!K6</f>
        <v>Lůžkový hospic Mezi stromy na pozemku č. parc 785/1 v k.ú. Havlíčkův Brod</v>
      </c>
      <c r="F7" s="333"/>
      <c r="G7" s="333"/>
      <c r="H7" s="333"/>
      <c r="L7" s="21"/>
    </row>
    <row r="8" spans="1:46" s="2" customFormat="1" ht="12" customHeight="1">
      <c r="A8" s="35"/>
      <c r="B8" s="40"/>
      <c r="C8" s="35"/>
      <c r="D8" s="121" t="s">
        <v>186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4" t="s">
        <v>6362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25. 4. 2022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1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38" t="s">
        <v>1</v>
      </c>
      <c r="F27" s="338"/>
      <c r="G27" s="338"/>
      <c r="H27" s="338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27"/>
      <c r="E29" s="127"/>
      <c r="F29" s="127"/>
      <c r="G29" s="127"/>
      <c r="H29" s="127"/>
      <c r="I29" s="127"/>
      <c r="J29" s="127"/>
      <c r="K29" s="12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28" t="s">
        <v>36</v>
      </c>
      <c r="E30" s="35"/>
      <c r="F30" s="35"/>
      <c r="G30" s="35"/>
      <c r="H30" s="35"/>
      <c r="I30" s="35"/>
      <c r="J30" s="129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30" t="s">
        <v>38</v>
      </c>
      <c r="G32" s="35"/>
      <c r="H32" s="35"/>
      <c r="I32" s="130" t="s">
        <v>37</v>
      </c>
      <c r="J32" s="13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31" t="s">
        <v>40</v>
      </c>
      <c r="E33" s="121" t="s">
        <v>41</v>
      </c>
      <c r="F33" s="132">
        <f>ROUND((SUM(BE122:BE157)),  2)</f>
        <v>0</v>
      </c>
      <c r="G33" s="35"/>
      <c r="H33" s="35"/>
      <c r="I33" s="133">
        <v>0.21</v>
      </c>
      <c r="J33" s="132">
        <f>ROUND(((SUM(BE122:BE157))*I33),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1" t="s">
        <v>42</v>
      </c>
      <c r="F34" s="132">
        <f>ROUND((SUM(BF122:BF157)),  2)</f>
        <v>0</v>
      </c>
      <c r="G34" s="35"/>
      <c r="H34" s="35"/>
      <c r="I34" s="133">
        <v>0.15</v>
      </c>
      <c r="J34" s="132">
        <f>ROUND(((SUM(BF122:BF157))*I34),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21" t="s">
        <v>43</v>
      </c>
      <c r="F35" s="132">
        <f>ROUND((SUM(BG122:BG157)),  2)</f>
        <v>0</v>
      </c>
      <c r="G35" s="35"/>
      <c r="H35" s="35"/>
      <c r="I35" s="133">
        <v>0.21</v>
      </c>
      <c r="J35" s="132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21" t="s">
        <v>44</v>
      </c>
      <c r="F36" s="132">
        <f>ROUND((SUM(BH122:BH157)),  2)</f>
        <v>0</v>
      </c>
      <c r="G36" s="35"/>
      <c r="H36" s="35"/>
      <c r="I36" s="133">
        <v>0.15</v>
      </c>
      <c r="J36" s="132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1" t="s">
        <v>45</v>
      </c>
      <c r="F37" s="132">
        <f>ROUND((SUM(BI122:BI157)),  2)</f>
        <v>0</v>
      </c>
      <c r="G37" s="35"/>
      <c r="H37" s="35"/>
      <c r="I37" s="133">
        <v>0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34"/>
      <c r="D39" s="135" t="s">
        <v>46</v>
      </c>
      <c r="E39" s="136"/>
      <c r="F39" s="136"/>
      <c r="G39" s="137" t="s">
        <v>47</v>
      </c>
      <c r="H39" s="138" t="s">
        <v>48</v>
      </c>
      <c r="I39" s="136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7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39" t="str">
        <f>E7</f>
        <v>Lůžkový hospic Mezi stromy na pozemku č. parc 785/1 v k.ú. Havlíčkův Brod</v>
      </c>
      <c r="F85" s="340"/>
      <c r="G85" s="340"/>
      <c r="H85" s="34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186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4" t="str">
        <f>E9</f>
        <v>SO.00 - Vedlejší rozpočtové náklady</v>
      </c>
      <c r="F87" s="341"/>
      <c r="G87" s="341"/>
      <c r="H87" s="34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25. 4. 2022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>Spolek pro lůžkový hospic Mezi Stromy</v>
      </c>
      <c r="G91" s="37"/>
      <c r="H91" s="37"/>
      <c r="I91" s="30" t="s">
        <v>30</v>
      </c>
      <c r="J91" s="33" t="str">
        <f>E21</f>
        <v>PROJEKT II, v.o.s.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Martin Škrabal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229</v>
      </c>
      <c r="D94" s="153"/>
      <c r="E94" s="153"/>
      <c r="F94" s="153"/>
      <c r="G94" s="153"/>
      <c r="H94" s="153"/>
      <c r="I94" s="153"/>
      <c r="J94" s="154" t="s">
        <v>230</v>
      </c>
      <c r="K94" s="153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>
      <c r="A96" s="35"/>
      <c r="B96" s="36"/>
      <c r="C96" s="155" t="s">
        <v>231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232</v>
      </c>
    </row>
    <row r="97" spans="1:31" s="9" customFormat="1" ht="25" customHeight="1">
      <c r="B97" s="156"/>
      <c r="C97" s="157"/>
      <c r="D97" s="158" t="s">
        <v>2943</v>
      </c>
      <c r="E97" s="159"/>
      <c r="F97" s="159"/>
      <c r="G97" s="159"/>
      <c r="H97" s="159"/>
      <c r="I97" s="159"/>
      <c r="J97" s="160">
        <f>J123</f>
        <v>0</v>
      </c>
      <c r="K97" s="157"/>
      <c r="L97" s="161"/>
    </row>
    <row r="98" spans="1:31" s="10" customFormat="1" ht="19.899999999999999" customHeight="1">
      <c r="B98" s="162"/>
      <c r="C98" s="105"/>
      <c r="D98" s="163" t="s">
        <v>2944</v>
      </c>
      <c r="E98" s="164"/>
      <c r="F98" s="164"/>
      <c r="G98" s="164"/>
      <c r="H98" s="164"/>
      <c r="I98" s="164"/>
      <c r="J98" s="165">
        <f>J124</f>
        <v>0</v>
      </c>
      <c r="K98" s="105"/>
      <c r="L98" s="166"/>
    </row>
    <row r="99" spans="1:31" s="10" customFormat="1" ht="19.899999999999999" customHeight="1">
      <c r="B99" s="162"/>
      <c r="C99" s="105"/>
      <c r="D99" s="163" t="s">
        <v>6363</v>
      </c>
      <c r="E99" s="164"/>
      <c r="F99" s="164"/>
      <c r="G99" s="164"/>
      <c r="H99" s="164"/>
      <c r="I99" s="164"/>
      <c r="J99" s="165">
        <f>J131</f>
        <v>0</v>
      </c>
      <c r="K99" s="105"/>
      <c r="L99" s="166"/>
    </row>
    <row r="100" spans="1:31" s="10" customFormat="1" ht="19.899999999999999" customHeight="1">
      <c r="B100" s="162"/>
      <c r="C100" s="105"/>
      <c r="D100" s="163" t="s">
        <v>6364</v>
      </c>
      <c r="E100" s="164"/>
      <c r="F100" s="164"/>
      <c r="G100" s="164"/>
      <c r="H100" s="164"/>
      <c r="I100" s="164"/>
      <c r="J100" s="165">
        <f>J146</f>
        <v>0</v>
      </c>
      <c r="K100" s="105"/>
      <c r="L100" s="166"/>
    </row>
    <row r="101" spans="1:31" s="10" customFormat="1" ht="19.899999999999999" customHeight="1">
      <c r="B101" s="162"/>
      <c r="C101" s="105"/>
      <c r="D101" s="163" t="s">
        <v>6365</v>
      </c>
      <c r="E101" s="164"/>
      <c r="F101" s="164"/>
      <c r="G101" s="164"/>
      <c r="H101" s="164"/>
      <c r="I101" s="164"/>
      <c r="J101" s="165">
        <f>J152</f>
        <v>0</v>
      </c>
      <c r="K101" s="105"/>
      <c r="L101" s="166"/>
    </row>
    <row r="102" spans="1:31" s="10" customFormat="1" ht="19.899999999999999" customHeight="1">
      <c r="B102" s="162"/>
      <c r="C102" s="105"/>
      <c r="D102" s="163" t="s">
        <v>6366</v>
      </c>
      <c r="E102" s="164"/>
      <c r="F102" s="164"/>
      <c r="G102" s="164"/>
      <c r="H102" s="164"/>
      <c r="I102" s="164"/>
      <c r="J102" s="165">
        <f>J155</f>
        <v>0</v>
      </c>
      <c r="K102" s="105"/>
      <c r="L102" s="166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7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7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5" customHeight="1">
      <c r="A109" s="35"/>
      <c r="B109" s="36"/>
      <c r="C109" s="24" t="s">
        <v>260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7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6.25" customHeight="1">
      <c r="A112" s="35"/>
      <c r="B112" s="36"/>
      <c r="C112" s="37"/>
      <c r="D112" s="37"/>
      <c r="E112" s="339" t="str">
        <f>E7</f>
        <v>Lůžkový hospic Mezi stromy na pozemku č. parc 785/1 v k.ú. Havlíčkův Brod</v>
      </c>
      <c r="F112" s="340"/>
      <c r="G112" s="340"/>
      <c r="H112" s="340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186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94" t="str">
        <f>E9</f>
        <v>SO.00 - Vedlejší rozpočtové náklady</v>
      </c>
      <c r="F114" s="341"/>
      <c r="G114" s="341"/>
      <c r="H114" s="34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7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30" t="s">
        <v>22</v>
      </c>
      <c r="J116" s="67" t="str">
        <f>IF(J12="","",J12)</f>
        <v>25. 4. 2022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7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24</v>
      </c>
      <c r="D118" s="37"/>
      <c r="E118" s="37"/>
      <c r="F118" s="28" t="str">
        <f>E15</f>
        <v>Spolek pro lůžkový hospic Mezi Stromy</v>
      </c>
      <c r="G118" s="37"/>
      <c r="H118" s="37"/>
      <c r="I118" s="30" t="s">
        <v>30</v>
      </c>
      <c r="J118" s="33" t="str">
        <f>E21</f>
        <v>PROJEKT II, v.o.s.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>Martin Škrabal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2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7"/>
      <c r="B121" s="168"/>
      <c r="C121" s="169" t="s">
        <v>261</v>
      </c>
      <c r="D121" s="170" t="s">
        <v>61</v>
      </c>
      <c r="E121" s="170" t="s">
        <v>57</v>
      </c>
      <c r="F121" s="170" t="s">
        <v>58</v>
      </c>
      <c r="G121" s="170" t="s">
        <v>262</v>
      </c>
      <c r="H121" s="170" t="s">
        <v>263</v>
      </c>
      <c r="I121" s="170" t="s">
        <v>264</v>
      </c>
      <c r="J121" s="170" t="s">
        <v>230</v>
      </c>
      <c r="K121" s="171" t="s">
        <v>265</v>
      </c>
      <c r="L121" s="172"/>
      <c r="M121" s="76" t="s">
        <v>1</v>
      </c>
      <c r="N121" s="77" t="s">
        <v>40</v>
      </c>
      <c r="O121" s="77" t="s">
        <v>266</v>
      </c>
      <c r="P121" s="77" t="s">
        <v>267</v>
      </c>
      <c r="Q121" s="77" t="s">
        <v>268</v>
      </c>
      <c r="R121" s="77" t="s">
        <v>269</v>
      </c>
      <c r="S121" s="77" t="s">
        <v>270</v>
      </c>
      <c r="T121" s="78" t="s">
        <v>271</v>
      </c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</row>
    <row r="122" spans="1:65" s="2" customFormat="1" ht="22.75" customHeight="1">
      <c r="A122" s="35"/>
      <c r="B122" s="36"/>
      <c r="C122" s="83" t="s">
        <v>272</v>
      </c>
      <c r="D122" s="37"/>
      <c r="E122" s="37"/>
      <c r="F122" s="37"/>
      <c r="G122" s="37"/>
      <c r="H122" s="37"/>
      <c r="I122" s="37"/>
      <c r="J122" s="173">
        <f>BK122</f>
        <v>0</v>
      </c>
      <c r="K122" s="37"/>
      <c r="L122" s="40"/>
      <c r="M122" s="79"/>
      <c r="N122" s="174"/>
      <c r="O122" s="80"/>
      <c r="P122" s="175">
        <f>P123</f>
        <v>0</v>
      </c>
      <c r="Q122" s="80"/>
      <c r="R122" s="175">
        <f>R123</f>
        <v>0</v>
      </c>
      <c r="S122" s="80"/>
      <c r="T122" s="176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232</v>
      </c>
      <c r="BK122" s="177">
        <f>BK123</f>
        <v>0</v>
      </c>
    </row>
    <row r="123" spans="1:65" s="12" customFormat="1" ht="25.9" customHeight="1">
      <c r="B123" s="178"/>
      <c r="C123" s="179"/>
      <c r="D123" s="180" t="s">
        <v>75</v>
      </c>
      <c r="E123" s="181" t="s">
        <v>3382</v>
      </c>
      <c r="F123" s="181" t="s">
        <v>171</v>
      </c>
      <c r="G123" s="179"/>
      <c r="H123" s="179"/>
      <c r="I123" s="182"/>
      <c r="J123" s="183">
        <f>BK123</f>
        <v>0</v>
      </c>
      <c r="K123" s="179"/>
      <c r="L123" s="184"/>
      <c r="M123" s="185"/>
      <c r="N123" s="186"/>
      <c r="O123" s="186"/>
      <c r="P123" s="187">
        <f>P124+P131+P146+P152+P155</f>
        <v>0</v>
      </c>
      <c r="Q123" s="186"/>
      <c r="R123" s="187">
        <f>R124+R131+R146+R152+R155</f>
        <v>0</v>
      </c>
      <c r="S123" s="186"/>
      <c r="T123" s="188">
        <f>T124+T131+T146+T152+T155</f>
        <v>0</v>
      </c>
      <c r="AR123" s="189" t="s">
        <v>317</v>
      </c>
      <c r="AT123" s="190" t="s">
        <v>75</v>
      </c>
      <c r="AU123" s="190" t="s">
        <v>76</v>
      </c>
      <c r="AY123" s="189" t="s">
        <v>275</v>
      </c>
      <c r="BK123" s="191">
        <f>BK124+BK131+BK146+BK152+BK155</f>
        <v>0</v>
      </c>
    </row>
    <row r="124" spans="1:65" s="12" customFormat="1" ht="22.75" customHeight="1">
      <c r="B124" s="178"/>
      <c r="C124" s="179"/>
      <c r="D124" s="180" t="s">
        <v>75</v>
      </c>
      <c r="E124" s="192" t="s">
        <v>3383</v>
      </c>
      <c r="F124" s="192" t="s">
        <v>3384</v>
      </c>
      <c r="G124" s="179"/>
      <c r="H124" s="179"/>
      <c r="I124" s="182"/>
      <c r="J124" s="193">
        <f>BK124</f>
        <v>0</v>
      </c>
      <c r="K124" s="179"/>
      <c r="L124" s="184"/>
      <c r="M124" s="185"/>
      <c r="N124" s="186"/>
      <c r="O124" s="186"/>
      <c r="P124" s="187">
        <f>SUM(P125:P130)</f>
        <v>0</v>
      </c>
      <c r="Q124" s="186"/>
      <c r="R124" s="187">
        <f>SUM(R125:R130)</f>
        <v>0</v>
      </c>
      <c r="S124" s="186"/>
      <c r="T124" s="188">
        <f>SUM(T125:T130)</f>
        <v>0</v>
      </c>
      <c r="AR124" s="189" t="s">
        <v>317</v>
      </c>
      <c r="AT124" s="190" t="s">
        <v>75</v>
      </c>
      <c r="AU124" s="190" t="s">
        <v>83</v>
      </c>
      <c r="AY124" s="189" t="s">
        <v>275</v>
      </c>
      <c r="BK124" s="191">
        <f>SUM(BK125:BK130)</f>
        <v>0</v>
      </c>
    </row>
    <row r="125" spans="1:65" s="2" customFormat="1" ht="24.15" customHeight="1">
      <c r="A125" s="35"/>
      <c r="B125" s="36"/>
      <c r="C125" s="194" t="s">
        <v>83</v>
      </c>
      <c r="D125" s="194" t="s">
        <v>277</v>
      </c>
      <c r="E125" s="195" t="s">
        <v>6367</v>
      </c>
      <c r="F125" s="196" t="s">
        <v>6368</v>
      </c>
      <c r="G125" s="197" t="s">
        <v>597</v>
      </c>
      <c r="H125" s="198">
        <v>1</v>
      </c>
      <c r="I125" s="199"/>
      <c r="J125" s="200">
        <f t="shared" ref="J125:J130" si="0">ROUND(I125*H125,2)</f>
        <v>0</v>
      </c>
      <c r="K125" s="196" t="s">
        <v>1</v>
      </c>
      <c r="L125" s="40"/>
      <c r="M125" s="201" t="s">
        <v>1</v>
      </c>
      <c r="N125" s="202" t="s">
        <v>41</v>
      </c>
      <c r="O125" s="72"/>
      <c r="P125" s="203">
        <f t="shared" ref="P125:P130" si="1">O125*H125</f>
        <v>0</v>
      </c>
      <c r="Q125" s="203">
        <v>0</v>
      </c>
      <c r="R125" s="203">
        <f t="shared" ref="R125:R130" si="2">Q125*H125</f>
        <v>0</v>
      </c>
      <c r="S125" s="203">
        <v>0</v>
      </c>
      <c r="T125" s="204">
        <f t="shared" ref="T125:T130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3388</v>
      </c>
      <c r="AT125" s="205" t="s">
        <v>277</v>
      </c>
      <c r="AU125" s="205" t="s">
        <v>85</v>
      </c>
      <c r="AY125" s="18" t="s">
        <v>275</v>
      </c>
      <c r="BE125" s="206">
        <f t="shared" ref="BE125:BE130" si="4">IF(N125="základní",J125,0)</f>
        <v>0</v>
      </c>
      <c r="BF125" s="206">
        <f t="shared" ref="BF125:BF130" si="5">IF(N125="snížená",J125,0)</f>
        <v>0</v>
      </c>
      <c r="BG125" s="206">
        <f t="shared" ref="BG125:BG130" si="6">IF(N125="zákl. přenesená",J125,0)</f>
        <v>0</v>
      </c>
      <c r="BH125" s="206">
        <f t="shared" ref="BH125:BH130" si="7">IF(N125="sníž. přenesená",J125,0)</f>
        <v>0</v>
      </c>
      <c r="BI125" s="206">
        <f t="shared" ref="BI125:BI130" si="8">IF(N125="nulová",J125,0)</f>
        <v>0</v>
      </c>
      <c r="BJ125" s="18" t="s">
        <v>83</v>
      </c>
      <c r="BK125" s="206">
        <f t="shared" ref="BK125:BK130" si="9">ROUND(I125*H125,2)</f>
        <v>0</v>
      </c>
      <c r="BL125" s="18" t="s">
        <v>3388</v>
      </c>
      <c r="BM125" s="205" t="s">
        <v>6369</v>
      </c>
    </row>
    <row r="126" spans="1:65" s="2" customFormat="1" ht="37.75" customHeight="1">
      <c r="A126" s="35"/>
      <c r="B126" s="36"/>
      <c r="C126" s="194" t="s">
        <v>85</v>
      </c>
      <c r="D126" s="194" t="s">
        <v>277</v>
      </c>
      <c r="E126" s="195" t="s">
        <v>6370</v>
      </c>
      <c r="F126" s="196" t="s">
        <v>6371</v>
      </c>
      <c r="G126" s="197" t="s">
        <v>597</v>
      </c>
      <c r="H126" s="198">
        <v>1</v>
      </c>
      <c r="I126" s="199"/>
      <c r="J126" s="200">
        <f t="shared" si="0"/>
        <v>0</v>
      </c>
      <c r="K126" s="196" t="s">
        <v>1</v>
      </c>
      <c r="L126" s="40"/>
      <c r="M126" s="201" t="s">
        <v>1</v>
      </c>
      <c r="N126" s="202" t="s">
        <v>41</v>
      </c>
      <c r="O126" s="72"/>
      <c r="P126" s="203">
        <f t="shared" si="1"/>
        <v>0</v>
      </c>
      <c r="Q126" s="203">
        <v>0</v>
      </c>
      <c r="R126" s="203">
        <f t="shared" si="2"/>
        <v>0</v>
      </c>
      <c r="S126" s="203">
        <v>0</v>
      </c>
      <c r="T126" s="204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3388</v>
      </c>
      <c r="AT126" s="205" t="s">
        <v>277</v>
      </c>
      <c r="AU126" s="205" t="s">
        <v>85</v>
      </c>
      <c r="AY126" s="18" t="s">
        <v>275</v>
      </c>
      <c r="BE126" s="206">
        <f t="shared" si="4"/>
        <v>0</v>
      </c>
      <c r="BF126" s="206">
        <f t="shared" si="5"/>
        <v>0</v>
      </c>
      <c r="BG126" s="206">
        <f t="shared" si="6"/>
        <v>0</v>
      </c>
      <c r="BH126" s="206">
        <f t="shared" si="7"/>
        <v>0</v>
      </c>
      <c r="BI126" s="206">
        <f t="shared" si="8"/>
        <v>0</v>
      </c>
      <c r="BJ126" s="18" t="s">
        <v>83</v>
      </c>
      <c r="BK126" s="206">
        <f t="shared" si="9"/>
        <v>0</v>
      </c>
      <c r="BL126" s="18" t="s">
        <v>3388</v>
      </c>
      <c r="BM126" s="205" t="s">
        <v>6372</v>
      </c>
    </row>
    <row r="127" spans="1:65" s="2" customFormat="1" ht="16.5" customHeight="1">
      <c r="A127" s="35"/>
      <c r="B127" s="36"/>
      <c r="C127" s="194" t="s">
        <v>106</v>
      </c>
      <c r="D127" s="194" t="s">
        <v>277</v>
      </c>
      <c r="E127" s="195" t="s">
        <v>3385</v>
      </c>
      <c r="F127" s="196" t="s">
        <v>3386</v>
      </c>
      <c r="G127" s="197" t="s">
        <v>597</v>
      </c>
      <c r="H127" s="198">
        <v>1</v>
      </c>
      <c r="I127" s="199"/>
      <c r="J127" s="200">
        <f t="shared" si="0"/>
        <v>0</v>
      </c>
      <c r="K127" s="196" t="s">
        <v>1</v>
      </c>
      <c r="L127" s="40"/>
      <c r="M127" s="201" t="s">
        <v>1</v>
      </c>
      <c r="N127" s="202" t="s">
        <v>41</v>
      </c>
      <c r="O127" s="72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3388</v>
      </c>
      <c r="AT127" s="205" t="s">
        <v>277</v>
      </c>
      <c r="AU127" s="205" t="s">
        <v>85</v>
      </c>
      <c r="AY127" s="18" t="s">
        <v>275</v>
      </c>
      <c r="BE127" s="206">
        <f t="shared" si="4"/>
        <v>0</v>
      </c>
      <c r="BF127" s="206">
        <f t="shared" si="5"/>
        <v>0</v>
      </c>
      <c r="BG127" s="206">
        <f t="shared" si="6"/>
        <v>0</v>
      </c>
      <c r="BH127" s="206">
        <f t="shared" si="7"/>
        <v>0</v>
      </c>
      <c r="BI127" s="206">
        <f t="shared" si="8"/>
        <v>0</v>
      </c>
      <c r="BJ127" s="18" t="s">
        <v>83</v>
      </c>
      <c r="BK127" s="206">
        <f t="shared" si="9"/>
        <v>0</v>
      </c>
      <c r="BL127" s="18" t="s">
        <v>3388</v>
      </c>
      <c r="BM127" s="205" t="s">
        <v>6373</v>
      </c>
    </row>
    <row r="128" spans="1:65" s="2" customFormat="1" ht="16.5" customHeight="1">
      <c r="A128" s="35"/>
      <c r="B128" s="36"/>
      <c r="C128" s="194" t="s">
        <v>282</v>
      </c>
      <c r="D128" s="194" t="s">
        <v>277</v>
      </c>
      <c r="E128" s="195" t="s">
        <v>6374</v>
      </c>
      <c r="F128" s="196" t="s">
        <v>6375</v>
      </c>
      <c r="G128" s="197" t="s">
        <v>597</v>
      </c>
      <c r="H128" s="198">
        <v>1</v>
      </c>
      <c r="I128" s="199"/>
      <c r="J128" s="200">
        <f t="shared" si="0"/>
        <v>0</v>
      </c>
      <c r="K128" s="196" t="s">
        <v>1</v>
      </c>
      <c r="L128" s="40"/>
      <c r="M128" s="201" t="s">
        <v>1</v>
      </c>
      <c r="N128" s="202" t="s">
        <v>41</v>
      </c>
      <c r="O128" s="72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3388</v>
      </c>
      <c r="AT128" s="205" t="s">
        <v>277</v>
      </c>
      <c r="AU128" s="205" t="s">
        <v>85</v>
      </c>
      <c r="AY128" s="18" t="s">
        <v>275</v>
      </c>
      <c r="BE128" s="206">
        <f t="shared" si="4"/>
        <v>0</v>
      </c>
      <c r="BF128" s="206">
        <f t="shared" si="5"/>
        <v>0</v>
      </c>
      <c r="BG128" s="206">
        <f t="shared" si="6"/>
        <v>0</v>
      </c>
      <c r="BH128" s="206">
        <f t="shared" si="7"/>
        <v>0</v>
      </c>
      <c r="BI128" s="206">
        <f t="shared" si="8"/>
        <v>0</v>
      </c>
      <c r="BJ128" s="18" t="s">
        <v>83</v>
      </c>
      <c r="BK128" s="206">
        <f t="shared" si="9"/>
        <v>0</v>
      </c>
      <c r="BL128" s="18" t="s">
        <v>3388</v>
      </c>
      <c r="BM128" s="205" t="s">
        <v>6376</v>
      </c>
    </row>
    <row r="129" spans="1:65" s="2" customFormat="1" ht="16.5" customHeight="1">
      <c r="A129" s="35"/>
      <c r="B129" s="36"/>
      <c r="C129" s="194" t="s">
        <v>317</v>
      </c>
      <c r="D129" s="194" t="s">
        <v>277</v>
      </c>
      <c r="E129" s="195" t="s">
        <v>6377</v>
      </c>
      <c r="F129" s="196" t="s">
        <v>6378</v>
      </c>
      <c r="G129" s="197" t="s">
        <v>597</v>
      </c>
      <c r="H129" s="198">
        <v>1</v>
      </c>
      <c r="I129" s="199"/>
      <c r="J129" s="200">
        <f t="shared" si="0"/>
        <v>0</v>
      </c>
      <c r="K129" s="196" t="s">
        <v>1</v>
      </c>
      <c r="L129" s="40"/>
      <c r="M129" s="201" t="s">
        <v>1</v>
      </c>
      <c r="N129" s="202" t="s">
        <v>41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282</v>
      </c>
      <c r="AT129" s="205" t="s">
        <v>277</v>
      </c>
      <c r="AU129" s="205" t="s">
        <v>85</v>
      </c>
      <c r="AY129" s="18" t="s">
        <v>275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8" t="s">
        <v>83</v>
      </c>
      <c r="BK129" s="206">
        <f t="shared" si="9"/>
        <v>0</v>
      </c>
      <c r="BL129" s="18" t="s">
        <v>282</v>
      </c>
      <c r="BM129" s="205" t="s">
        <v>6379</v>
      </c>
    </row>
    <row r="130" spans="1:65" s="2" customFormat="1" ht="16.5" customHeight="1">
      <c r="A130" s="35"/>
      <c r="B130" s="36"/>
      <c r="C130" s="194" t="s">
        <v>322</v>
      </c>
      <c r="D130" s="194" t="s">
        <v>277</v>
      </c>
      <c r="E130" s="195" t="s">
        <v>6380</v>
      </c>
      <c r="F130" s="196" t="s">
        <v>6381</v>
      </c>
      <c r="G130" s="197" t="s">
        <v>597</v>
      </c>
      <c r="H130" s="198">
        <v>1</v>
      </c>
      <c r="I130" s="199"/>
      <c r="J130" s="200">
        <f t="shared" si="0"/>
        <v>0</v>
      </c>
      <c r="K130" s="196" t="s">
        <v>1</v>
      </c>
      <c r="L130" s="40"/>
      <c r="M130" s="201" t="s">
        <v>1</v>
      </c>
      <c r="N130" s="202" t="s">
        <v>41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282</v>
      </c>
      <c r="AT130" s="205" t="s">
        <v>277</v>
      </c>
      <c r="AU130" s="205" t="s">
        <v>85</v>
      </c>
      <c r="AY130" s="18" t="s">
        <v>275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83</v>
      </c>
      <c r="BK130" s="206">
        <f t="shared" si="9"/>
        <v>0</v>
      </c>
      <c r="BL130" s="18" t="s">
        <v>282</v>
      </c>
      <c r="BM130" s="205" t="s">
        <v>6382</v>
      </c>
    </row>
    <row r="131" spans="1:65" s="12" customFormat="1" ht="22.75" customHeight="1">
      <c r="B131" s="178"/>
      <c r="C131" s="179"/>
      <c r="D131" s="180" t="s">
        <v>75</v>
      </c>
      <c r="E131" s="192" t="s">
        <v>6383</v>
      </c>
      <c r="F131" s="192" t="s">
        <v>6384</v>
      </c>
      <c r="G131" s="179"/>
      <c r="H131" s="179"/>
      <c r="I131" s="182"/>
      <c r="J131" s="193">
        <f>BK131</f>
        <v>0</v>
      </c>
      <c r="K131" s="179"/>
      <c r="L131" s="184"/>
      <c r="M131" s="185"/>
      <c r="N131" s="186"/>
      <c r="O131" s="186"/>
      <c r="P131" s="187">
        <f>SUM(P132:P145)</f>
        <v>0</v>
      </c>
      <c r="Q131" s="186"/>
      <c r="R131" s="187">
        <f>SUM(R132:R145)</f>
        <v>0</v>
      </c>
      <c r="S131" s="186"/>
      <c r="T131" s="188">
        <f>SUM(T132:T145)</f>
        <v>0</v>
      </c>
      <c r="AR131" s="189" t="s">
        <v>317</v>
      </c>
      <c r="AT131" s="190" t="s">
        <v>75</v>
      </c>
      <c r="AU131" s="190" t="s">
        <v>83</v>
      </c>
      <c r="AY131" s="189" t="s">
        <v>275</v>
      </c>
      <c r="BK131" s="191">
        <f>SUM(BK132:BK145)</f>
        <v>0</v>
      </c>
    </row>
    <row r="132" spans="1:65" s="2" customFormat="1" ht="16.5" customHeight="1">
      <c r="A132" s="35"/>
      <c r="B132" s="36"/>
      <c r="C132" s="194" t="s">
        <v>328</v>
      </c>
      <c r="D132" s="194" t="s">
        <v>277</v>
      </c>
      <c r="E132" s="195" t="s">
        <v>6385</v>
      </c>
      <c r="F132" s="196" t="s">
        <v>6386</v>
      </c>
      <c r="G132" s="197" t="s">
        <v>597</v>
      </c>
      <c r="H132" s="198">
        <v>1</v>
      </c>
      <c r="I132" s="199"/>
      <c r="J132" s="200">
        <f t="shared" ref="J132:J145" si="10">ROUND(I132*H132,2)</f>
        <v>0</v>
      </c>
      <c r="K132" s="196" t="s">
        <v>1</v>
      </c>
      <c r="L132" s="40"/>
      <c r="M132" s="201" t="s">
        <v>1</v>
      </c>
      <c r="N132" s="202" t="s">
        <v>41</v>
      </c>
      <c r="O132" s="72"/>
      <c r="P132" s="203">
        <f t="shared" ref="P132:P145" si="11">O132*H132</f>
        <v>0</v>
      </c>
      <c r="Q132" s="203">
        <v>0</v>
      </c>
      <c r="R132" s="203">
        <f t="shared" ref="R132:R145" si="12">Q132*H132</f>
        <v>0</v>
      </c>
      <c r="S132" s="203">
        <v>0</v>
      </c>
      <c r="T132" s="204">
        <f t="shared" ref="T132:T145" si="13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3388</v>
      </c>
      <c r="AT132" s="205" t="s">
        <v>277</v>
      </c>
      <c r="AU132" s="205" t="s">
        <v>85</v>
      </c>
      <c r="AY132" s="18" t="s">
        <v>275</v>
      </c>
      <c r="BE132" s="206">
        <f t="shared" ref="BE132:BE145" si="14">IF(N132="základní",J132,0)</f>
        <v>0</v>
      </c>
      <c r="BF132" s="206">
        <f t="shared" ref="BF132:BF145" si="15">IF(N132="snížená",J132,0)</f>
        <v>0</v>
      </c>
      <c r="BG132" s="206">
        <f t="shared" ref="BG132:BG145" si="16">IF(N132="zákl. přenesená",J132,0)</f>
        <v>0</v>
      </c>
      <c r="BH132" s="206">
        <f t="shared" ref="BH132:BH145" si="17">IF(N132="sníž. přenesená",J132,0)</f>
        <v>0</v>
      </c>
      <c r="BI132" s="206">
        <f t="shared" ref="BI132:BI145" si="18">IF(N132="nulová",J132,0)</f>
        <v>0</v>
      </c>
      <c r="BJ132" s="18" t="s">
        <v>83</v>
      </c>
      <c r="BK132" s="206">
        <f t="shared" ref="BK132:BK145" si="19">ROUND(I132*H132,2)</f>
        <v>0</v>
      </c>
      <c r="BL132" s="18" t="s">
        <v>3388</v>
      </c>
      <c r="BM132" s="205" t="s">
        <v>6387</v>
      </c>
    </row>
    <row r="133" spans="1:65" s="2" customFormat="1" ht="16.5" customHeight="1">
      <c r="A133" s="35"/>
      <c r="B133" s="36"/>
      <c r="C133" s="194" t="s">
        <v>334</v>
      </c>
      <c r="D133" s="194" t="s">
        <v>277</v>
      </c>
      <c r="E133" s="195" t="s">
        <v>6388</v>
      </c>
      <c r="F133" s="196" t="s">
        <v>6389</v>
      </c>
      <c r="G133" s="197" t="s">
        <v>597</v>
      </c>
      <c r="H133" s="198">
        <v>1</v>
      </c>
      <c r="I133" s="199"/>
      <c r="J133" s="200">
        <f t="shared" si="10"/>
        <v>0</v>
      </c>
      <c r="K133" s="196" t="s">
        <v>1</v>
      </c>
      <c r="L133" s="40"/>
      <c r="M133" s="201" t="s">
        <v>1</v>
      </c>
      <c r="N133" s="202" t="s">
        <v>41</v>
      </c>
      <c r="O133" s="72"/>
      <c r="P133" s="203">
        <f t="shared" si="11"/>
        <v>0</v>
      </c>
      <c r="Q133" s="203">
        <v>0</v>
      </c>
      <c r="R133" s="203">
        <f t="shared" si="12"/>
        <v>0</v>
      </c>
      <c r="S133" s="203">
        <v>0</v>
      </c>
      <c r="T133" s="204">
        <f t="shared" si="1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3388</v>
      </c>
      <c r="AT133" s="205" t="s">
        <v>277</v>
      </c>
      <c r="AU133" s="205" t="s">
        <v>85</v>
      </c>
      <c r="AY133" s="18" t="s">
        <v>275</v>
      </c>
      <c r="BE133" s="206">
        <f t="shared" si="14"/>
        <v>0</v>
      </c>
      <c r="BF133" s="206">
        <f t="shared" si="15"/>
        <v>0</v>
      </c>
      <c r="BG133" s="206">
        <f t="shared" si="16"/>
        <v>0</v>
      </c>
      <c r="BH133" s="206">
        <f t="shared" si="17"/>
        <v>0</v>
      </c>
      <c r="BI133" s="206">
        <f t="shared" si="18"/>
        <v>0</v>
      </c>
      <c r="BJ133" s="18" t="s">
        <v>83</v>
      </c>
      <c r="BK133" s="206">
        <f t="shared" si="19"/>
        <v>0</v>
      </c>
      <c r="BL133" s="18" t="s">
        <v>3388</v>
      </c>
      <c r="BM133" s="205" t="s">
        <v>6390</v>
      </c>
    </row>
    <row r="134" spans="1:65" s="2" customFormat="1" ht="16.5" customHeight="1">
      <c r="A134" s="35"/>
      <c r="B134" s="36"/>
      <c r="C134" s="194" t="s">
        <v>339</v>
      </c>
      <c r="D134" s="194" t="s">
        <v>277</v>
      </c>
      <c r="E134" s="195" t="s">
        <v>6391</v>
      </c>
      <c r="F134" s="196" t="s">
        <v>6392</v>
      </c>
      <c r="G134" s="197" t="s">
        <v>597</v>
      </c>
      <c r="H134" s="198">
        <v>1</v>
      </c>
      <c r="I134" s="199"/>
      <c r="J134" s="200">
        <f t="shared" si="10"/>
        <v>0</v>
      </c>
      <c r="K134" s="196" t="s">
        <v>1</v>
      </c>
      <c r="L134" s="40"/>
      <c r="M134" s="201" t="s">
        <v>1</v>
      </c>
      <c r="N134" s="202" t="s">
        <v>41</v>
      </c>
      <c r="O134" s="72"/>
      <c r="P134" s="203">
        <f t="shared" si="11"/>
        <v>0</v>
      </c>
      <c r="Q134" s="203">
        <v>0</v>
      </c>
      <c r="R134" s="203">
        <f t="shared" si="12"/>
        <v>0</v>
      </c>
      <c r="S134" s="203">
        <v>0</v>
      </c>
      <c r="T134" s="204">
        <f t="shared" si="1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3388</v>
      </c>
      <c r="AT134" s="205" t="s">
        <v>277</v>
      </c>
      <c r="AU134" s="205" t="s">
        <v>85</v>
      </c>
      <c r="AY134" s="18" t="s">
        <v>275</v>
      </c>
      <c r="BE134" s="206">
        <f t="shared" si="14"/>
        <v>0</v>
      </c>
      <c r="BF134" s="206">
        <f t="shared" si="15"/>
        <v>0</v>
      </c>
      <c r="BG134" s="206">
        <f t="shared" si="16"/>
        <v>0</v>
      </c>
      <c r="BH134" s="206">
        <f t="shared" si="17"/>
        <v>0</v>
      </c>
      <c r="BI134" s="206">
        <f t="shared" si="18"/>
        <v>0</v>
      </c>
      <c r="BJ134" s="18" t="s">
        <v>83</v>
      </c>
      <c r="BK134" s="206">
        <f t="shared" si="19"/>
        <v>0</v>
      </c>
      <c r="BL134" s="18" t="s">
        <v>3388</v>
      </c>
      <c r="BM134" s="205" t="s">
        <v>6393</v>
      </c>
    </row>
    <row r="135" spans="1:65" s="2" customFormat="1" ht="16.5" customHeight="1">
      <c r="A135" s="35"/>
      <c r="B135" s="36"/>
      <c r="C135" s="194" t="s">
        <v>345</v>
      </c>
      <c r="D135" s="194" t="s">
        <v>277</v>
      </c>
      <c r="E135" s="195" t="s">
        <v>6394</v>
      </c>
      <c r="F135" s="196" t="s">
        <v>6395</v>
      </c>
      <c r="G135" s="197" t="s">
        <v>597</v>
      </c>
      <c r="H135" s="198">
        <v>1</v>
      </c>
      <c r="I135" s="199"/>
      <c r="J135" s="200">
        <f t="shared" si="10"/>
        <v>0</v>
      </c>
      <c r="K135" s="196" t="s">
        <v>1</v>
      </c>
      <c r="L135" s="40"/>
      <c r="M135" s="201" t="s">
        <v>1</v>
      </c>
      <c r="N135" s="202" t="s">
        <v>41</v>
      </c>
      <c r="O135" s="72"/>
      <c r="P135" s="203">
        <f t="shared" si="11"/>
        <v>0</v>
      </c>
      <c r="Q135" s="203">
        <v>0</v>
      </c>
      <c r="R135" s="203">
        <f t="shared" si="12"/>
        <v>0</v>
      </c>
      <c r="S135" s="203">
        <v>0</v>
      </c>
      <c r="T135" s="204">
        <f t="shared" si="1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3388</v>
      </c>
      <c r="AT135" s="205" t="s">
        <v>277</v>
      </c>
      <c r="AU135" s="205" t="s">
        <v>85</v>
      </c>
      <c r="AY135" s="18" t="s">
        <v>275</v>
      </c>
      <c r="BE135" s="206">
        <f t="shared" si="14"/>
        <v>0</v>
      </c>
      <c r="BF135" s="206">
        <f t="shared" si="15"/>
        <v>0</v>
      </c>
      <c r="BG135" s="206">
        <f t="shared" si="16"/>
        <v>0</v>
      </c>
      <c r="BH135" s="206">
        <f t="shared" si="17"/>
        <v>0</v>
      </c>
      <c r="BI135" s="206">
        <f t="shared" si="18"/>
        <v>0</v>
      </c>
      <c r="BJ135" s="18" t="s">
        <v>83</v>
      </c>
      <c r="BK135" s="206">
        <f t="shared" si="19"/>
        <v>0</v>
      </c>
      <c r="BL135" s="18" t="s">
        <v>3388</v>
      </c>
      <c r="BM135" s="205" t="s">
        <v>6396</v>
      </c>
    </row>
    <row r="136" spans="1:65" s="2" customFormat="1" ht="37.75" customHeight="1">
      <c r="A136" s="35"/>
      <c r="B136" s="36"/>
      <c r="C136" s="194" t="s">
        <v>349</v>
      </c>
      <c r="D136" s="194" t="s">
        <v>277</v>
      </c>
      <c r="E136" s="195" t="s">
        <v>6397</v>
      </c>
      <c r="F136" s="196" t="s">
        <v>6398</v>
      </c>
      <c r="G136" s="197" t="s">
        <v>597</v>
      </c>
      <c r="H136" s="198">
        <v>1</v>
      </c>
      <c r="I136" s="199"/>
      <c r="J136" s="200">
        <f t="shared" si="10"/>
        <v>0</v>
      </c>
      <c r="K136" s="196" t="s">
        <v>1</v>
      </c>
      <c r="L136" s="40"/>
      <c r="M136" s="201" t="s">
        <v>1</v>
      </c>
      <c r="N136" s="202" t="s">
        <v>41</v>
      </c>
      <c r="O136" s="72"/>
      <c r="P136" s="203">
        <f t="shared" si="11"/>
        <v>0</v>
      </c>
      <c r="Q136" s="203">
        <v>0</v>
      </c>
      <c r="R136" s="203">
        <f t="shared" si="12"/>
        <v>0</v>
      </c>
      <c r="S136" s="203">
        <v>0</v>
      </c>
      <c r="T136" s="204">
        <f t="shared" si="1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3388</v>
      </c>
      <c r="AT136" s="205" t="s">
        <v>277</v>
      </c>
      <c r="AU136" s="205" t="s">
        <v>85</v>
      </c>
      <c r="AY136" s="18" t="s">
        <v>275</v>
      </c>
      <c r="BE136" s="206">
        <f t="shared" si="14"/>
        <v>0</v>
      </c>
      <c r="BF136" s="206">
        <f t="shared" si="15"/>
        <v>0</v>
      </c>
      <c r="BG136" s="206">
        <f t="shared" si="16"/>
        <v>0</v>
      </c>
      <c r="BH136" s="206">
        <f t="shared" si="17"/>
        <v>0</v>
      </c>
      <c r="BI136" s="206">
        <f t="shared" si="18"/>
        <v>0</v>
      </c>
      <c r="BJ136" s="18" t="s">
        <v>83</v>
      </c>
      <c r="BK136" s="206">
        <f t="shared" si="19"/>
        <v>0</v>
      </c>
      <c r="BL136" s="18" t="s">
        <v>3388</v>
      </c>
      <c r="BM136" s="205" t="s">
        <v>6399</v>
      </c>
    </row>
    <row r="137" spans="1:65" s="2" customFormat="1" ht="16.5" customHeight="1">
      <c r="A137" s="35"/>
      <c r="B137" s="36"/>
      <c r="C137" s="194" t="s">
        <v>362</v>
      </c>
      <c r="D137" s="194" t="s">
        <v>277</v>
      </c>
      <c r="E137" s="195" t="s">
        <v>6400</v>
      </c>
      <c r="F137" s="196" t="s">
        <v>6401</v>
      </c>
      <c r="G137" s="197" t="s">
        <v>597</v>
      </c>
      <c r="H137" s="198">
        <v>1</v>
      </c>
      <c r="I137" s="199"/>
      <c r="J137" s="200">
        <f t="shared" si="10"/>
        <v>0</v>
      </c>
      <c r="K137" s="196" t="s">
        <v>1</v>
      </c>
      <c r="L137" s="40"/>
      <c r="M137" s="201" t="s">
        <v>1</v>
      </c>
      <c r="N137" s="202" t="s">
        <v>41</v>
      </c>
      <c r="O137" s="72"/>
      <c r="P137" s="203">
        <f t="shared" si="11"/>
        <v>0</v>
      </c>
      <c r="Q137" s="203">
        <v>0</v>
      </c>
      <c r="R137" s="203">
        <f t="shared" si="12"/>
        <v>0</v>
      </c>
      <c r="S137" s="203">
        <v>0</v>
      </c>
      <c r="T137" s="204">
        <f t="shared" si="1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3388</v>
      </c>
      <c r="AT137" s="205" t="s">
        <v>277</v>
      </c>
      <c r="AU137" s="205" t="s">
        <v>85</v>
      </c>
      <c r="AY137" s="18" t="s">
        <v>275</v>
      </c>
      <c r="BE137" s="206">
        <f t="shared" si="14"/>
        <v>0</v>
      </c>
      <c r="BF137" s="206">
        <f t="shared" si="15"/>
        <v>0</v>
      </c>
      <c r="BG137" s="206">
        <f t="shared" si="16"/>
        <v>0</v>
      </c>
      <c r="BH137" s="206">
        <f t="shared" si="17"/>
        <v>0</v>
      </c>
      <c r="BI137" s="206">
        <f t="shared" si="18"/>
        <v>0</v>
      </c>
      <c r="BJ137" s="18" t="s">
        <v>83</v>
      </c>
      <c r="BK137" s="206">
        <f t="shared" si="19"/>
        <v>0</v>
      </c>
      <c r="BL137" s="18" t="s">
        <v>3388</v>
      </c>
      <c r="BM137" s="205" t="s">
        <v>6402</v>
      </c>
    </row>
    <row r="138" spans="1:65" s="2" customFormat="1" ht="16.5" customHeight="1">
      <c r="A138" s="35"/>
      <c r="B138" s="36"/>
      <c r="C138" s="194" t="s">
        <v>366</v>
      </c>
      <c r="D138" s="194" t="s">
        <v>277</v>
      </c>
      <c r="E138" s="195" t="s">
        <v>6403</v>
      </c>
      <c r="F138" s="196" t="s">
        <v>6404</v>
      </c>
      <c r="G138" s="197" t="s">
        <v>597</v>
      </c>
      <c r="H138" s="198">
        <v>1</v>
      </c>
      <c r="I138" s="199"/>
      <c r="J138" s="200">
        <f t="shared" si="10"/>
        <v>0</v>
      </c>
      <c r="K138" s="196" t="s">
        <v>1</v>
      </c>
      <c r="L138" s="40"/>
      <c r="M138" s="201" t="s">
        <v>1</v>
      </c>
      <c r="N138" s="202" t="s">
        <v>41</v>
      </c>
      <c r="O138" s="72"/>
      <c r="P138" s="203">
        <f t="shared" si="11"/>
        <v>0</v>
      </c>
      <c r="Q138" s="203">
        <v>0</v>
      </c>
      <c r="R138" s="203">
        <f t="shared" si="12"/>
        <v>0</v>
      </c>
      <c r="S138" s="203">
        <v>0</v>
      </c>
      <c r="T138" s="204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3388</v>
      </c>
      <c r="AT138" s="205" t="s">
        <v>277</v>
      </c>
      <c r="AU138" s="205" t="s">
        <v>85</v>
      </c>
      <c r="AY138" s="18" t="s">
        <v>275</v>
      </c>
      <c r="BE138" s="206">
        <f t="shared" si="14"/>
        <v>0</v>
      </c>
      <c r="BF138" s="206">
        <f t="shared" si="15"/>
        <v>0</v>
      </c>
      <c r="BG138" s="206">
        <f t="shared" si="16"/>
        <v>0</v>
      </c>
      <c r="BH138" s="206">
        <f t="shared" si="17"/>
        <v>0</v>
      </c>
      <c r="BI138" s="206">
        <f t="shared" si="18"/>
        <v>0</v>
      </c>
      <c r="BJ138" s="18" t="s">
        <v>83</v>
      </c>
      <c r="BK138" s="206">
        <f t="shared" si="19"/>
        <v>0</v>
      </c>
      <c r="BL138" s="18" t="s">
        <v>3388</v>
      </c>
      <c r="BM138" s="205" t="s">
        <v>6405</v>
      </c>
    </row>
    <row r="139" spans="1:65" s="2" customFormat="1" ht="49" customHeight="1">
      <c r="A139" s="35"/>
      <c r="B139" s="36"/>
      <c r="C139" s="194" t="s">
        <v>370</v>
      </c>
      <c r="D139" s="194" t="s">
        <v>277</v>
      </c>
      <c r="E139" s="195" t="s">
        <v>6406</v>
      </c>
      <c r="F139" s="196" t="s">
        <v>6407</v>
      </c>
      <c r="G139" s="197" t="s">
        <v>597</v>
      </c>
      <c r="H139" s="198">
        <v>1</v>
      </c>
      <c r="I139" s="199"/>
      <c r="J139" s="200">
        <f t="shared" si="10"/>
        <v>0</v>
      </c>
      <c r="K139" s="196" t="s">
        <v>1</v>
      </c>
      <c r="L139" s="40"/>
      <c r="M139" s="201" t="s">
        <v>1</v>
      </c>
      <c r="N139" s="202" t="s">
        <v>41</v>
      </c>
      <c r="O139" s="72"/>
      <c r="P139" s="203">
        <f t="shared" si="11"/>
        <v>0</v>
      </c>
      <c r="Q139" s="203">
        <v>0</v>
      </c>
      <c r="R139" s="203">
        <f t="shared" si="12"/>
        <v>0</v>
      </c>
      <c r="S139" s="203">
        <v>0</v>
      </c>
      <c r="T139" s="204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3388</v>
      </c>
      <c r="AT139" s="205" t="s">
        <v>277</v>
      </c>
      <c r="AU139" s="205" t="s">
        <v>85</v>
      </c>
      <c r="AY139" s="18" t="s">
        <v>275</v>
      </c>
      <c r="BE139" s="206">
        <f t="shared" si="14"/>
        <v>0</v>
      </c>
      <c r="BF139" s="206">
        <f t="shared" si="15"/>
        <v>0</v>
      </c>
      <c r="BG139" s="206">
        <f t="shared" si="16"/>
        <v>0</v>
      </c>
      <c r="BH139" s="206">
        <f t="shared" si="17"/>
        <v>0</v>
      </c>
      <c r="BI139" s="206">
        <f t="shared" si="18"/>
        <v>0</v>
      </c>
      <c r="BJ139" s="18" t="s">
        <v>83</v>
      </c>
      <c r="BK139" s="206">
        <f t="shared" si="19"/>
        <v>0</v>
      </c>
      <c r="BL139" s="18" t="s">
        <v>3388</v>
      </c>
      <c r="BM139" s="205" t="s">
        <v>6408</v>
      </c>
    </row>
    <row r="140" spans="1:65" s="2" customFormat="1" ht="24.15" customHeight="1">
      <c r="A140" s="35"/>
      <c r="B140" s="36"/>
      <c r="C140" s="194" t="s">
        <v>8</v>
      </c>
      <c r="D140" s="194" t="s">
        <v>277</v>
      </c>
      <c r="E140" s="195" t="s">
        <v>6409</v>
      </c>
      <c r="F140" s="196" t="s">
        <v>6410</v>
      </c>
      <c r="G140" s="197" t="s">
        <v>597</v>
      </c>
      <c r="H140" s="198">
        <v>1</v>
      </c>
      <c r="I140" s="199"/>
      <c r="J140" s="200">
        <f t="shared" si="10"/>
        <v>0</v>
      </c>
      <c r="K140" s="196" t="s">
        <v>1</v>
      </c>
      <c r="L140" s="40"/>
      <c r="M140" s="201" t="s">
        <v>1</v>
      </c>
      <c r="N140" s="202" t="s">
        <v>41</v>
      </c>
      <c r="O140" s="72"/>
      <c r="P140" s="203">
        <f t="shared" si="11"/>
        <v>0</v>
      </c>
      <c r="Q140" s="203">
        <v>0</v>
      </c>
      <c r="R140" s="203">
        <f t="shared" si="12"/>
        <v>0</v>
      </c>
      <c r="S140" s="203">
        <v>0</v>
      </c>
      <c r="T140" s="204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3388</v>
      </c>
      <c r="AT140" s="205" t="s">
        <v>277</v>
      </c>
      <c r="AU140" s="205" t="s">
        <v>85</v>
      </c>
      <c r="AY140" s="18" t="s">
        <v>275</v>
      </c>
      <c r="BE140" s="206">
        <f t="shared" si="14"/>
        <v>0</v>
      </c>
      <c r="BF140" s="206">
        <f t="shared" si="15"/>
        <v>0</v>
      </c>
      <c r="BG140" s="206">
        <f t="shared" si="16"/>
        <v>0</v>
      </c>
      <c r="BH140" s="206">
        <f t="shared" si="17"/>
        <v>0</v>
      </c>
      <c r="BI140" s="206">
        <f t="shared" si="18"/>
        <v>0</v>
      </c>
      <c r="BJ140" s="18" t="s">
        <v>83</v>
      </c>
      <c r="BK140" s="206">
        <f t="shared" si="19"/>
        <v>0</v>
      </c>
      <c r="BL140" s="18" t="s">
        <v>3388</v>
      </c>
      <c r="BM140" s="205" t="s">
        <v>6411</v>
      </c>
    </row>
    <row r="141" spans="1:65" s="2" customFormat="1" ht="21.75" customHeight="1">
      <c r="A141" s="35"/>
      <c r="B141" s="36"/>
      <c r="C141" s="194" t="s">
        <v>380</v>
      </c>
      <c r="D141" s="194" t="s">
        <v>277</v>
      </c>
      <c r="E141" s="195" t="s">
        <v>6412</v>
      </c>
      <c r="F141" s="196" t="s">
        <v>6413</v>
      </c>
      <c r="G141" s="197" t="s">
        <v>597</v>
      </c>
      <c r="H141" s="198">
        <v>1</v>
      </c>
      <c r="I141" s="199"/>
      <c r="J141" s="200">
        <f t="shared" si="10"/>
        <v>0</v>
      </c>
      <c r="K141" s="196" t="s">
        <v>1</v>
      </c>
      <c r="L141" s="40"/>
      <c r="M141" s="201" t="s">
        <v>1</v>
      </c>
      <c r="N141" s="202" t="s">
        <v>41</v>
      </c>
      <c r="O141" s="72"/>
      <c r="P141" s="203">
        <f t="shared" si="11"/>
        <v>0</v>
      </c>
      <c r="Q141" s="203">
        <v>0</v>
      </c>
      <c r="R141" s="203">
        <f t="shared" si="12"/>
        <v>0</v>
      </c>
      <c r="S141" s="203">
        <v>0</v>
      </c>
      <c r="T141" s="204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3388</v>
      </c>
      <c r="AT141" s="205" t="s">
        <v>277</v>
      </c>
      <c r="AU141" s="205" t="s">
        <v>85</v>
      </c>
      <c r="AY141" s="18" t="s">
        <v>275</v>
      </c>
      <c r="BE141" s="206">
        <f t="shared" si="14"/>
        <v>0</v>
      </c>
      <c r="BF141" s="206">
        <f t="shared" si="15"/>
        <v>0</v>
      </c>
      <c r="BG141" s="206">
        <f t="shared" si="16"/>
        <v>0</v>
      </c>
      <c r="BH141" s="206">
        <f t="shared" si="17"/>
        <v>0</v>
      </c>
      <c r="BI141" s="206">
        <f t="shared" si="18"/>
        <v>0</v>
      </c>
      <c r="BJ141" s="18" t="s">
        <v>83</v>
      </c>
      <c r="BK141" s="206">
        <f t="shared" si="19"/>
        <v>0</v>
      </c>
      <c r="BL141" s="18" t="s">
        <v>3388</v>
      </c>
      <c r="BM141" s="205" t="s">
        <v>6414</v>
      </c>
    </row>
    <row r="142" spans="1:65" s="2" customFormat="1" ht="33" customHeight="1">
      <c r="A142" s="35"/>
      <c r="B142" s="36"/>
      <c r="C142" s="194" t="s">
        <v>385</v>
      </c>
      <c r="D142" s="194" t="s">
        <v>277</v>
      </c>
      <c r="E142" s="195" t="s">
        <v>6415</v>
      </c>
      <c r="F142" s="196" t="s">
        <v>6416</v>
      </c>
      <c r="G142" s="197" t="s">
        <v>597</v>
      </c>
      <c r="H142" s="198">
        <v>1</v>
      </c>
      <c r="I142" s="199"/>
      <c r="J142" s="200">
        <f t="shared" si="10"/>
        <v>0</v>
      </c>
      <c r="K142" s="196" t="s">
        <v>1</v>
      </c>
      <c r="L142" s="40"/>
      <c r="M142" s="201" t="s">
        <v>1</v>
      </c>
      <c r="N142" s="202" t="s">
        <v>41</v>
      </c>
      <c r="O142" s="72"/>
      <c r="P142" s="203">
        <f t="shared" si="11"/>
        <v>0</v>
      </c>
      <c r="Q142" s="203">
        <v>0</v>
      </c>
      <c r="R142" s="203">
        <f t="shared" si="12"/>
        <v>0</v>
      </c>
      <c r="S142" s="203">
        <v>0</v>
      </c>
      <c r="T142" s="204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3388</v>
      </c>
      <c r="AT142" s="205" t="s">
        <v>277</v>
      </c>
      <c r="AU142" s="205" t="s">
        <v>85</v>
      </c>
      <c r="AY142" s="18" t="s">
        <v>275</v>
      </c>
      <c r="BE142" s="206">
        <f t="shared" si="14"/>
        <v>0</v>
      </c>
      <c r="BF142" s="206">
        <f t="shared" si="15"/>
        <v>0</v>
      </c>
      <c r="BG142" s="206">
        <f t="shared" si="16"/>
        <v>0</v>
      </c>
      <c r="BH142" s="206">
        <f t="shared" si="17"/>
        <v>0</v>
      </c>
      <c r="BI142" s="206">
        <f t="shared" si="18"/>
        <v>0</v>
      </c>
      <c r="BJ142" s="18" t="s">
        <v>83</v>
      </c>
      <c r="BK142" s="206">
        <f t="shared" si="19"/>
        <v>0</v>
      </c>
      <c r="BL142" s="18" t="s">
        <v>3388</v>
      </c>
      <c r="BM142" s="205" t="s">
        <v>6417</v>
      </c>
    </row>
    <row r="143" spans="1:65" s="2" customFormat="1" ht="16.5" customHeight="1">
      <c r="A143" s="35"/>
      <c r="B143" s="36"/>
      <c r="C143" s="194" t="s">
        <v>391</v>
      </c>
      <c r="D143" s="194" t="s">
        <v>277</v>
      </c>
      <c r="E143" s="195" t="s">
        <v>6418</v>
      </c>
      <c r="F143" s="196" t="s">
        <v>6419</v>
      </c>
      <c r="G143" s="197" t="s">
        <v>597</v>
      </c>
      <c r="H143" s="198">
        <v>1</v>
      </c>
      <c r="I143" s="199"/>
      <c r="J143" s="200">
        <f t="shared" si="10"/>
        <v>0</v>
      </c>
      <c r="K143" s="196" t="s">
        <v>1</v>
      </c>
      <c r="L143" s="40"/>
      <c r="M143" s="201" t="s">
        <v>1</v>
      </c>
      <c r="N143" s="202" t="s">
        <v>41</v>
      </c>
      <c r="O143" s="72"/>
      <c r="P143" s="203">
        <f t="shared" si="11"/>
        <v>0</v>
      </c>
      <c r="Q143" s="203">
        <v>0</v>
      </c>
      <c r="R143" s="203">
        <f t="shared" si="12"/>
        <v>0</v>
      </c>
      <c r="S143" s="203">
        <v>0</v>
      </c>
      <c r="T143" s="204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3388</v>
      </c>
      <c r="AT143" s="205" t="s">
        <v>277</v>
      </c>
      <c r="AU143" s="205" t="s">
        <v>85</v>
      </c>
      <c r="AY143" s="18" t="s">
        <v>275</v>
      </c>
      <c r="BE143" s="206">
        <f t="shared" si="14"/>
        <v>0</v>
      </c>
      <c r="BF143" s="206">
        <f t="shared" si="15"/>
        <v>0</v>
      </c>
      <c r="BG143" s="206">
        <f t="shared" si="16"/>
        <v>0</v>
      </c>
      <c r="BH143" s="206">
        <f t="shared" si="17"/>
        <v>0</v>
      </c>
      <c r="BI143" s="206">
        <f t="shared" si="18"/>
        <v>0</v>
      </c>
      <c r="BJ143" s="18" t="s">
        <v>83</v>
      </c>
      <c r="BK143" s="206">
        <f t="shared" si="19"/>
        <v>0</v>
      </c>
      <c r="BL143" s="18" t="s">
        <v>3388</v>
      </c>
      <c r="BM143" s="205" t="s">
        <v>6420</v>
      </c>
    </row>
    <row r="144" spans="1:65" s="2" customFormat="1" ht="16.5" customHeight="1">
      <c r="A144" s="35"/>
      <c r="B144" s="36"/>
      <c r="C144" s="194" t="s">
        <v>396</v>
      </c>
      <c r="D144" s="194" t="s">
        <v>277</v>
      </c>
      <c r="E144" s="195" t="s">
        <v>6421</v>
      </c>
      <c r="F144" s="196" t="s">
        <v>6422</v>
      </c>
      <c r="G144" s="197" t="s">
        <v>597</v>
      </c>
      <c r="H144" s="198">
        <v>1</v>
      </c>
      <c r="I144" s="199"/>
      <c r="J144" s="200">
        <f t="shared" si="10"/>
        <v>0</v>
      </c>
      <c r="K144" s="196" t="s">
        <v>1</v>
      </c>
      <c r="L144" s="40"/>
      <c r="M144" s="201" t="s">
        <v>1</v>
      </c>
      <c r="N144" s="202" t="s">
        <v>41</v>
      </c>
      <c r="O144" s="72"/>
      <c r="P144" s="203">
        <f t="shared" si="11"/>
        <v>0</v>
      </c>
      <c r="Q144" s="203">
        <v>0</v>
      </c>
      <c r="R144" s="203">
        <f t="shared" si="12"/>
        <v>0</v>
      </c>
      <c r="S144" s="203">
        <v>0</v>
      </c>
      <c r="T144" s="204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282</v>
      </c>
      <c r="AT144" s="205" t="s">
        <v>277</v>
      </c>
      <c r="AU144" s="205" t="s">
        <v>85</v>
      </c>
      <c r="AY144" s="18" t="s">
        <v>275</v>
      </c>
      <c r="BE144" s="206">
        <f t="shared" si="14"/>
        <v>0</v>
      </c>
      <c r="BF144" s="206">
        <f t="shared" si="15"/>
        <v>0</v>
      </c>
      <c r="BG144" s="206">
        <f t="shared" si="16"/>
        <v>0</v>
      </c>
      <c r="BH144" s="206">
        <f t="shared" si="17"/>
        <v>0</v>
      </c>
      <c r="BI144" s="206">
        <f t="shared" si="18"/>
        <v>0</v>
      </c>
      <c r="BJ144" s="18" t="s">
        <v>83</v>
      </c>
      <c r="BK144" s="206">
        <f t="shared" si="19"/>
        <v>0</v>
      </c>
      <c r="BL144" s="18" t="s">
        <v>282</v>
      </c>
      <c r="BM144" s="205" t="s">
        <v>6423</v>
      </c>
    </row>
    <row r="145" spans="1:65" s="2" customFormat="1" ht="16.5" customHeight="1">
      <c r="A145" s="35"/>
      <c r="B145" s="36"/>
      <c r="C145" s="194" t="s">
        <v>402</v>
      </c>
      <c r="D145" s="194" t="s">
        <v>277</v>
      </c>
      <c r="E145" s="195" t="s">
        <v>6424</v>
      </c>
      <c r="F145" s="196" t="s">
        <v>6425</v>
      </c>
      <c r="G145" s="197" t="s">
        <v>597</v>
      </c>
      <c r="H145" s="198">
        <v>1</v>
      </c>
      <c r="I145" s="199"/>
      <c r="J145" s="200">
        <f t="shared" si="10"/>
        <v>0</v>
      </c>
      <c r="K145" s="196" t="s">
        <v>1</v>
      </c>
      <c r="L145" s="40"/>
      <c r="M145" s="201" t="s">
        <v>1</v>
      </c>
      <c r="N145" s="202" t="s">
        <v>41</v>
      </c>
      <c r="O145" s="72"/>
      <c r="P145" s="203">
        <f t="shared" si="11"/>
        <v>0</v>
      </c>
      <c r="Q145" s="203">
        <v>0</v>
      </c>
      <c r="R145" s="203">
        <f t="shared" si="12"/>
        <v>0</v>
      </c>
      <c r="S145" s="203">
        <v>0</v>
      </c>
      <c r="T145" s="204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282</v>
      </c>
      <c r="AT145" s="205" t="s">
        <v>277</v>
      </c>
      <c r="AU145" s="205" t="s">
        <v>85</v>
      </c>
      <c r="AY145" s="18" t="s">
        <v>275</v>
      </c>
      <c r="BE145" s="206">
        <f t="shared" si="14"/>
        <v>0</v>
      </c>
      <c r="BF145" s="206">
        <f t="shared" si="15"/>
        <v>0</v>
      </c>
      <c r="BG145" s="206">
        <f t="shared" si="16"/>
        <v>0</v>
      </c>
      <c r="BH145" s="206">
        <f t="shared" si="17"/>
        <v>0</v>
      </c>
      <c r="BI145" s="206">
        <f t="shared" si="18"/>
        <v>0</v>
      </c>
      <c r="BJ145" s="18" t="s">
        <v>83</v>
      </c>
      <c r="BK145" s="206">
        <f t="shared" si="19"/>
        <v>0</v>
      </c>
      <c r="BL145" s="18" t="s">
        <v>282</v>
      </c>
      <c r="BM145" s="205" t="s">
        <v>6426</v>
      </c>
    </row>
    <row r="146" spans="1:65" s="12" customFormat="1" ht="22.75" customHeight="1">
      <c r="B146" s="178"/>
      <c r="C146" s="179"/>
      <c r="D146" s="180" t="s">
        <v>75</v>
      </c>
      <c r="E146" s="192" t="s">
        <v>6427</v>
      </c>
      <c r="F146" s="192" t="s">
        <v>6428</v>
      </c>
      <c r="G146" s="179"/>
      <c r="H146" s="179"/>
      <c r="I146" s="182"/>
      <c r="J146" s="193">
        <f>BK146</f>
        <v>0</v>
      </c>
      <c r="K146" s="179"/>
      <c r="L146" s="184"/>
      <c r="M146" s="185"/>
      <c r="N146" s="186"/>
      <c r="O146" s="186"/>
      <c r="P146" s="187">
        <f>SUM(P147:P151)</f>
        <v>0</v>
      </c>
      <c r="Q146" s="186"/>
      <c r="R146" s="187">
        <f>SUM(R147:R151)</f>
        <v>0</v>
      </c>
      <c r="S146" s="186"/>
      <c r="T146" s="188">
        <f>SUM(T147:T151)</f>
        <v>0</v>
      </c>
      <c r="AR146" s="189" t="s">
        <v>317</v>
      </c>
      <c r="AT146" s="190" t="s">
        <v>75</v>
      </c>
      <c r="AU146" s="190" t="s">
        <v>83</v>
      </c>
      <c r="AY146" s="189" t="s">
        <v>275</v>
      </c>
      <c r="BK146" s="191">
        <f>SUM(BK147:BK151)</f>
        <v>0</v>
      </c>
    </row>
    <row r="147" spans="1:65" s="2" customFormat="1" ht="16.5" customHeight="1">
      <c r="A147" s="35"/>
      <c r="B147" s="36"/>
      <c r="C147" s="194" t="s">
        <v>7</v>
      </c>
      <c r="D147" s="194" t="s">
        <v>277</v>
      </c>
      <c r="E147" s="195" t="s">
        <v>6429</v>
      </c>
      <c r="F147" s="196" t="s">
        <v>6430</v>
      </c>
      <c r="G147" s="197" t="s">
        <v>597</v>
      </c>
      <c r="H147" s="198">
        <v>1</v>
      </c>
      <c r="I147" s="199"/>
      <c r="J147" s="200">
        <f>ROUND(I147*H147,2)</f>
        <v>0</v>
      </c>
      <c r="K147" s="196" t="s">
        <v>1</v>
      </c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3388</v>
      </c>
      <c r="AT147" s="205" t="s">
        <v>277</v>
      </c>
      <c r="AU147" s="205" t="s">
        <v>85</v>
      </c>
      <c r="AY147" s="18" t="s">
        <v>275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3388</v>
      </c>
      <c r="BM147" s="205" t="s">
        <v>6431</v>
      </c>
    </row>
    <row r="148" spans="1:65" s="2" customFormat="1" ht="37.75" customHeight="1">
      <c r="A148" s="35"/>
      <c r="B148" s="36"/>
      <c r="C148" s="194" t="s">
        <v>420</v>
      </c>
      <c r="D148" s="194" t="s">
        <v>277</v>
      </c>
      <c r="E148" s="195" t="s">
        <v>6432</v>
      </c>
      <c r="F148" s="196" t="s">
        <v>6433</v>
      </c>
      <c r="G148" s="197" t="s">
        <v>597</v>
      </c>
      <c r="H148" s="198">
        <v>1</v>
      </c>
      <c r="I148" s="199"/>
      <c r="J148" s="200">
        <f>ROUND(I148*H148,2)</f>
        <v>0</v>
      </c>
      <c r="K148" s="196" t="s">
        <v>1</v>
      </c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3388</v>
      </c>
      <c r="AT148" s="205" t="s">
        <v>277</v>
      </c>
      <c r="AU148" s="205" t="s">
        <v>85</v>
      </c>
      <c r="AY148" s="18" t="s">
        <v>275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3388</v>
      </c>
      <c r="BM148" s="205" t="s">
        <v>6434</v>
      </c>
    </row>
    <row r="149" spans="1:65" s="2" customFormat="1" ht="49" customHeight="1">
      <c r="A149" s="35"/>
      <c r="B149" s="36"/>
      <c r="C149" s="194" t="s">
        <v>428</v>
      </c>
      <c r="D149" s="194" t="s">
        <v>277</v>
      </c>
      <c r="E149" s="195" t="s">
        <v>6435</v>
      </c>
      <c r="F149" s="196" t="s">
        <v>6436</v>
      </c>
      <c r="G149" s="197" t="s">
        <v>597</v>
      </c>
      <c r="H149" s="198">
        <v>1</v>
      </c>
      <c r="I149" s="199"/>
      <c r="J149" s="200">
        <f>ROUND(I149*H149,2)</f>
        <v>0</v>
      </c>
      <c r="K149" s="196" t="s">
        <v>1</v>
      </c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3388</v>
      </c>
      <c r="AT149" s="205" t="s">
        <v>277</v>
      </c>
      <c r="AU149" s="205" t="s">
        <v>85</v>
      </c>
      <c r="AY149" s="18" t="s">
        <v>275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3388</v>
      </c>
      <c r="BM149" s="205" t="s">
        <v>6437</v>
      </c>
    </row>
    <row r="150" spans="1:65" s="2" customFormat="1" ht="37.75" customHeight="1">
      <c r="A150" s="35"/>
      <c r="B150" s="36"/>
      <c r="C150" s="194" t="s">
        <v>436</v>
      </c>
      <c r="D150" s="194" t="s">
        <v>277</v>
      </c>
      <c r="E150" s="195" t="s">
        <v>6438</v>
      </c>
      <c r="F150" s="196" t="s">
        <v>6439</v>
      </c>
      <c r="G150" s="197" t="s">
        <v>597</v>
      </c>
      <c r="H150" s="198">
        <v>1</v>
      </c>
      <c r="I150" s="199"/>
      <c r="J150" s="200">
        <f>ROUND(I150*H150,2)</f>
        <v>0</v>
      </c>
      <c r="K150" s="196" t="s">
        <v>1</v>
      </c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3388</v>
      </c>
      <c r="AT150" s="205" t="s">
        <v>277</v>
      </c>
      <c r="AU150" s="205" t="s">
        <v>85</v>
      </c>
      <c r="AY150" s="18" t="s">
        <v>275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3388</v>
      </c>
      <c r="BM150" s="205" t="s">
        <v>6440</v>
      </c>
    </row>
    <row r="151" spans="1:65" s="2" customFormat="1" ht="16.5" customHeight="1">
      <c r="A151" s="35"/>
      <c r="B151" s="36"/>
      <c r="C151" s="194" t="s">
        <v>440</v>
      </c>
      <c r="D151" s="194" t="s">
        <v>277</v>
      </c>
      <c r="E151" s="195" t="s">
        <v>6441</v>
      </c>
      <c r="F151" s="196" t="s">
        <v>6442</v>
      </c>
      <c r="G151" s="197" t="s">
        <v>597</v>
      </c>
      <c r="H151" s="198">
        <v>1</v>
      </c>
      <c r="I151" s="199"/>
      <c r="J151" s="200">
        <f>ROUND(I151*H151,2)</f>
        <v>0</v>
      </c>
      <c r="K151" s="196" t="s">
        <v>1</v>
      </c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3388</v>
      </c>
      <c r="AT151" s="205" t="s">
        <v>277</v>
      </c>
      <c r="AU151" s="205" t="s">
        <v>85</v>
      </c>
      <c r="AY151" s="18" t="s">
        <v>275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3388</v>
      </c>
      <c r="BM151" s="205" t="s">
        <v>6443</v>
      </c>
    </row>
    <row r="152" spans="1:65" s="12" customFormat="1" ht="22.75" customHeight="1">
      <c r="B152" s="178"/>
      <c r="C152" s="179"/>
      <c r="D152" s="180" t="s">
        <v>75</v>
      </c>
      <c r="E152" s="192" t="s">
        <v>6444</v>
      </c>
      <c r="F152" s="192" t="s">
        <v>6445</v>
      </c>
      <c r="G152" s="179"/>
      <c r="H152" s="179"/>
      <c r="I152" s="182"/>
      <c r="J152" s="193">
        <f>BK152</f>
        <v>0</v>
      </c>
      <c r="K152" s="179"/>
      <c r="L152" s="184"/>
      <c r="M152" s="185"/>
      <c r="N152" s="186"/>
      <c r="O152" s="186"/>
      <c r="P152" s="187">
        <f>SUM(P153:P154)</f>
        <v>0</v>
      </c>
      <c r="Q152" s="186"/>
      <c r="R152" s="187">
        <f>SUM(R153:R154)</f>
        <v>0</v>
      </c>
      <c r="S152" s="186"/>
      <c r="T152" s="188">
        <f>SUM(T153:T154)</f>
        <v>0</v>
      </c>
      <c r="AR152" s="189" t="s">
        <v>317</v>
      </c>
      <c r="AT152" s="190" t="s">
        <v>75</v>
      </c>
      <c r="AU152" s="190" t="s">
        <v>83</v>
      </c>
      <c r="AY152" s="189" t="s">
        <v>275</v>
      </c>
      <c r="BK152" s="191">
        <f>SUM(BK153:BK154)</f>
        <v>0</v>
      </c>
    </row>
    <row r="153" spans="1:65" s="2" customFormat="1" ht="24.15" customHeight="1">
      <c r="A153" s="35"/>
      <c r="B153" s="36"/>
      <c r="C153" s="194" t="s">
        <v>464</v>
      </c>
      <c r="D153" s="194" t="s">
        <v>277</v>
      </c>
      <c r="E153" s="195" t="s">
        <v>6446</v>
      </c>
      <c r="F153" s="196" t="s">
        <v>6447</v>
      </c>
      <c r="G153" s="197" t="s">
        <v>597</v>
      </c>
      <c r="H153" s="198">
        <v>1</v>
      </c>
      <c r="I153" s="199"/>
      <c r="J153" s="200">
        <f>ROUND(I153*H153,2)</f>
        <v>0</v>
      </c>
      <c r="K153" s="196" t="s">
        <v>1</v>
      </c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3388</v>
      </c>
      <c r="AT153" s="205" t="s">
        <v>277</v>
      </c>
      <c r="AU153" s="205" t="s">
        <v>85</v>
      </c>
      <c r="AY153" s="18" t="s">
        <v>275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3388</v>
      </c>
      <c r="BM153" s="205" t="s">
        <v>6448</v>
      </c>
    </row>
    <row r="154" spans="1:65" s="2" customFormat="1" ht="33" customHeight="1">
      <c r="A154" s="35"/>
      <c r="B154" s="36"/>
      <c r="C154" s="194" t="s">
        <v>469</v>
      </c>
      <c r="D154" s="194" t="s">
        <v>277</v>
      </c>
      <c r="E154" s="195" t="s">
        <v>6449</v>
      </c>
      <c r="F154" s="196" t="s">
        <v>6450</v>
      </c>
      <c r="G154" s="197" t="s">
        <v>597</v>
      </c>
      <c r="H154" s="198">
        <v>1</v>
      </c>
      <c r="I154" s="199"/>
      <c r="J154" s="200">
        <f>ROUND(I154*H154,2)</f>
        <v>0</v>
      </c>
      <c r="K154" s="196" t="s">
        <v>1</v>
      </c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3388</v>
      </c>
      <c r="AT154" s="205" t="s">
        <v>277</v>
      </c>
      <c r="AU154" s="205" t="s">
        <v>85</v>
      </c>
      <c r="AY154" s="18" t="s">
        <v>275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3388</v>
      </c>
      <c r="BM154" s="205" t="s">
        <v>6451</v>
      </c>
    </row>
    <row r="155" spans="1:65" s="12" customFormat="1" ht="22.75" customHeight="1">
      <c r="B155" s="178"/>
      <c r="C155" s="179"/>
      <c r="D155" s="180" t="s">
        <v>75</v>
      </c>
      <c r="E155" s="192" t="s">
        <v>6452</v>
      </c>
      <c r="F155" s="192" t="s">
        <v>6453</v>
      </c>
      <c r="G155" s="179"/>
      <c r="H155" s="179"/>
      <c r="I155" s="182"/>
      <c r="J155" s="193">
        <f>BK155</f>
        <v>0</v>
      </c>
      <c r="K155" s="179"/>
      <c r="L155" s="184"/>
      <c r="M155" s="185"/>
      <c r="N155" s="186"/>
      <c r="O155" s="186"/>
      <c r="P155" s="187">
        <f>SUM(P156:P157)</f>
        <v>0</v>
      </c>
      <c r="Q155" s="186"/>
      <c r="R155" s="187">
        <f>SUM(R156:R157)</f>
        <v>0</v>
      </c>
      <c r="S155" s="186"/>
      <c r="T155" s="188">
        <f>SUM(T156:T157)</f>
        <v>0</v>
      </c>
      <c r="AR155" s="189" t="s">
        <v>317</v>
      </c>
      <c r="AT155" s="190" t="s">
        <v>75</v>
      </c>
      <c r="AU155" s="190" t="s">
        <v>83</v>
      </c>
      <c r="AY155" s="189" t="s">
        <v>275</v>
      </c>
      <c r="BK155" s="191">
        <f>SUM(BK156:BK157)</f>
        <v>0</v>
      </c>
    </row>
    <row r="156" spans="1:65" s="2" customFormat="1" ht="16.5" customHeight="1">
      <c r="A156" s="35"/>
      <c r="B156" s="36"/>
      <c r="C156" s="194" t="s">
        <v>482</v>
      </c>
      <c r="D156" s="194" t="s">
        <v>277</v>
      </c>
      <c r="E156" s="195" t="s">
        <v>6454</v>
      </c>
      <c r="F156" s="196" t="s">
        <v>6455</v>
      </c>
      <c r="G156" s="197" t="s">
        <v>597</v>
      </c>
      <c r="H156" s="198">
        <v>1</v>
      </c>
      <c r="I156" s="199"/>
      <c r="J156" s="200">
        <f>ROUND(I156*H156,2)</f>
        <v>0</v>
      </c>
      <c r="K156" s="196" t="s">
        <v>1</v>
      </c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3388</v>
      </c>
      <c r="AT156" s="205" t="s">
        <v>277</v>
      </c>
      <c r="AU156" s="205" t="s">
        <v>85</v>
      </c>
      <c r="AY156" s="18" t="s">
        <v>275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3388</v>
      </c>
      <c r="BM156" s="205" t="s">
        <v>6456</v>
      </c>
    </row>
    <row r="157" spans="1:65" s="2" customFormat="1" ht="16.5" customHeight="1">
      <c r="A157" s="35"/>
      <c r="B157" s="36"/>
      <c r="C157" s="194" t="s">
        <v>488</v>
      </c>
      <c r="D157" s="194" t="s">
        <v>277</v>
      </c>
      <c r="E157" s="195" t="s">
        <v>6457</v>
      </c>
      <c r="F157" s="196" t="s">
        <v>6458</v>
      </c>
      <c r="G157" s="197" t="s">
        <v>597</v>
      </c>
      <c r="H157" s="198">
        <v>1</v>
      </c>
      <c r="I157" s="199"/>
      <c r="J157" s="200">
        <f>ROUND(I157*H157,2)</f>
        <v>0</v>
      </c>
      <c r="K157" s="196" t="s">
        <v>1</v>
      </c>
      <c r="L157" s="40"/>
      <c r="M157" s="262" t="s">
        <v>1</v>
      </c>
      <c r="N157" s="263" t="s">
        <v>41</v>
      </c>
      <c r="O157" s="264"/>
      <c r="P157" s="265">
        <f>O157*H157</f>
        <v>0</v>
      </c>
      <c r="Q157" s="265">
        <v>0</v>
      </c>
      <c r="R157" s="265">
        <f>Q157*H157</f>
        <v>0</v>
      </c>
      <c r="S157" s="265">
        <v>0</v>
      </c>
      <c r="T157" s="26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3388</v>
      </c>
      <c r="AT157" s="205" t="s">
        <v>277</v>
      </c>
      <c r="AU157" s="205" t="s">
        <v>85</v>
      </c>
      <c r="AY157" s="18" t="s">
        <v>275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3388</v>
      </c>
      <c r="BM157" s="205" t="s">
        <v>6459</v>
      </c>
    </row>
    <row r="158" spans="1:65" s="2" customFormat="1" ht="7" customHeight="1">
      <c r="A158" s="35"/>
      <c r="B158" s="55"/>
      <c r="C158" s="56"/>
      <c r="D158" s="56"/>
      <c r="E158" s="56"/>
      <c r="F158" s="56"/>
      <c r="G158" s="56"/>
      <c r="H158" s="56"/>
      <c r="I158" s="56"/>
      <c r="J158" s="56"/>
      <c r="K158" s="56"/>
      <c r="L158" s="40"/>
      <c r="M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</sheetData>
  <sheetProtection algorithmName="SHA-512" hashValue="IHti/fxMV+wlkz6q06tU2PUD3imtNEQHrhrHQRPG0jOU/MsVsuW9sz7zGWJEBXl+Bo8l5vELZLKvESYQQrkd8Q==" saltValue="D97/DZoOM/kpoWixg4iL0eStm1oNJK7C7ysjja/mzmUVUqcicPexTa1td/pz8dRvF6mbfJOc4JVIuvAW5mvvuw==" spinCount="100000" sheet="1" objects="1" scenarios="1" formatColumns="0" formatRows="0" autoFilter="0"/>
  <autoFilter ref="C121:K157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3"/>
  <sheetViews>
    <sheetView showGridLines="0" workbookViewId="0"/>
  </sheetViews>
  <sheetFormatPr defaultRowHeight="14.5"/>
  <cols>
    <col min="1" max="1" width="8.33203125" style="1" customWidth="1"/>
    <col min="2" max="2" width="1.6640625" style="1" customWidth="1"/>
    <col min="3" max="3" width="25" style="1" customWidth="1"/>
    <col min="4" max="4" width="75.7773437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7" customHeight="1"/>
    <row r="3" spans="1:8" s="1" customFormat="1" ht="7" customHeight="1">
      <c r="B3" s="117"/>
      <c r="C3" s="118"/>
      <c r="D3" s="118"/>
      <c r="E3" s="118"/>
      <c r="F3" s="118"/>
      <c r="G3" s="118"/>
      <c r="H3" s="21"/>
    </row>
    <row r="4" spans="1:8" s="1" customFormat="1" ht="25" customHeight="1">
      <c r="B4" s="21"/>
      <c r="C4" s="119" t="s">
        <v>6460</v>
      </c>
      <c r="H4" s="21"/>
    </row>
    <row r="5" spans="1:8" s="1" customFormat="1" ht="12" customHeight="1">
      <c r="B5" s="21"/>
      <c r="C5" s="272" t="s">
        <v>13</v>
      </c>
      <c r="D5" s="338" t="s">
        <v>14</v>
      </c>
      <c r="E5" s="331"/>
      <c r="F5" s="331"/>
      <c r="H5" s="21"/>
    </row>
    <row r="6" spans="1:8" s="1" customFormat="1" ht="37" customHeight="1">
      <c r="B6" s="21"/>
      <c r="C6" s="273" t="s">
        <v>16</v>
      </c>
      <c r="D6" s="344" t="s">
        <v>17</v>
      </c>
      <c r="E6" s="331"/>
      <c r="F6" s="331"/>
      <c r="H6" s="21"/>
    </row>
    <row r="7" spans="1:8" s="1" customFormat="1" ht="16.5" customHeight="1">
      <c r="B7" s="21"/>
      <c r="C7" s="121" t="s">
        <v>22</v>
      </c>
      <c r="D7" s="122" t="str">
        <f>'Rekapitulace stavby'!AN8</f>
        <v>25. 4. 2022</v>
      </c>
      <c r="H7" s="21"/>
    </row>
    <row r="8" spans="1:8" s="2" customFormat="1" ht="10.75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67"/>
      <c r="B9" s="274"/>
      <c r="C9" s="275" t="s">
        <v>57</v>
      </c>
      <c r="D9" s="276" t="s">
        <v>58</v>
      </c>
      <c r="E9" s="276" t="s">
        <v>262</v>
      </c>
      <c r="F9" s="277" t="s">
        <v>6461</v>
      </c>
      <c r="G9" s="167"/>
      <c r="H9" s="274"/>
    </row>
    <row r="10" spans="1:8" s="2" customFormat="1" ht="26.4" customHeight="1">
      <c r="A10" s="35"/>
      <c r="B10" s="40"/>
      <c r="C10" s="278" t="s">
        <v>6462</v>
      </c>
      <c r="D10" s="278" t="s">
        <v>81</v>
      </c>
      <c r="E10" s="35"/>
      <c r="F10" s="35"/>
      <c r="G10" s="35"/>
      <c r="H10" s="40"/>
    </row>
    <row r="11" spans="1:8" s="2" customFormat="1" ht="16.75" customHeight="1">
      <c r="A11" s="35"/>
      <c r="B11" s="40"/>
      <c r="C11" s="279" t="s">
        <v>173</v>
      </c>
      <c r="D11" s="280" t="s">
        <v>1</v>
      </c>
      <c r="E11" s="281" t="s">
        <v>1</v>
      </c>
      <c r="F11" s="282">
        <v>95.1</v>
      </c>
      <c r="G11" s="35"/>
      <c r="H11" s="40"/>
    </row>
    <row r="12" spans="1:8" s="2" customFormat="1" ht="16.75" customHeight="1">
      <c r="A12" s="35"/>
      <c r="B12" s="40"/>
      <c r="C12" s="283" t="s">
        <v>1</v>
      </c>
      <c r="D12" s="283" t="s">
        <v>174</v>
      </c>
      <c r="E12" s="18" t="s">
        <v>1</v>
      </c>
      <c r="F12" s="284">
        <v>95.1</v>
      </c>
      <c r="G12" s="35"/>
      <c r="H12" s="40"/>
    </row>
    <row r="13" spans="1:8" s="2" customFormat="1" ht="16.75" customHeight="1">
      <c r="A13" s="35"/>
      <c r="B13" s="40"/>
      <c r="C13" s="283" t="s">
        <v>173</v>
      </c>
      <c r="D13" s="283" t="s">
        <v>286</v>
      </c>
      <c r="E13" s="18" t="s">
        <v>1</v>
      </c>
      <c r="F13" s="284">
        <v>95.1</v>
      </c>
      <c r="G13" s="35"/>
      <c r="H13" s="40"/>
    </row>
    <row r="14" spans="1:8" s="2" customFormat="1" ht="16.75" customHeight="1">
      <c r="A14" s="35"/>
      <c r="B14" s="40"/>
      <c r="C14" s="285" t="s">
        <v>6463</v>
      </c>
      <c r="D14" s="35"/>
      <c r="E14" s="35"/>
      <c r="F14" s="35"/>
      <c r="G14" s="35"/>
      <c r="H14" s="40"/>
    </row>
    <row r="15" spans="1:8" s="2" customFormat="1" ht="16.75" customHeight="1">
      <c r="A15" s="35"/>
      <c r="B15" s="40"/>
      <c r="C15" s="283" t="s">
        <v>2562</v>
      </c>
      <c r="D15" s="283" t="s">
        <v>2563</v>
      </c>
      <c r="E15" s="18" t="s">
        <v>280</v>
      </c>
      <c r="F15" s="284">
        <v>95.1</v>
      </c>
      <c r="G15" s="35"/>
      <c r="H15" s="40"/>
    </row>
    <row r="16" spans="1:8" s="2" customFormat="1" ht="16.75" customHeight="1">
      <c r="A16" s="35"/>
      <c r="B16" s="40"/>
      <c r="C16" s="283" t="s">
        <v>2571</v>
      </c>
      <c r="D16" s="283" t="s">
        <v>2572</v>
      </c>
      <c r="E16" s="18" t="s">
        <v>280</v>
      </c>
      <c r="F16" s="284">
        <v>95.1</v>
      </c>
      <c r="G16" s="35"/>
      <c r="H16" s="40"/>
    </row>
    <row r="17" spans="1:8" s="2" customFormat="1" ht="16.75" customHeight="1">
      <c r="A17" s="35"/>
      <c r="B17" s="40"/>
      <c r="C17" s="279" t="s">
        <v>175</v>
      </c>
      <c r="D17" s="280" t="s">
        <v>1</v>
      </c>
      <c r="E17" s="281" t="s">
        <v>1</v>
      </c>
      <c r="F17" s="282">
        <v>299.78100000000001</v>
      </c>
      <c r="G17" s="35"/>
      <c r="H17" s="40"/>
    </row>
    <row r="18" spans="1:8" s="2" customFormat="1" ht="16.75" customHeight="1">
      <c r="A18" s="35"/>
      <c r="B18" s="40"/>
      <c r="C18" s="283" t="s">
        <v>1</v>
      </c>
      <c r="D18" s="283" t="s">
        <v>413</v>
      </c>
      <c r="E18" s="18" t="s">
        <v>1</v>
      </c>
      <c r="F18" s="284">
        <v>0</v>
      </c>
      <c r="G18" s="35"/>
      <c r="H18" s="40"/>
    </row>
    <row r="19" spans="1:8" s="2" customFormat="1" ht="16.75" customHeight="1">
      <c r="A19" s="35"/>
      <c r="B19" s="40"/>
      <c r="C19" s="283" t="s">
        <v>1</v>
      </c>
      <c r="D19" s="283" t="s">
        <v>1658</v>
      </c>
      <c r="E19" s="18" t="s">
        <v>1</v>
      </c>
      <c r="F19" s="284">
        <v>22.85</v>
      </c>
      <c r="G19" s="35"/>
      <c r="H19" s="40"/>
    </row>
    <row r="20" spans="1:8" s="2" customFormat="1" ht="16.75" customHeight="1">
      <c r="A20" s="35"/>
      <c r="B20" s="40"/>
      <c r="C20" s="283" t="s">
        <v>1</v>
      </c>
      <c r="D20" s="283" t="s">
        <v>1659</v>
      </c>
      <c r="E20" s="18" t="s">
        <v>1</v>
      </c>
      <c r="F20" s="284">
        <v>165.893</v>
      </c>
      <c r="G20" s="35"/>
      <c r="H20" s="40"/>
    </row>
    <row r="21" spans="1:8" s="2" customFormat="1" ht="16.75" customHeight="1">
      <c r="A21" s="35"/>
      <c r="B21" s="40"/>
      <c r="C21" s="283" t="s">
        <v>1</v>
      </c>
      <c r="D21" s="283" t="s">
        <v>1597</v>
      </c>
      <c r="E21" s="18" t="s">
        <v>1</v>
      </c>
      <c r="F21" s="284">
        <v>23.888000000000002</v>
      </c>
      <c r="G21" s="35"/>
      <c r="H21" s="40"/>
    </row>
    <row r="22" spans="1:8" s="2" customFormat="1" ht="16.75" customHeight="1">
      <c r="A22" s="35"/>
      <c r="B22" s="40"/>
      <c r="C22" s="283" t="s">
        <v>1</v>
      </c>
      <c r="D22" s="283" t="s">
        <v>416</v>
      </c>
      <c r="E22" s="18" t="s">
        <v>1</v>
      </c>
      <c r="F22" s="284">
        <v>0</v>
      </c>
      <c r="G22" s="35"/>
      <c r="H22" s="40"/>
    </row>
    <row r="23" spans="1:8" s="2" customFormat="1" ht="16.75" customHeight="1">
      <c r="A23" s="35"/>
      <c r="B23" s="40"/>
      <c r="C23" s="283" t="s">
        <v>1</v>
      </c>
      <c r="D23" s="283" t="s">
        <v>1660</v>
      </c>
      <c r="E23" s="18" t="s">
        <v>1</v>
      </c>
      <c r="F23" s="284">
        <v>26.2</v>
      </c>
      <c r="G23" s="35"/>
      <c r="H23" s="40"/>
    </row>
    <row r="24" spans="1:8" s="2" customFormat="1" ht="16.75" customHeight="1">
      <c r="A24" s="35"/>
      <c r="B24" s="40"/>
      <c r="C24" s="283" t="s">
        <v>1</v>
      </c>
      <c r="D24" s="283" t="s">
        <v>1661</v>
      </c>
      <c r="E24" s="18" t="s">
        <v>1</v>
      </c>
      <c r="F24" s="284">
        <v>60.95</v>
      </c>
      <c r="G24" s="35"/>
      <c r="H24" s="40"/>
    </row>
    <row r="25" spans="1:8" s="2" customFormat="1" ht="16.75" customHeight="1">
      <c r="A25" s="35"/>
      <c r="B25" s="40"/>
      <c r="C25" s="283" t="s">
        <v>175</v>
      </c>
      <c r="D25" s="283" t="s">
        <v>287</v>
      </c>
      <c r="E25" s="18" t="s">
        <v>1</v>
      </c>
      <c r="F25" s="284">
        <v>299.78100000000001</v>
      </c>
      <c r="G25" s="35"/>
      <c r="H25" s="40"/>
    </row>
    <row r="26" spans="1:8" s="2" customFormat="1" ht="16.75" customHeight="1">
      <c r="A26" s="35"/>
      <c r="B26" s="40"/>
      <c r="C26" s="285" t="s">
        <v>6463</v>
      </c>
      <c r="D26" s="35"/>
      <c r="E26" s="35"/>
      <c r="F26" s="35"/>
      <c r="G26" s="35"/>
      <c r="H26" s="40"/>
    </row>
    <row r="27" spans="1:8" s="2" customFormat="1" ht="16.75" customHeight="1">
      <c r="A27" s="35"/>
      <c r="B27" s="40"/>
      <c r="C27" s="283" t="s">
        <v>1655</v>
      </c>
      <c r="D27" s="283" t="s">
        <v>1656</v>
      </c>
      <c r="E27" s="18" t="s">
        <v>280</v>
      </c>
      <c r="F27" s="284">
        <v>299.78100000000001</v>
      </c>
      <c r="G27" s="35"/>
      <c r="H27" s="40"/>
    </row>
    <row r="28" spans="1:8" s="2" customFormat="1" ht="16.75" customHeight="1">
      <c r="A28" s="35"/>
      <c r="B28" s="40"/>
      <c r="C28" s="283" t="s">
        <v>1679</v>
      </c>
      <c r="D28" s="283" t="s">
        <v>1680</v>
      </c>
      <c r="E28" s="18" t="s">
        <v>280</v>
      </c>
      <c r="F28" s="284">
        <v>299.78100000000001</v>
      </c>
      <c r="G28" s="35"/>
      <c r="H28" s="40"/>
    </row>
    <row r="29" spans="1:8" s="2" customFormat="1" ht="16.75" customHeight="1">
      <c r="A29" s="35"/>
      <c r="B29" s="40"/>
      <c r="C29" s="283" t="s">
        <v>1686</v>
      </c>
      <c r="D29" s="283" t="s">
        <v>1687</v>
      </c>
      <c r="E29" s="18" t="s">
        <v>280</v>
      </c>
      <c r="F29" s="284">
        <v>299.78100000000001</v>
      </c>
      <c r="G29" s="35"/>
      <c r="H29" s="40"/>
    </row>
    <row r="30" spans="1:8" s="2" customFormat="1" ht="16.75" customHeight="1">
      <c r="A30" s="35"/>
      <c r="B30" s="40"/>
      <c r="C30" s="279" t="s">
        <v>178</v>
      </c>
      <c r="D30" s="280" t="s">
        <v>1</v>
      </c>
      <c r="E30" s="281" t="s">
        <v>1</v>
      </c>
      <c r="F30" s="282">
        <v>1577.75</v>
      </c>
      <c r="G30" s="35"/>
      <c r="H30" s="40"/>
    </row>
    <row r="31" spans="1:8" s="2" customFormat="1" ht="16.75" customHeight="1">
      <c r="A31" s="35"/>
      <c r="B31" s="40"/>
      <c r="C31" s="283" t="s">
        <v>1</v>
      </c>
      <c r="D31" s="283" t="s">
        <v>413</v>
      </c>
      <c r="E31" s="18" t="s">
        <v>1</v>
      </c>
      <c r="F31" s="284">
        <v>0</v>
      </c>
      <c r="G31" s="35"/>
      <c r="H31" s="40"/>
    </row>
    <row r="32" spans="1:8" s="2" customFormat="1" ht="16.75" customHeight="1">
      <c r="A32" s="35"/>
      <c r="B32" s="40"/>
      <c r="C32" s="283" t="s">
        <v>1</v>
      </c>
      <c r="D32" s="283" t="s">
        <v>1645</v>
      </c>
      <c r="E32" s="18" t="s">
        <v>1</v>
      </c>
      <c r="F32" s="284">
        <v>450.6</v>
      </c>
      <c r="G32" s="35"/>
      <c r="H32" s="40"/>
    </row>
    <row r="33" spans="1:8" s="2" customFormat="1" ht="16.75" customHeight="1">
      <c r="A33" s="35"/>
      <c r="B33" s="40"/>
      <c r="C33" s="283" t="s">
        <v>1</v>
      </c>
      <c r="D33" s="283" t="s">
        <v>1646</v>
      </c>
      <c r="E33" s="18" t="s">
        <v>1</v>
      </c>
      <c r="F33" s="284">
        <v>9.25</v>
      </c>
      <c r="G33" s="35"/>
      <c r="H33" s="40"/>
    </row>
    <row r="34" spans="1:8" s="2" customFormat="1" ht="16.75" customHeight="1">
      <c r="A34" s="35"/>
      <c r="B34" s="40"/>
      <c r="C34" s="283" t="s">
        <v>1</v>
      </c>
      <c r="D34" s="283" t="s">
        <v>416</v>
      </c>
      <c r="E34" s="18" t="s">
        <v>1</v>
      </c>
      <c r="F34" s="284">
        <v>0</v>
      </c>
      <c r="G34" s="35"/>
      <c r="H34" s="40"/>
    </row>
    <row r="35" spans="1:8" s="2" customFormat="1" ht="16.75" customHeight="1">
      <c r="A35" s="35"/>
      <c r="B35" s="40"/>
      <c r="C35" s="283" t="s">
        <v>1</v>
      </c>
      <c r="D35" s="283" t="s">
        <v>1647</v>
      </c>
      <c r="E35" s="18" t="s">
        <v>1</v>
      </c>
      <c r="F35" s="284">
        <v>385.1</v>
      </c>
      <c r="G35" s="35"/>
      <c r="H35" s="40"/>
    </row>
    <row r="36" spans="1:8" s="2" customFormat="1" ht="16.75" customHeight="1">
      <c r="A36" s="35"/>
      <c r="B36" s="40"/>
      <c r="C36" s="283" t="s">
        <v>1</v>
      </c>
      <c r="D36" s="283" t="s">
        <v>1648</v>
      </c>
      <c r="E36" s="18" t="s">
        <v>1</v>
      </c>
      <c r="F36" s="284">
        <v>732.8</v>
      </c>
      <c r="G36" s="35"/>
      <c r="H36" s="40"/>
    </row>
    <row r="37" spans="1:8" s="2" customFormat="1" ht="16.75" customHeight="1">
      <c r="A37" s="35"/>
      <c r="B37" s="40"/>
      <c r="C37" s="283" t="s">
        <v>178</v>
      </c>
      <c r="D37" s="283" t="s">
        <v>287</v>
      </c>
      <c r="E37" s="18" t="s">
        <v>1</v>
      </c>
      <c r="F37" s="284">
        <v>1577.75</v>
      </c>
      <c r="G37" s="35"/>
      <c r="H37" s="40"/>
    </row>
    <row r="38" spans="1:8" s="2" customFormat="1" ht="16.75" customHeight="1">
      <c r="A38" s="35"/>
      <c r="B38" s="40"/>
      <c r="C38" s="285" t="s">
        <v>6463</v>
      </c>
      <c r="D38" s="35"/>
      <c r="E38" s="35"/>
      <c r="F38" s="35"/>
      <c r="G38" s="35"/>
      <c r="H38" s="40"/>
    </row>
    <row r="39" spans="1:8" s="2" customFormat="1" ht="16.75" customHeight="1">
      <c r="A39" s="35"/>
      <c r="B39" s="40"/>
      <c r="C39" s="283" t="s">
        <v>1642</v>
      </c>
      <c r="D39" s="283" t="s">
        <v>1643</v>
      </c>
      <c r="E39" s="18" t="s">
        <v>280</v>
      </c>
      <c r="F39" s="284">
        <v>1577.75</v>
      </c>
      <c r="G39" s="35"/>
      <c r="H39" s="40"/>
    </row>
    <row r="40" spans="1:8" s="2" customFormat="1" ht="16.75" customHeight="1">
      <c r="A40" s="35"/>
      <c r="B40" s="40"/>
      <c r="C40" s="283" t="s">
        <v>1666</v>
      </c>
      <c r="D40" s="283" t="s">
        <v>1667</v>
      </c>
      <c r="E40" s="18" t="s">
        <v>280</v>
      </c>
      <c r="F40" s="284">
        <v>1577.75</v>
      </c>
      <c r="G40" s="35"/>
      <c r="H40" s="40"/>
    </row>
    <row r="41" spans="1:8" s="2" customFormat="1" ht="16.75" customHeight="1">
      <c r="A41" s="35"/>
      <c r="B41" s="40"/>
      <c r="C41" s="283" t="s">
        <v>1673</v>
      </c>
      <c r="D41" s="283" t="s">
        <v>1674</v>
      </c>
      <c r="E41" s="18" t="s">
        <v>280</v>
      </c>
      <c r="F41" s="284">
        <v>1577.75</v>
      </c>
      <c r="G41" s="35"/>
      <c r="H41" s="40"/>
    </row>
    <row r="42" spans="1:8" s="2" customFormat="1" ht="16.75" customHeight="1">
      <c r="A42" s="35"/>
      <c r="B42" s="40"/>
      <c r="C42" s="279" t="s">
        <v>180</v>
      </c>
      <c r="D42" s="280" t="s">
        <v>1</v>
      </c>
      <c r="E42" s="281" t="s">
        <v>1</v>
      </c>
      <c r="F42" s="282">
        <v>6008.6809999999996</v>
      </c>
      <c r="G42" s="35"/>
      <c r="H42" s="40"/>
    </row>
    <row r="43" spans="1:8" s="2" customFormat="1" ht="16.75" customHeight="1">
      <c r="A43" s="35"/>
      <c r="B43" s="40"/>
      <c r="C43" s="283" t="s">
        <v>1</v>
      </c>
      <c r="D43" s="283" t="s">
        <v>292</v>
      </c>
      <c r="E43" s="18" t="s">
        <v>1</v>
      </c>
      <c r="F43" s="284">
        <v>1020.008</v>
      </c>
      <c r="G43" s="35"/>
      <c r="H43" s="40"/>
    </row>
    <row r="44" spans="1:8" s="2" customFormat="1" ht="16.75" customHeight="1">
      <c r="A44" s="35"/>
      <c r="B44" s="40"/>
      <c r="C44" s="283" t="s">
        <v>1</v>
      </c>
      <c r="D44" s="283" t="s">
        <v>293</v>
      </c>
      <c r="E44" s="18" t="s">
        <v>1</v>
      </c>
      <c r="F44" s="284">
        <v>250</v>
      </c>
      <c r="G44" s="35"/>
      <c r="H44" s="40"/>
    </row>
    <row r="45" spans="1:8" s="2" customFormat="1" ht="16.75" customHeight="1">
      <c r="A45" s="35"/>
      <c r="B45" s="40"/>
      <c r="C45" s="283" t="s">
        <v>1</v>
      </c>
      <c r="D45" s="283" t="s">
        <v>294</v>
      </c>
      <c r="E45" s="18" t="s">
        <v>1</v>
      </c>
      <c r="F45" s="284">
        <v>74.16</v>
      </c>
      <c r="G45" s="35"/>
      <c r="H45" s="40"/>
    </row>
    <row r="46" spans="1:8" s="2" customFormat="1" ht="16.75" customHeight="1">
      <c r="A46" s="35"/>
      <c r="B46" s="40"/>
      <c r="C46" s="283" t="s">
        <v>1</v>
      </c>
      <c r="D46" s="283" t="s">
        <v>295</v>
      </c>
      <c r="E46" s="18" t="s">
        <v>1</v>
      </c>
      <c r="F46" s="284">
        <v>131.32499999999999</v>
      </c>
      <c r="G46" s="35"/>
      <c r="H46" s="40"/>
    </row>
    <row r="47" spans="1:8" s="2" customFormat="1" ht="16.75" customHeight="1">
      <c r="A47" s="35"/>
      <c r="B47" s="40"/>
      <c r="C47" s="283" t="s">
        <v>1</v>
      </c>
      <c r="D47" s="283" t="s">
        <v>296</v>
      </c>
      <c r="E47" s="18" t="s">
        <v>1</v>
      </c>
      <c r="F47" s="284">
        <v>105</v>
      </c>
      <c r="G47" s="35"/>
      <c r="H47" s="40"/>
    </row>
    <row r="48" spans="1:8" s="2" customFormat="1" ht="16.75" customHeight="1">
      <c r="A48" s="35"/>
      <c r="B48" s="40"/>
      <c r="C48" s="283" t="s">
        <v>1</v>
      </c>
      <c r="D48" s="283" t="s">
        <v>297</v>
      </c>
      <c r="E48" s="18" t="s">
        <v>1</v>
      </c>
      <c r="F48" s="284">
        <v>40.463000000000001</v>
      </c>
      <c r="G48" s="35"/>
      <c r="H48" s="40"/>
    </row>
    <row r="49" spans="1:8" s="2" customFormat="1" ht="16.75" customHeight="1">
      <c r="A49" s="35"/>
      <c r="B49" s="40"/>
      <c r="C49" s="283" t="s">
        <v>1</v>
      </c>
      <c r="D49" s="283" t="s">
        <v>298</v>
      </c>
      <c r="E49" s="18" t="s">
        <v>1</v>
      </c>
      <c r="F49" s="284">
        <v>67.724999999999994</v>
      </c>
      <c r="G49" s="35"/>
      <c r="H49" s="40"/>
    </row>
    <row r="50" spans="1:8" s="2" customFormat="1" ht="16.75" customHeight="1">
      <c r="A50" s="35"/>
      <c r="B50" s="40"/>
      <c r="C50" s="283" t="s">
        <v>1</v>
      </c>
      <c r="D50" s="283" t="s">
        <v>299</v>
      </c>
      <c r="E50" s="18" t="s">
        <v>1</v>
      </c>
      <c r="F50" s="284">
        <v>2</v>
      </c>
      <c r="G50" s="35"/>
      <c r="H50" s="40"/>
    </row>
    <row r="51" spans="1:8" s="2" customFormat="1" ht="16.75" customHeight="1">
      <c r="A51" s="35"/>
      <c r="B51" s="40"/>
      <c r="C51" s="283" t="s">
        <v>1</v>
      </c>
      <c r="D51" s="283" t="s">
        <v>300</v>
      </c>
      <c r="E51" s="18" t="s">
        <v>1</v>
      </c>
      <c r="F51" s="284">
        <v>1077</v>
      </c>
      <c r="G51" s="35"/>
      <c r="H51" s="40"/>
    </row>
    <row r="52" spans="1:8" s="2" customFormat="1" ht="16.75" customHeight="1">
      <c r="A52" s="35"/>
      <c r="B52" s="40"/>
      <c r="C52" s="283" t="s">
        <v>1</v>
      </c>
      <c r="D52" s="283" t="s">
        <v>301</v>
      </c>
      <c r="E52" s="18" t="s">
        <v>1</v>
      </c>
      <c r="F52" s="284">
        <v>3241</v>
      </c>
      <c r="G52" s="35"/>
      <c r="H52" s="40"/>
    </row>
    <row r="53" spans="1:8" s="2" customFormat="1" ht="16.75" customHeight="1">
      <c r="A53" s="35"/>
      <c r="B53" s="40"/>
      <c r="C53" s="283" t="s">
        <v>180</v>
      </c>
      <c r="D53" s="283" t="s">
        <v>287</v>
      </c>
      <c r="E53" s="18" t="s">
        <v>1</v>
      </c>
      <c r="F53" s="284">
        <v>6008.6809999999996</v>
      </c>
      <c r="G53" s="35"/>
      <c r="H53" s="40"/>
    </row>
    <row r="54" spans="1:8" s="2" customFormat="1" ht="16.75" customHeight="1">
      <c r="A54" s="35"/>
      <c r="B54" s="40"/>
      <c r="C54" s="285" t="s">
        <v>6463</v>
      </c>
      <c r="D54" s="35"/>
      <c r="E54" s="35"/>
      <c r="F54" s="35"/>
      <c r="G54" s="35"/>
      <c r="H54" s="40"/>
    </row>
    <row r="55" spans="1:8" s="2" customFormat="1" ht="16.75" customHeight="1">
      <c r="A55" s="35"/>
      <c r="B55" s="40"/>
      <c r="C55" s="283" t="s">
        <v>288</v>
      </c>
      <c r="D55" s="283" t="s">
        <v>289</v>
      </c>
      <c r="E55" s="18" t="s">
        <v>290</v>
      </c>
      <c r="F55" s="284">
        <v>6008.6809999999996</v>
      </c>
      <c r="G55" s="35"/>
      <c r="H55" s="40"/>
    </row>
    <row r="56" spans="1:8" s="2" customFormat="1" ht="20">
      <c r="A56" s="35"/>
      <c r="B56" s="40"/>
      <c r="C56" s="283" t="s">
        <v>323</v>
      </c>
      <c r="D56" s="283" t="s">
        <v>324</v>
      </c>
      <c r="E56" s="18" t="s">
        <v>290</v>
      </c>
      <c r="F56" s="284">
        <v>4073.6819999999998</v>
      </c>
      <c r="G56" s="35"/>
      <c r="H56" s="40"/>
    </row>
    <row r="57" spans="1:8" s="2" customFormat="1" ht="16.75" customHeight="1">
      <c r="A57" s="35"/>
      <c r="B57" s="40"/>
      <c r="C57" s="283" t="s">
        <v>329</v>
      </c>
      <c r="D57" s="283" t="s">
        <v>330</v>
      </c>
      <c r="E57" s="18" t="s">
        <v>290</v>
      </c>
      <c r="F57" s="284">
        <v>8796.4220000000005</v>
      </c>
      <c r="G57" s="35"/>
      <c r="H57" s="40"/>
    </row>
    <row r="58" spans="1:8" s="2" customFormat="1" ht="16.75" customHeight="1">
      <c r="A58" s="35"/>
      <c r="B58" s="40"/>
      <c r="C58" s="279" t="s">
        <v>182</v>
      </c>
      <c r="D58" s="280" t="s">
        <v>1</v>
      </c>
      <c r="E58" s="281" t="s">
        <v>1</v>
      </c>
      <c r="F58" s="282">
        <v>126.3</v>
      </c>
      <c r="G58" s="35"/>
      <c r="H58" s="40"/>
    </row>
    <row r="59" spans="1:8" s="2" customFormat="1" ht="16.75" customHeight="1">
      <c r="A59" s="35"/>
      <c r="B59" s="40"/>
      <c r="C59" s="283" t="s">
        <v>182</v>
      </c>
      <c r="D59" s="283" t="s">
        <v>2640</v>
      </c>
      <c r="E59" s="18" t="s">
        <v>1</v>
      </c>
      <c r="F59" s="284">
        <v>126.3</v>
      </c>
      <c r="G59" s="35"/>
      <c r="H59" s="40"/>
    </row>
    <row r="60" spans="1:8" s="2" customFormat="1" ht="16.75" customHeight="1">
      <c r="A60" s="35"/>
      <c r="B60" s="40"/>
      <c r="C60" s="285" t="s">
        <v>6463</v>
      </c>
      <c r="D60" s="35"/>
      <c r="E60" s="35"/>
      <c r="F60" s="35"/>
      <c r="G60" s="35"/>
      <c r="H60" s="40"/>
    </row>
    <row r="61" spans="1:8" s="2" customFormat="1" ht="16.75" customHeight="1">
      <c r="A61" s="35"/>
      <c r="B61" s="40"/>
      <c r="C61" s="283" t="s">
        <v>2634</v>
      </c>
      <c r="D61" s="283" t="s">
        <v>2635</v>
      </c>
      <c r="E61" s="18" t="s">
        <v>280</v>
      </c>
      <c r="F61" s="284">
        <v>1652.8</v>
      </c>
      <c r="G61" s="35"/>
      <c r="H61" s="40"/>
    </row>
    <row r="62" spans="1:8" s="2" customFormat="1" ht="16.75" customHeight="1">
      <c r="A62" s="35"/>
      <c r="B62" s="40"/>
      <c r="C62" s="283" t="s">
        <v>2647</v>
      </c>
      <c r="D62" s="283" t="s">
        <v>2648</v>
      </c>
      <c r="E62" s="18" t="s">
        <v>280</v>
      </c>
      <c r="F62" s="284">
        <v>2587.125</v>
      </c>
      <c r="G62" s="35"/>
      <c r="H62" s="40"/>
    </row>
    <row r="63" spans="1:8" s="2" customFormat="1" ht="16.75" customHeight="1">
      <c r="A63" s="35"/>
      <c r="B63" s="40"/>
      <c r="C63" s="283" t="s">
        <v>2652</v>
      </c>
      <c r="D63" s="283" t="s">
        <v>2653</v>
      </c>
      <c r="E63" s="18" t="s">
        <v>280</v>
      </c>
      <c r="F63" s="284">
        <v>1652.8</v>
      </c>
      <c r="G63" s="35"/>
      <c r="H63" s="40"/>
    </row>
    <row r="64" spans="1:8" s="2" customFormat="1" ht="16.75" customHeight="1">
      <c r="A64" s="35"/>
      <c r="B64" s="40"/>
      <c r="C64" s="283" t="s">
        <v>2671</v>
      </c>
      <c r="D64" s="283" t="s">
        <v>2672</v>
      </c>
      <c r="E64" s="18" t="s">
        <v>280</v>
      </c>
      <c r="F64" s="284">
        <v>126.3</v>
      </c>
      <c r="G64" s="35"/>
      <c r="H64" s="40"/>
    </row>
    <row r="65" spans="1:8" s="2" customFormat="1" ht="16.75" customHeight="1">
      <c r="A65" s="35"/>
      <c r="B65" s="40"/>
      <c r="C65" s="279" t="s">
        <v>184</v>
      </c>
      <c r="D65" s="280" t="s">
        <v>1</v>
      </c>
      <c r="E65" s="281" t="s">
        <v>1</v>
      </c>
      <c r="F65" s="282">
        <v>109.1</v>
      </c>
      <c r="G65" s="35"/>
      <c r="H65" s="40"/>
    </row>
    <row r="66" spans="1:8" s="2" customFormat="1" ht="16.75" customHeight="1">
      <c r="A66" s="35"/>
      <c r="B66" s="40"/>
      <c r="C66" s="283" t="s">
        <v>1</v>
      </c>
      <c r="D66" s="283" t="s">
        <v>2721</v>
      </c>
      <c r="E66" s="18" t="s">
        <v>1</v>
      </c>
      <c r="F66" s="284">
        <v>109.1</v>
      </c>
      <c r="G66" s="35"/>
      <c r="H66" s="40"/>
    </row>
    <row r="67" spans="1:8" s="2" customFormat="1" ht="16.75" customHeight="1">
      <c r="A67" s="35"/>
      <c r="B67" s="40"/>
      <c r="C67" s="283" t="s">
        <v>184</v>
      </c>
      <c r="D67" s="283" t="s">
        <v>287</v>
      </c>
      <c r="E67" s="18" t="s">
        <v>1</v>
      </c>
      <c r="F67" s="284">
        <v>109.1</v>
      </c>
      <c r="G67" s="35"/>
      <c r="H67" s="40"/>
    </row>
    <row r="68" spans="1:8" s="2" customFormat="1" ht="16.75" customHeight="1">
      <c r="A68" s="35"/>
      <c r="B68" s="40"/>
      <c r="C68" s="285" t="s">
        <v>6463</v>
      </c>
      <c r="D68" s="35"/>
      <c r="E68" s="35"/>
      <c r="F68" s="35"/>
      <c r="G68" s="35"/>
      <c r="H68" s="40"/>
    </row>
    <row r="69" spans="1:8" s="2" customFormat="1" ht="16.75" customHeight="1">
      <c r="A69" s="35"/>
      <c r="B69" s="40"/>
      <c r="C69" s="283" t="s">
        <v>2718</v>
      </c>
      <c r="D69" s="283" t="s">
        <v>2719</v>
      </c>
      <c r="E69" s="18" t="s">
        <v>399</v>
      </c>
      <c r="F69" s="284">
        <v>109.1</v>
      </c>
      <c r="G69" s="35"/>
      <c r="H69" s="40"/>
    </row>
    <row r="70" spans="1:8" s="2" customFormat="1" ht="16.75" customHeight="1">
      <c r="A70" s="35"/>
      <c r="B70" s="40"/>
      <c r="C70" s="283" t="s">
        <v>2647</v>
      </c>
      <c r="D70" s="283" t="s">
        <v>2648</v>
      </c>
      <c r="E70" s="18" t="s">
        <v>280</v>
      </c>
      <c r="F70" s="284">
        <v>2587.125</v>
      </c>
      <c r="G70" s="35"/>
      <c r="H70" s="40"/>
    </row>
    <row r="71" spans="1:8" s="2" customFormat="1" ht="16.75" customHeight="1">
      <c r="A71" s="35"/>
      <c r="B71" s="40"/>
      <c r="C71" s="279" t="s">
        <v>187</v>
      </c>
      <c r="D71" s="280" t="s">
        <v>1</v>
      </c>
      <c r="E71" s="281" t="s">
        <v>1</v>
      </c>
      <c r="F71" s="282">
        <v>936</v>
      </c>
      <c r="G71" s="35"/>
      <c r="H71" s="40"/>
    </row>
    <row r="72" spans="1:8" s="2" customFormat="1" ht="16.75" customHeight="1">
      <c r="A72" s="35"/>
      <c r="B72" s="40"/>
      <c r="C72" s="283" t="s">
        <v>1</v>
      </c>
      <c r="D72" s="283" t="s">
        <v>1561</v>
      </c>
      <c r="E72" s="18" t="s">
        <v>1</v>
      </c>
      <c r="F72" s="284">
        <v>936</v>
      </c>
      <c r="G72" s="35"/>
      <c r="H72" s="40"/>
    </row>
    <row r="73" spans="1:8" s="2" customFormat="1" ht="16.75" customHeight="1">
      <c r="A73" s="35"/>
      <c r="B73" s="40"/>
      <c r="C73" s="283" t="s">
        <v>187</v>
      </c>
      <c r="D73" s="283" t="s">
        <v>287</v>
      </c>
      <c r="E73" s="18" t="s">
        <v>1</v>
      </c>
      <c r="F73" s="284">
        <v>936</v>
      </c>
      <c r="G73" s="35"/>
      <c r="H73" s="40"/>
    </row>
    <row r="74" spans="1:8" s="2" customFormat="1" ht="16.75" customHeight="1">
      <c r="A74" s="35"/>
      <c r="B74" s="40"/>
      <c r="C74" s="285" t="s">
        <v>6463</v>
      </c>
      <c r="D74" s="35"/>
      <c r="E74" s="35"/>
      <c r="F74" s="35"/>
      <c r="G74" s="35"/>
      <c r="H74" s="40"/>
    </row>
    <row r="75" spans="1:8" s="2" customFormat="1" ht="20">
      <c r="A75" s="35"/>
      <c r="B75" s="40"/>
      <c r="C75" s="283" t="s">
        <v>1558</v>
      </c>
      <c r="D75" s="283" t="s">
        <v>1559</v>
      </c>
      <c r="E75" s="18" t="s">
        <v>280</v>
      </c>
      <c r="F75" s="284">
        <v>936</v>
      </c>
      <c r="G75" s="35"/>
      <c r="H75" s="40"/>
    </row>
    <row r="76" spans="1:8" s="2" customFormat="1" ht="20">
      <c r="A76" s="35"/>
      <c r="B76" s="40"/>
      <c r="C76" s="283" t="s">
        <v>1563</v>
      </c>
      <c r="D76" s="283" t="s">
        <v>1564</v>
      </c>
      <c r="E76" s="18" t="s">
        <v>280</v>
      </c>
      <c r="F76" s="284">
        <v>56160</v>
      </c>
      <c r="G76" s="35"/>
      <c r="H76" s="40"/>
    </row>
    <row r="77" spans="1:8" s="2" customFormat="1" ht="20">
      <c r="A77" s="35"/>
      <c r="B77" s="40"/>
      <c r="C77" s="283" t="s">
        <v>1568</v>
      </c>
      <c r="D77" s="283" t="s">
        <v>1569</v>
      </c>
      <c r="E77" s="18" t="s">
        <v>280</v>
      </c>
      <c r="F77" s="284">
        <v>936</v>
      </c>
      <c r="G77" s="35"/>
      <c r="H77" s="40"/>
    </row>
    <row r="78" spans="1:8" s="2" customFormat="1" ht="16.75" customHeight="1">
      <c r="A78" s="35"/>
      <c r="B78" s="40"/>
      <c r="C78" s="279" t="s">
        <v>190</v>
      </c>
      <c r="D78" s="280" t="s">
        <v>1</v>
      </c>
      <c r="E78" s="281" t="s">
        <v>1</v>
      </c>
      <c r="F78" s="282">
        <v>4435.7</v>
      </c>
      <c r="G78" s="35"/>
      <c r="H78" s="40"/>
    </row>
    <row r="79" spans="1:8" s="2" customFormat="1" ht="16.75" customHeight="1">
      <c r="A79" s="35"/>
      <c r="B79" s="40"/>
      <c r="C79" s="283" t="s">
        <v>1</v>
      </c>
      <c r="D79" s="283" t="s">
        <v>2897</v>
      </c>
      <c r="E79" s="18" t="s">
        <v>1</v>
      </c>
      <c r="F79" s="284">
        <v>3523.8</v>
      </c>
      <c r="G79" s="35"/>
      <c r="H79" s="40"/>
    </row>
    <row r="80" spans="1:8" s="2" customFormat="1" ht="16.75" customHeight="1">
      <c r="A80" s="35"/>
      <c r="B80" s="40"/>
      <c r="C80" s="283" t="s">
        <v>1</v>
      </c>
      <c r="D80" s="283" t="s">
        <v>2898</v>
      </c>
      <c r="E80" s="18" t="s">
        <v>1</v>
      </c>
      <c r="F80" s="284">
        <v>159.5</v>
      </c>
      <c r="G80" s="35"/>
      <c r="H80" s="40"/>
    </row>
    <row r="81" spans="1:8" s="2" customFormat="1" ht="16.75" customHeight="1">
      <c r="A81" s="35"/>
      <c r="B81" s="40"/>
      <c r="C81" s="283" t="s">
        <v>1</v>
      </c>
      <c r="D81" s="283" t="s">
        <v>2899</v>
      </c>
      <c r="E81" s="18" t="s">
        <v>1</v>
      </c>
      <c r="F81" s="284">
        <v>752.4</v>
      </c>
      <c r="G81" s="35"/>
      <c r="H81" s="40"/>
    </row>
    <row r="82" spans="1:8" s="2" customFormat="1" ht="16.75" customHeight="1">
      <c r="A82" s="35"/>
      <c r="B82" s="40"/>
      <c r="C82" s="283" t="s">
        <v>190</v>
      </c>
      <c r="D82" s="283" t="s">
        <v>287</v>
      </c>
      <c r="E82" s="18" t="s">
        <v>1</v>
      </c>
      <c r="F82" s="284">
        <v>4435.7</v>
      </c>
      <c r="G82" s="35"/>
      <c r="H82" s="40"/>
    </row>
    <row r="83" spans="1:8" s="2" customFormat="1" ht="16.75" customHeight="1">
      <c r="A83" s="35"/>
      <c r="B83" s="40"/>
      <c r="C83" s="285" t="s">
        <v>6463</v>
      </c>
      <c r="D83" s="35"/>
      <c r="E83" s="35"/>
      <c r="F83" s="35"/>
      <c r="G83" s="35"/>
      <c r="H83" s="40"/>
    </row>
    <row r="84" spans="1:8" s="2" customFormat="1" ht="16.75" customHeight="1">
      <c r="A84" s="35"/>
      <c r="B84" s="40"/>
      <c r="C84" s="283" t="s">
        <v>2894</v>
      </c>
      <c r="D84" s="283" t="s">
        <v>2895</v>
      </c>
      <c r="E84" s="18" t="s">
        <v>280</v>
      </c>
      <c r="F84" s="284">
        <v>4435.7</v>
      </c>
      <c r="G84" s="35"/>
      <c r="H84" s="40"/>
    </row>
    <row r="85" spans="1:8" s="2" customFormat="1" ht="16.75" customHeight="1">
      <c r="A85" s="35"/>
      <c r="B85" s="40"/>
      <c r="C85" s="283" t="s">
        <v>2905</v>
      </c>
      <c r="D85" s="283" t="s">
        <v>2906</v>
      </c>
      <c r="E85" s="18" t="s">
        <v>280</v>
      </c>
      <c r="F85" s="284">
        <v>4435.7</v>
      </c>
      <c r="G85" s="35"/>
      <c r="H85" s="40"/>
    </row>
    <row r="86" spans="1:8" s="2" customFormat="1" ht="16.75" customHeight="1">
      <c r="A86" s="35"/>
      <c r="B86" s="40"/>
      <c r="C86" s="283" t="s">
        <v>2909</v>
      </c>
      <c r="D86" s="283" t="s">
        <v>2910</v>
      </c>
      <c r="E86" s="18" t="s">
        <v>280</v>
      </c>
      <c r="F86" s="284">
        <v>4435.7</v>
      </c>
      <c r="G86" s="35"/>
      <c r="H86" s="40"/>
    </row>
    <row r="87" spans="1:8" s="2" customFormat="1" ht="16.75" customHeight="1">
      <c r="A87" s="35"/>
      <c r="B87" s="40"/>
      <c r="C87" s="279" t="s">
        <v>192</v>
      </c>
      <c r="D87" s="280" t="s">
        <v>1</v>
      </c>
      <c r="E87" s="281" t="s">
        <v>1</v>
      </c>
      <c r="F87" s="282">
        <v>981</v>
      </c>
      <c r="G87" s="35"/>
      <c r="H87" s="40"/>
    </row>
    <row r="88" spans="1:8" s="2" customFormat="1" ht="16.75" customHeight="1">
      <c r="A88" s="35"/>
      <c r="B88" s="40"/>
      <c r="C88" s="283" t="s">
        <v>1</v>
      </c>
      <c r="D88" s="283" t="s">
        <v>338</v>
      </c>
      <c r="E88" s="18" t="s">
        <v>1</v>
      </c>
      <c r="F88" s="284">
        <v>981</v>
      </c>
      <c r="G88" s="35"/>
      <c r="H88" s="40"/>
    </row>
    <row r="89" spans="1:8" s="2" customFormat="1" ht="16.75" customHeight="1">
      <c r="A89" s="35"/>
      <c r="B89" s="40"/>
      <c r="C89" s="283" t="s">
        <v>192</v>
      </c>
      <c r="D89" s="283" t="s">
        <v>287</v>
      </c>
      <c r="E89" s="18" t="s">
        <v>1</v>
      </c>
      <c r="F89" s="284">
        <v>981</v>
      </c>
      <c r="G89" s="35"/>
      <c r="H89" s="40"/>
    </row>
    <row r="90" spans="1:8" s="2" customFormat="1" ht="16.75" customHeight="1">
      <c r="A90" s="35"/>
      <c r="B90" s="40"/>
      <c r="C90" s="285" t="s">
        <v>6463</v>
      </c>
      <c r="D90" s="35"/>
      <c r="E90" s="35"/>
      <c r="F90" s="35"/>
      <c r="G90" s="35"/>
      <c r="H90" s="40"/>
    </row>
    <row r="91" spans="1:8" s="2" customFormat="1" ht="16.75" customHeight="1">
      <c r="A91" s="35"/>
      <c r="B91" s="40"/>
      <c r="C91" s="283" t="s">
        <v>335</v>
      </c>
      <c r="D91" s="283" t="s">
        <v>336</v>
      </c>
      <c r="E91" s="18" t="s">
        <v>290</v>
      </c>
      <c r="F91" s="284">
        <v>981</v>
      </c>
      <c r="G91" s="35"/>
      <c r="H91" s="40"/>
    </row>
    <row r="92" spans="1:8" s="2" customFormat="1" ht="20">
      <c r="A92" s="35"/>
      <c r="B92" s="40"/>
      <c r="C92" s="283" t="s">
        <v>318</v>
      </c>
      <c r="D92" s="283" t="s">
        <v>319</v>
      </c>
      <c r="E92" s="18" t="s">
        <v>290</v>
      </c>
      <c r="F92" s="284">
        <v>2481.87</v>
      </c>
      <c r="G92" s="35"/>
      <c r="H92" s="40"/>
    </row>
    <row r="93" spans="1:8" s="2" customFormat="1" ht="20">
      <c r="A93" s="35"/>
      <c r="B93" s="40"/>
      <c r="C93" s="283" t="s">
        <v>323</v>
      </c>
      <c r="D93" s="283" t="s">
        <v>324</v>
      </c>
      <c r="E93" s="18" t="s">
        <v>290</v>
      </c>
      <c r="F93" s="284">
        <v>4073.6819999999998</v>
      </c>
      <c r="G93" s="35"/>
      <c r="H93" s="40"/>
    </row>
    <row r="94" spans="1:8" s="2" customFormat="1" ht="16.75" customHeight="1">
      <c r="A94" s="35"/>
      <c r="B94" s="40"/>
      <c r="C94" s="283" t="s">
        <v>329</v>
      </c>
      <c r="D94" s="283" t="s">
        <v>330</v>
      </c>
      <c r="E94" s="18" t="s">
        <v>290</v>
      </c>
      <c r="F94" s="284">
        <v>8796.4220000000005</v>
      </c>
      <c r="G94" s="35"/>
      <c r="H94" s="40"/>
    </row>
    <row r="95" spans="1:8" s="2" customFormat="1" ht="16.75" customHeight="1">
      <c r="A95" s="35"/>
      <c r="B95" s="40"/>
      <c r="C95" s="283" t="s">
        <v>346</v>
      </c>
      <c r="D95" s="283" t="s">
        <v>347</v>
      </c>
      <c r="E95" s="18" t="s">
        <v>290</v>
      </c>
      <c r="F95" s="284">
        <v>6314.5519999999997</v>
      </c>
      <c r="G95" s="35"/>
      <c r="H95" s="40"/>
    </row>
    <row r="96" spans="1:8" s="2" customFormat="1" ht="16.75" customHeight="1">
      <c r="A96" s="35"/>
      <c r="B96" s="40"/>
      <c r="C96" s="279" t="s">
        <v>1045</v>
      </c>
      <c r="D96" s="280" t="s">
        <v>1</v>
      </c>
      <c r="E96" s="281" t="s">
        <v>1</v>
      </c>
      <c r="F96" s="282">
        <v>13.77</v>
      </c>
      <c r="G96" s="35"/>
      <c r="H96" s="40"/>
    </row>
    <row r="97" spans="1:8" s="2" customFormat="1" ht="16.75" customHeight="1">
      <c r="A97" s="35"/>
      <c r="B97" s="40"/>
      <c r="C97" s="283" t="s">
        <v>1</v>
      </c>
      <c r="D97" s="283" t="s">
        <v>1028</v>
      </c>
      <c r="E97" s="18" t="s">
        <v>1</v>
      </c>
      <c r="F97" s="284">
        <v>1.431</v>
      </c>
      <c r="G97" s="35"/>
      <c r="H97" s="40"/>
    </row>
    <row r="98" spans="1:8" s="2" customFormat="1" ht="16.75" customHeight="1">
      <c r="A98" s="35"/>
      <c r="B98" s="40"/>
      <c r="C98" s="283" t="s">
        <v>1</v>
      </c>
      <c r="D98" s="283" t="s">
        <v>1029</v>
      </c>
      <c r="E98" s="18" t="s">
        <v>1</v>
      </c>
      <c r="F98" s="284">
        <v>0.27100000000000002</v>
      </c>
      <c r="G98" s="35"/>
      <c r="H98" s="40"/>
    </row>
    <row r="99" spans="1:8" s="2" customFormat="1" ht="16.75" customHeight="1">
      <c r="A99" s="35"/>
      <c r="B99" s="40"/>
      <c r="C99" s="283" t="s">
        <v>1</v>
      </c>
      <c r="D99" s="283" t="s">
        <v>1030</v>
      </c>
      <c r="E99" s="18" t="s">
        <v>1</v>
      </c>
      <c r="F99" s="284">
        <v>0.54200000000000004</v>
      </c>
      <c r="G99" s="35"/>
      <c r="H99" s="40"/>
    </row>
    <row r="100" spans="1:8" s="2" customFormat="1" ht="16.75" customHeight="1">
      <c r="A100" s="35"/>
      <c r="B100" s="40"/>
      <c r="C100" s="283" t="s">
        <v>1</v>
      </c>
      <c r="D100" s="283" t="s">
        <v>1031</v>
      </c>
      <c r="E100" s="18" t="s">
        <v>1</v>
      </c>
      <c r="F100" s="284">
        <v>0.313</v>
      </c>
      <c r="G100" s="35"/>
      <c r="H100" s="40"/>
    </row>
    <row r="101" spans="1:8" s="2" customFormat="1" ht="16.75" customHeight="1">
      <c r="A101" s="35"/>
      <c r="B101" s="40"/>
      <c r="C101" s="283" t="s">
        <v>1</v>
      </c>
      <c r="D101" s="283" t="s">
        <v>1032</v>
      </c>
      <c r="E101" s="18" t="s">
        <v>1</v>
      </c>
      <c r="F101" s="284">
        <v>0.192</v>
      </c>
      <c r="G101" s="35"/>
      <c r="H101" s="40"/>
    </row>
    <row r="102" spans="1:8" s="2" customFormat="1" ht="16.75" customHeight="1">
      <c r="A102" s="35"/>
      <c r="B102" s="40"/>
      <c r="C102" s="283" t="s">
        <v>1</v>
      </c>
      <c r="D102" s="283" t="s">
        <v>1033</v>
      </c>
      <c r="E102" s="18" t="s">
        <v>1</v>
      </c>
      <c r="F102" s="284">
        <v>0.92600000000000005</v>
      </c>
      <c r="G102" s="35"/>
      <c r="H102" s="40"/>
    </row>
    <row r="103" spans="1:8" s="2" customFormat="1" ht="16.75" customHeight="1">
      <c r="A103" s="35"/>
      <c r="B103" s="40"/>
      <c r="C103" s="283" t="s">
        <v>1</v>
      </c>
      <c r="D103" s="283" t="s">
        <v>1034</v>
      </c>
      <c r="E103" s="18" t="s">
        <v>1</v>
      </c>
      <c r="F103" s="284">
        <v>0.318</v>
      </c>
      <c r="G103" s="35"/>
      <c r="H103" s="40"/>
    </row>
    <row r="104" spans="1:8" s="2" customFormat="1" ht="16.75" customHeight="1">
      <c r="A104" s="35"/>
      <c r="B104" s="40"/>
      <c r="C104" s="283" t="s">
        <v>1</v>
      </c>
      <c r="D104" s="283" t="s">
        <v>1035</v>
      </c>
      <c r="E104" s="18" t="s">
        <v>1</v>
      </c>
      <c r="F104" s="284">
        <v>0.224</v>
      </c>
      <c r="G104" s="35"/>
      <c r="H104" s="40"/>
    </row>
    <row r="105" spans="1:8" s="2" customFormat="1" ht="16.75" customHeight="1">
      <c r="A105" s="35"/>
      <c r="B105" s="40"/>
      <c r="C105" s="283" t="s">
        <v>1</v>
      </c>
      <c r="D105" s="283" t="s">
        <v>1036</v>
      </c>
      <c r="E105" s="18" t="s">
        <v>1</v>
      </c>
      <c r="F105" s="284">
        <v>0.22500000000000001</v>
      </c>
      <c r="G105" s="35"/>
      <c r="H105" s="40"/>
    </row>
    <row r="106" spans="1:8" s="2" customFormat="1" ht="16.75" customHeight="1">
      <c r="A106" s="35"/>
      <c r="B106" s="40"/>
      <c r="C106" s="283" t="s">
        <v>1</v>
      </c>
      <c r="D106" s="283" t="s">
        <v>1037</v>
      </c>
      <c r="E106" s="18" t="s">
        <v>1</v>
      </c>
      <c r="F106" s="284">
        <v>0.191</v>
      </c>
      <c r="G106" s="35"/>
      <c r="H106" s="40"/>
    </row>
    <row r="107" spans="1:8" s="2" customFormat="1" ht="16.75" customHeight="1">
      <c r="A107" s="35"/>
      <c r="B107" s="40"/>
      <c r="C107" s="283" t="s">
        <v>1</v>
      </c>
      <c r="D107" s="283" t="s">
        <v>1038</v>
      </c>
      <c r="E107" s="18" t="s">
        <v>1</v>
      </c>
      <c r="F107" s="284">
        <v>0.191</v>
      </c>
      <c r="G107" s="35"/>
      <c r="H107" s="40"/>
    </row>
    <row r="108" spans="1:8" s="2" customFormat="1" ht="16.75" customHeight="1">
      <c r="A108" s="35"/>
      <c r="B108" s="40"/>
      <c r="C108" s="283" t="s">
        <v>1</v>
      </c>
      <c r="D108" s="283" t="s">
        <v>1039</v>
      </c>
      <c r="E108" s="18" t="s">
        <v>1</v>
      </c>
      <c r="F108" s="284">
        <v>0.45</v>
      </c>
      <c r="G108" s="35"/>
      <c r="H108" s="40"/>
    </row>
    <row r="109" spans="1:8" s="2" customFormat="1" ht="16.75" customHeight="1">
      <c r="A109" s="35"/>
      <c r="B109" s="40"/>
      <c r="C109" s="283" t="s">
        <v>1</v>
      </c>
      <c r="D109" s="283" t="s">
        <v>1040</v>
      </c>
      <c r="E109" s="18" t="s">
        <v>1</v>
      </c>
      <c r="F109" s="284">
        <v>0.27500000000000002</v>
      </c>
      <c r="G109" s="35"/>
      <c r="H109" s="40"/>
    </row>
    <row r="110" spans="1:8" s="2" customFormat="1" ht="16.75" customHeight="1">
      <c r="A110" s="35"/>
      <c r="B110" s="40"/>
      <c r="C110" s="283" t="s">
        <v>1</v>
      </c>
      <c r="D110" s="283" t="s">
        <v>1041</v>
      </c>
      <c r="E110" s="18" t="s">
        <v>1</v>
      </c>
      <c r="F110" s="284">
        <v>0.21</v>
      </c>
      <c r="G110" s="35"/>
      <c r="H110" s="40"/>
    </row>
    <row r="111" spans="1:8" s="2" customFormat="1" ht="16.75" customHeight="1">
      <c r="A111" s="35"/>
      <c r="B111" s="40"/>
      <c r="C111" s="283" t="s">
        <v>1</v>
      </c>
      <c r="D111" s="283" t="s">
        <v>1042</v>
      </c>
      <c r="E111" s="18" t="s">
        <v>1</v>
      </c>
      <c r="F111" s="284">
        <v>0.39</v>
      </c>
      <c r="G111" s="35"/>
      <c r="H111" s="40"/>
    </row>
    <row r="112" spans="1:8" s="2" customFormat="1" ht="16.75" customHeight="1">
      <c r="A112" s="35"/>
      <c r="B112" s="40"/>
      <c r="C112" s="283" t="s">
        <v>1</v>
      </c>
      <c r="D112" s="283" t="s">
        <v>1043</v>
      </c>
      <c r="E112" s="18" t="s">
        <v>1</v>
      </c>
      <c r="F112" s="284">
        <v>0.124</v>
      </c>
      <c r="G112" s="35"/>
      <c r="H112" s="40"/>
    </row>
    <row r="113" spans="1:8" s="2" customFormat="1" ht="16.75" customHeight="1">
      <c r="A113" s="35"/>
      <c r="B113" s="40"/>
      <c r="C113" s="283" t="s">
        <v>1</v>
      </c>
      <c r="D113" s="283" t="s">
        <v>1044</v>
      </c>
      <c r="E113" s="18" t="s">
        <v>1</v>
      </c>
      <c r="F113" s="284">
        <v>7.4969999999999999</v>
      </c>
      <c r="G113" s="35"/>
      <c r="H113" s="40"/>
    </row>
    <row r="114" spans="1:8" s="2" customFormat="1" ht="16.75" customHeight="1">
      <c r="A114" s="35"/>
      <c r="B114" s="40"/>
      <c r="C114" s="283" t="s">
        <v>1045</v>
      </c>
      <c r="D114" s="283" t="s">
        <v>287</v>
      </c>
      <c r="E114" s="18" t="s">
        <v>1</v>
      </c>
      <c r="F114" s="284">
        <v>13.77</v>
      </c>
      <c r="G114" s="35"/>
      <c r="H114" s="40"/>
    </row>
    <row r="115" spans="1:8" s="2" customFormat="1" ht="16.75" customHeight="1">
      <c r="A115" s="35"/>
      <c r="B115" s="40"/>
      <c r="C115" s="279" t="s">
        <v>494</v>
      </c>
      <c r="D115" s="280" t="s">
        <v>1</v>
      </c>
      <c r="E115" s="281" t="s">
        <v>1</v>
      </c>
      <c r="F115" s="282">
        <v>168.27</v>
      </c>
      <c r="G115" s="35"/>
      <c r="H115" s="40"/>
    </row>
    <row r="116" spans="1:8" s="2" customFormat="1" ht="16.75" customHeight="1">
      <c r="A116" s="35"/>
      <c r="B116" s="40"/>
      <c r="C116" s="283" t="s">
        <v>1</v>
      </c>
      <c r="D116" s="283" t="s">
        <v>492</v>
      </c>
      <c r="E116" s="18" t="s">
        <v>1</v>
      </c>
      <c r="F116" s="284">
        <v>0</v>
      </c>
      <c r="G116" s="35"/>
      <c r="H116" s="40"/>
    </row>
    <row r="117" spans="1:8" s="2" customFormat="1" ht="16.75" customHeight="1">
      <c r="A117" s="35"/>
      <c r="B117" s="40"/>
      <c r="C117" s="283" t="s">
        <v>1</v>
      </c>
      <c r="D117" s="283" t="s">
        <v>493</v>
      </c>
      <c r="E117" s="18" t="s">
        <v>1</v>
      </c>
      <c r="F117" s="284">
        <v>168.27</v>
      </c>
      <c r="G117" s="35"/>
      <c r="H117" s="40"/>
    </row>
    <row r="118" spans="1:8" s="2" customFormat="1" ht="16.75" customHeight="1">
      <c r="A118" s="35"/>
      <c r="B118" s="40"/>
      <c r="C118" s="283" t="s">
        <v>494</v>
      </c>
      <c r="D118" s="283" t="s">
        <v>287</v>
      </c>
      <c r="E118" s="18" t="s">
        <v>1</v>
      </c>
      <c r="F118" s="284">
        <v>168.27</v>
      </c>
      <c r="G118" s="35"/>
      <c r="H118" s="40"/>
    </row>
    <row r="119" spans="1:8" s="2" customFormat="1" ht="16.75" customHeight="1">
      <c r="A119" s="35"/>
      <c r="B119" s="40"/>
      <c r="C119" s="279" t="s">
        <v>194</v>
      </c>
      <c r="D119" s="280" t="s">
        <v>1</v>
      </c>
      <c r="E119" s="281" t="s">
        <v>1</v>
      </c>
      <c r="F119" s="282">
        <v>50.8</v>
      </c>
      <c r="G119" s="35"/>
      <c r="H119" s="40"/>
    </row>
    <row r="120" spans="1:8" s="2" customFormat="1" ht="16.75" customHeight="1">
      <c r="A120" s="35"/>
      <c r="B120" s="40"/>
      <c r="C120" s="283" t="s">
        <v>1</v>
      </c>
      <c r="D120" s="283" t="s">
        <v>195</v>
      </c>
      <c r="E120" s="18" t="s">
        <v>1</v>
      </c>
      <c r="F120" s="284">
        <v>50.8</v>
      </c>
      <c r="G120" s="35"/>
      <c r="H120" s="40"/>
    </row>
    <row r="121" spans="1:8" s="2" customFormat="1" ht="16.75" customHeight="1">
      <c r="A121" s="35"/>
      <c r="B121" s="40"/>
      <c r="C121" s="283" t="s">
        <v>194</v>
      </c>
      <c r="D121" s="283" t="s">
        <v>287</v>
      </c>
      <c r="E121" s="18" t="s">
        <v>1</v>
      </c>
      <c r="F121" s="284">
        <v>50.8</v>
      </c>
      <c r="G121" s="35"/>
      <c r="H121" s="40"/>
    </row>
    <row r="122" spans="1:8" s="2" customFormat="1" ht="16.75" customHeight="1">
      <c r="A122" s="35"/>
      <c r="B122" s="40"/>
      <c r="C122" s="285" t="s">
        <v>6463</v>
      </c>
      <c r="D122" s="35"/>
      <c r="E122" s="35"/>
      <c r="F122" s="35"/>
      <c r="G122" s="35"/>
      <c r="H122" s="40"/>
    </row>
    <row r="123" spans="1:8" s="2" customFormat="1" ht="16.75" customHeight="1">
      <c r="A123" s="35"/>
      <c r="B123" s="40"/>
      <c r="C123" s="283" t="s">
        <v>2780</v>
      </c>
      <c r="D123" s="283" t="s">
        <v>2781</v>
      </c>
      <c r="E123" s="18" t="s">
        <v>280</v>
      </c>
      <c r="F123" s="284">
        <v>50.8</v>
      </c>
      <c r="G123" s="35"/>
      <c r="H123" s="40"/>
    </row>
    <row r="124" spans="1:8" s="2" customFormat="1" ht="16.75" customHeight="1">
      <c r="A124" s="35"/>
      <c r="B124" s="40"/>
      <c r="C124" s="283" t="s">
        <v>2808</v>
      </c>
      <c r="D124" s="283" t="s">
        <v>2809</v>
      </c>
      <c r="E124" s="18" t="s">
        <v>280</v>
      </c>
      <c r="F124" s="284">
        <v>50.8</v>
      </c>
      <c r="G124" s="35"/>
      <c r="H124" s="40"/>
    </row>
    <row r="125" spans="1:8" s="2" customFormat="1" ht="16.75" customHeight="1">
      <c r="A125" s="35"/>
      <c r="B125" s="40"/>
      <c r="C125" s="279" t="s">
        <v>196</v>
      </c>
      <c r="D125" s="280" t="s">
        <v>1</v>
      </c>
      <c r="E125" s="281" t="s">
        <v>1</v>
      </c>
      <c r="F125" s="282">
        <v>2410</v>
      </c>
      <c r="G125" s="35"/>
      <c r="H125" s="40"/>
    </row>
    <row r="126" spans="1:8" s="2" customFormat="1" ht="16.75" customHeight="1">
      <c r="A126" s="35"/>
      <c r="B126" s="40"/>
      <c r="C126" s="283" t="s">
        <v>1</v>
      </c>
      <c r="D126" s="283" t="s">
        <v>285</v>
      </c>
      <c r="E126" s="18" t="s">
        <v>1</v>
      </c>
      <c r="F126" s="284">
        <v>2410</v>
      </c>
      <c r="G126" s="35"/>
      <c r="H126" s="40"/>
    </row>
    <row r="127" spans="1:8" s="2" customFormat="1" ht="16.75" customHeight="1">
      <c r="A127" s="35"/>
      <c r="B127" s="40"/>
      <c r="C127" s="283" t="s">
        <v>196</v>
      </c>
      <c r="D127" s="283" t="s">
        <v>287</v>
      </c>
      <c r="E127" s="18" t="s">
        <v>1</v>
      </c>
      <c r="F127" s="284">
        <v>2410</v>
      </c>
      <c r="G127" s="35"/>
      <c r="H127" s="40"/>
    </row>
    <row r="128" spans="1:8" s="2" customFormat="1" ht="16.75" customHeight="1">
      <c r="A128" s="35"/>
      <c r="B128" s="40"/>
      <c r="C128" s="285" t="s">
        <v>6463</v>
      </c>
      <c r="D128" s="35"/>
      <c r="E128" s="35"/>
      <c r="F128" s="35"/>
      <c r="G128" s="35"/>
      <c r="H128" s="40"/>
    </row>
    <row r="129" spans="1:8" s="2" customFormat="1" ht="16.75" customHeight="1">
      <c r="A129" s="35"/>
      <c r="B129" s="40"/>
      <c r="C129" s="283" t="s">
        <v>278</v>
      </c>
      <c r="D129" s="283" t="s">
        <v>279</v>
      </c>
      <c r="E129" s="18" t="s">
        <v>280</v>
      </c>
      <c r="F129" s="284">
        <v>2410</v>
      </c>
      <c r="G129" s="35"/>
      <c r="H129" s="40"/>
    </row>
    <row r="130" spans="1:8" s="2" customFormat="1" ht="20">
      <c r="A130" s="35"/>
      <c r="B130" s="40"/>
      <c r="C130" s="283" t="s">
        <v>318</v>
      </c>
      <c r="D130" s="283" t="s">
        <v>319</v>
      </c>
      <c r="E130" s="18" t="s">
        <v>290</v>
      </c>
      <c r="F130" s="284">
        <v>2481.87</v>
      </c>
      <c r="G130" s="35"/>
      <c r="H130" s="40"/>
    </row>
    <row r="131" spans="1:8" s="2" customFormat="1" ht="16.75" customHeight="1">
      <c r="A131" s="35"/>
      <c r="B131" s="40"/>
      <c r="C131" s="283" t="s">
        <v>329</v>
      </c>
      <c r="D131" s="283" t="s">
        <v>330</v>
      </c>
      <c r="E131" s="18" t="s">
        <v>290</v>
      </c>
      <c r="F131" s="284">
        <v>8796.4220000000005</v>
      </c>
      <c r="G131" s="35"/>
      <c r="H131" s="40"/>
    </row>
    <row r="132" spans="1:8" s="2" customFormat="1" ht="10">
      <c r="A132" s="35"/>
      <c r="B132" s="40"/>
      <c r="C132" s="283" t="s">
        <v>363</v>
      </c>
      <c r="D132" s="283" t="s">
        <v>364</v>
      </c>
      <c r="E132" s="18" t="s">
        <v>280</v>
      </c>
      <c r="F132" s="284">
        <v>2410</v>
      </c>
      <c r="G132" s="35"/>
      <c r="H132" s="40"/>
    </row>
    <row r="133" spans="1:8" s="2" customFormat="1" ht="16.75" customHeight="1">
      <c r="A133" s="35"/>
      <c r="B133" s="40"/>
      <c r="C133" s="283" t="s">
        <v>367</v>
      </c>
      <c r="D133" s="283" t="s">
        <v>368</v>
      </c>
      <c r="E133" s="18" t="s">
        <v>280</v>
      </c>
      <c r="F133" s="284">
        <v>2410</v>
      </c>
      <c r="G133" s="35"/>
      <c r="H133" s="40"/>
    </row>
    <row r="134" spans="1:8" s="2" customFormat="1" ht="16.75" customHeight="1">
      <c r="A134" s="35"/>
      <c r="B134" s="40"/>
      <c r="C134" s="279" t="s">
        <v>468</v>
      </c>
      <c r="D134" s="280" t="s">
        <v>1</v>
      </c>
      <c r="E134" s="281" t="s">
        <v>1</v>
      </c>
      <c r="F134" s="282">
        <v>147.917</v>
      </c>
      <c r="G134" s="35"/>
      <c r="H134" s="40"/>
    </row>
    <row r="135" spans="1:8" s="2" customFormat="1" ht="16.75" customHeight="1">
      <c r="A135" s="35"/>
      <c r="B135" s="40"/>
      <c r="C135" s="283" t="s">
        <v>1</v>
      </c>
      <c r="D135" s="283" t="s">
        <v>416</v>
      </c>
      <c r="E135" s="18" t="s">
        <v>1</v>
      </c>
      <c r="F135" s="284">
        <v>0</v>
      </c>
      <c r="G135" s="35"/>
      <c r="H135" s="40"/>
    </row>
    <row r="136" spans="1:8" s="2" customFormat="1" ht="16.75" customHeight="1">
      <c r="A136" s="35"/>
      <c r="B136" s="40"/>
      <c r="C136" s="283" t="s">
        <v>1</v>
      </c>
      <c r="D136" s="283" t="s">
        <v>449</v>
      </c>
      <c r="E136" s="18" t="s">
        <v>1</v>
      </c>
      <c r="F136" s="284">
        <v>51.040999999999997</v>
      </c>
      <c r="G136" s="35"/>
      <c r="H136" s="40"/>
    </row>
    <row r="137" spans="1:8" s="2" customFormat="1" ht="16.75" customHeight="1">
      <c r="A137" s="35"/>
      <c r="B137" s="40"/>
      <c r="C137" s="283" t="s">
        <v>1</v>
      </c>
      <c r="D137" s="283" t="s">
        <v>450</v>
      </c>
      <c r="E137" s="18" t="s">
        <v>1</v>
      </c>
      <c r="F137" s="284">
        <v>8.3640000000000008</v>
      </c>
      <c r="G137" s="35"/>
      <c r="H137" s="40"/>
    </row>
    <row r="138" spans="1:8" s="2" customFormat="1" ht="16.75" customHeight="1">
      <c r="A138" s="35"/>
      <c r="B138" s="40"/>
      <c r="C138" s="283" t="s">
        <v>1</v>
      </c>
      <c r="D138" s="283" t="s">
        <v>451</v>
      </c>
      <c r="E138" s="18" t="s">
        <v>1</v>
      </c>
      <c r="F138" s="284">
        <v>9.19</v>
      </c>
      <c r="G138" s="35"/>
      <c r="H138" s="40"/>
    </row>
    <row r="139" spans="1:8" s="2" customFormat="1" ht="16.75" customHeight="1">
      <c r="A139" s="35"/>
      <c r="B139" s="40"/>
      <c r="C139" s="283" t="s">
        <v>1</v>
      </c>
      <c r="D139" s="283" t="s">
        <v>452</v>
      </c>
      <c r="E139" s="18" t="s">
        <v>1</v>
      </c>
      <c r="F139" s="284">
        <v>16.172999999999998</v>
      </c>
      <c r="G139" s="35"/>
      <c r="H139" s="40"/>
    </row>
    <row r="140" spans="1:8" s="2" customFormat="1" ht="16.75" customHeight="1">
      <c r="A140" s="35"/>
      <c r="B140" s="40"/>
      <c r="C140" s="283" t="s">
        <v>1</v>
      </c>
      <c r="D140" s="283" t="s">
        <v>453</v>
      </c>
      <c r="E140" s="18" t="s">
        <v>1</v>
      </c>
      <c r="F140" s="284">
        <v>16.609000000000002</v>
      </c>
      <c r="G140" s="35"/>
      <c r="H140" s="40"/>
    </row>
    <row r="141" spans="1:8" s="2" customFormat="1" ht="16.75" customHeight="1">
      <c r="A141" s="35"/>
      <c r="B141" s="40"/>
      <c r="C141" s="283" t="s">
        <v>1</v>
      </c>
      <c r="D141" s="283" t="s">
        <v>454</v>
      </c>
      <c r="E141" s="18" t="s">
        <v>1</v>
      </c>
      <c r="F141" s="284">
        <v>3.1739999999999999</v>
      </c>
      <c r="G141" s="35"/>
      <c r="H141" s="40"/>
    </row>
    <row r="142" spans="1:8" s="2" customFormat="1" ht="16.75" customHeight="1">
      <c r="A142" s="35"/>
      <c r="B142" s="40"/>
      <c r="C142" s="283" t="s">
        <v>1</v>
      </c>
      <c r="D142" s="283" t="s">
        <v>455</v>
      </c>
      <c r="E142" s="18" t="s">
        <v>1</v>
      </c>
      <c r="F142" s="284">
        <v>21.971</v>
      </c>
      <c r="G142" s="35"/>
      <c r="H142" s="40"/>
    </row>
    <row r="143" spans="1:8" s="2" customFormat="1" ht="16.75" customHeight="1">
      <c r="A143" s="35"/>
      <c r="B143" s="40"/>
      <c r="C143" s="283" t="s">
        <v>1</v>
      </c>
      <c r="D143" s="283" t="s">
        <v>456</v>
      </c>
      <c r="E143" s="18" t="s">
        <v>1</v>
      </c>
      <c r="F143" s="284">
        <v>9.6199999999999992</v>
      </c>
      <c r="G143" s="35"/>
      <c r="H143" s="40"/>
    </row>
    <row r="144" spans="1:8" s="2" customFormat="1" ht="16.75" customHeight="1">
      <c r="A144" s="35"/>
      <c r="B144" s="40"/>
      <c r="C144" s="283" t="s">
        <v>1</v>
      </c>
      <c r="D144" s="283" t="s">
        <v>457</v>
      </c>
      <c r="E144" s="18" t="s">
        <v>1</v>
      </c>
      <c r="F144" s="284">
        <v>1.88</v>
      </c>
      <c r="G144" s="35"/>
      <c r="H144" s="40"/>
    </row>
    <row r="145" spans="1:8" s="2" customFormat="1" ht="16.75" customHeight="1">
      <c r="A145" s="35"/>
      <c r="B145" s="40"/>
      <c r="C145" s="283" t="s">
        <v>1</v>
      </c>
      <c r="D145" s="283" t="s">
        <v>458</v>
      </c>
      <c r="E145" s="18" t="s">
        <v>1</v>
      </c>
      <c r="F145" s="284">
        <v>2.2200000000000002</v>
      </c>
      <c r="G145" s="35"/>
      <c r="H145" s="40"/>
    </row>
    <row r="146" spans="1:8" s="2" customFormat="1" ht="16.75" customHeight="1">
      <c r="A146" s="35"/>
      <c r="B146" s="40"/>
      <c r="C146" s="283" t="s">
        <v>1</v>
      </c>
      <c r="D146" s="283" t="s">
        <v>459</v>
      </c>
      <c r="E146" s="18" t="s">
        <v>1</v>
      </c>
      <c r="F146" s="284">
        <v>2.843</v>
      </c>
      <c r="G146" s="35"/>
      <c r="H146" s="40"/>
    </row>
    <row r="147" spans="1:8" s="2" customFormat="1" ht="16.75" customHeight="1">
      <c r="A147" s="35"/>
      <c r="B147" s="40"/>
      <c r="C147" s="283" t="s">
        <v>1</v>
      </c>
      <c r="D147" s="283" t="s">
        <v>460</v>
      </c>
      <c r="E147" s="18" t="s">
        <v>1</v>
      </c>
      <c r="F147" s="284">
        <v>0.64</v>
      </c>
      <c r="G147" s="35"/>
      <c r="H147" s="40"/>
    </row>
    <row r="148" spans="1:8" s="2" customFormat="1" ht="16.75" customHeight="1">
      <c r="A148" s="35"/>
      <c r="B148" s="40"/>
      <c r="C148" s="283" t="s">
        <v>1</v>
      </c>
      <c r="D148" s="283" t="s">
        <v>461</v>
      </c>
      <c r="E148" s="18" t="s">
        <v>1</v>
      </c>
      <c r="F148" s="284">
        <v>2.6859999999999999</v>
      </c>
      <c r="G148" s="35"/>
      <c r="H148" s="40"/>
    </row>
    <row r="149" spans="1:8" s="2" customFormat="1" ht="16.75" customHeight="1">
      <c r="A149" s="35"/>
      <c r="B149" s="40"/>
      <c r="C149" s="283" t="s">
        <v>1</v>
      </c>
      <c r="D149" s="283" t="s">
        <v>462</v>
      </c>
      <c r="E149" s="18" t="s">
        <v>1</v>
      </c>
      <c r="F149" s="284">
        <v>0.71499999999999997</v>
      </c>
      <c r="G149" s="35"/>
      <c r="H149" s="40"/>
    </row>
    <row r="150" spans="1:8" s="2" customFormat="1" ht="16.75" customHeight="1">
      <c r="A150" s="35"/>
      <c r="B150" s="40"/>
      <c r="C150" s="283" t="s">
        <v>1</v>
      </c>
      <c r="D150" s="283" t="s">
        <v>463</v>
      </c>
      <c r="E150" s="18" t="s">
        <v>1</v>
      </c>
      <c r="F150" s="284">
        <v>0.79100000000000004</v>
      </c>
      <c r="G150" s="35"/>
      <c r="H150" s="40"/>
    </row>
    <row r="151" spans="1:8" s="2" customFormat="1" ht="16.75" customHeight="1">
      <c r="A151" s="35"/>
      <c r="B151" s="40"/>
      <c r="C151" s="283" t="s">
        <v>468</v>
      </c>
      <c r="D151" s="283" t="s">
        <v>287</v>
      </c>
      <c r="E151" s="18" t="s">
        <v>1</v>
      </c>
      <c r="F151" s="284">
        <v>147.917</v>
      </c>
      <c r="G151" s="35"/>
      <c r="H151" s="40"/>
    </row>
    <row r="152" spans="1:8" s="2" customFormat="1" ht="16.75" customHeight="1">
      <c r="A152" s="35"/>
      <c r="B152" s="40"/>
      <c r="C152" s="279" t="s">
        <v>198</v>
      </c>
      <c r="D152" s="280" t="s">
        <v>1</v>
      </c>
      <c r="E152" s="281" t="s">
        <v>1</v>
      </c>
      <c r="F152" s="282">
        <v>126.37</v>
      </c>
      <c r="G152" s="35"/>
      <c r="H152" s="40"/>
    </row>
    <row r="153" spans="1:8" s="2" customFormat="1" ht="20">
      <c r="A153" s="35"/>
      <c r="B153" s="40"/>
      <c r="C153" s="283" t="s">
        <v>1</v>
      </c>
      <c r="D153" s="283" t="s">
        <v>1301</v>
      </c>
      <c r="E153" s="18" t="s">
        <v>1</v>
      </c>
      <c r="F153" s="284">
        <v>126.37</v>
      </c>
      <c r="G153" s="35"/>
      <c r="H153" s="40"/>
    </row>
    <row r="154" spans="1:8" s="2" customFormat="1" ht="16.75" customHeight="1">
      <c r="A154" s="35"/>
      <c r="B154" s="40"/>
      <c r="C154" s="283" t="s">
        <v>198</v>
      </c>
      <c r="D154" s="283" t="s">
        <v>287</v>
      </c>
      <c r="E154" s="18" t="s">
        <v>1</v>
      </c>
      <c r="F154" s="284">
        <v>126.37</v>
      </c>
      <c r="G154" s="35"/>
      <c r="H154" s="40"/>
    </row>
    <row r="155" spans="1:8" s="2" customFormat="1" ht="16.75" customHeight="1">
      <c r="A155" s="35"/>
      <c r="B155" s="40"/>
      <c r="C155" s="285" t="s">
        <v>6463</v>
      </c>
      <c r="D155" s="35"/>
      <c r="E155" s="35"/>
      <c r="F155" s="35"/>
      <c r="G155" s="35"/>
      <c r="H155" s="40"/>
    </row>
    <row r="156" spans="1:8" s="2" customFormat="1" ht="16.75" customHeight="1">
      <c r="A156" s="35"/>
      <c r="B156" s="40"/>
      <c r="C156" s="283" t="s">
        <v>1298</v>
      </c>
      <c r="D156" s="283" t="s">
        <v>1299</v>
      </c>
      <c r="E156" s="18" t="s">
        <v>280</v>
      </c>
      <c r="F156" s="284">
        <v>126.37</v>
      </c>
      <c r="G156" s="35"/>
      <c r="H156" s="40"/>
    </row>
    <row r="157" spans="1:8" s="2" customFormat="1" ht="16.75" customHeight="1">
      <c r="A157" s="35"/>
      <c r="B157" s="40"/>
      <c r="C157" s="283" t="s">
        <v>1303</v>
      </c>
      <c r="D157" s="283" t="s">
        <v>1304</v>
      </c>
      <c r="E157" s="18" t="s">
        <v>280</v>
      </c>
      <c r="F157" s="284">
        <v>126.37</v>
      </c>
      <c r="G157" s="35"/>
      <c r="H157" s="40"/>
    </row>
    <row r="158" spans="1:8" s="2" customFormat="1" ht="16.75" customHeight="1">
      <c r="A158" s="35"/>
      <c r="B158" s="40"/>
      <c r="C158" s="283" t="s">
        <v>1307</v>
      </c>
      <c r="D158" s="283" t="s">
        <v>1308</v>
      </c>
      <c r="E158" s="18" t="s">
        <v>280</v>
      </c>
      <c r="F158" s="284">
        <v>126.37</v>
      </c>
      <c r="G158" s="35"/>
      <c r="H158" s="40"/>
    </row>
    <row r="159" spans="1:8" s="2" customFormat="1" ht="20">
      <c r="A159" s="35"/>
      <c r="B159" s="40"/>
      <c r="C159" s="283" t="s">
        <v>1311</v>
      </c>
      <c r="D159" s="283" t="s">
        <v>1312</v>
      </c>
      <c r="E159" s="18" t="s">
        <v>280</v>
      </c>
      <c r="F159" s="284">
        <v>252.74</v>
      </c>
      <c r="G159" s="35"/>
      <c r="H159" s="40"/>
    </row>
    <row r="160" spans="1:8" s="2" customFormat="1" ht="16.75" customHeight="1">
      <c r="A160" s="35"/>
      <c r="B160" s="40"/>
      <c r="C160" s="283" t="s">
        <v>1316</v>
      </c>
      <c r="D160" s="283" t="s">
        <v>1317</v>
      </c>
      <c r="E160" s="18" t="s">
        <v>280</v>
      </c>
      <c r="F160" s="284">
        <v>126.37</v>
      </c>
      <c r="G160" s="35"/>
      <c r="H160" s="40"/>
    </row>
    <row r="161" spans="1:8" s="2" customFormat="1" ht="20">
      <c r="A161" s="35"/>
      <c r="B161" s="40"/>
      <c r="C161" s="283" t="s">
        <v>1572</v>
      </c>
      <c r="D161" s="283" t="s">
        <v>1573</v>
      </c>
      <c r="E161" s="18" t="s">
        <v>280</v>
      </c>
      <c r="F161" s="284">
        <v>1846.37</v>
      </c>
      <c r="G161" s="35"/>
      <c r="H161" s="40"/>
    </row>
    <row r="162" spans="1:8" s="2" customFormat="1" ht="16.75" customHeight="1">
      <c r="A162" s="35"/>
      <c r="B162" s="40"/>
      <c r="C162" s="279" t="s">
        <v>200</v>
      </c>
      <c r="D162" s="280" t="s">
        <v>1</v>
      </c>
      <c r="E162" s="281" t="s">
        <v>1</v>
      </c>
      <c r="F162" s="282">
        <v>4073.6819999999998</v>
      </c>
      <c r="G162" s="35"/>
      <c r="H162" s="40"/>
    </row>
    <row r="163" spans="1:8" s="2" customFormat="1" ht="16.75" customHeight="1">
      <c r="A163" s="35"/>
      <c r="B163" s="40"/>
      <c r="C163" s="283" t="s">
        <v>1</v>
      </c>
      <c r="D163" s="283" t="s">
        <v>180</v>
      </c>
      <c r="E163" s="18" t="s">
        <v>1</v>
      </c>
      <c r="F163" s="284">
        <v>6008.6809999999996</v>
      </c>
      <c r="G163" s="35"/>
      <c r="H163" s="40"/>
    </row>
    <row r="164" spans="1:8" s="2" customFormat="1" ht="16.75" customHeight="1">
      <c r="A164" s="35"/>
      <c r="B164" s="40"/>
      <c r="C164" s="283" t="s">
        <v>1</v>
      </c>
      <c r="D164" s="283" t="s">
        <v>212</v>
      </c>
      <c r="E164" s="18" t="s">
        <v>1</v>
      </c>
      <c r="F164" s="284">
        <v>257.697</v>
      </c>
      <c r="G164" s="35"/>
      <c r="H164" s="40"/>
    </row>
    <row r="165" spans="1:8" s="2" customFormat="1" ht="16.75" customHeight="1">
      <c r="A165" s="35"/>
      <c r="B165" s="40"/>
      <c r="C165" s="283" t="s">
        <v>1</v>
      </c>
      <c r="D165" s="283" t="s">
        <v>214</v>
      </c>
      <c r="E165" s="18" t="s">
        <v>1</v>
      </c>
      <c r="F165" s="284">
        <v>48.173999999999999</v>
      </c>
      <c r="G165" s="35"/>
      <c r="H165" s="40"/>
    </row>
    <row r="166" spans="1:8" s="2" customFormat="1" ht="16.75" customHeight="1">
      <c r="A166" s="35"/>
      <c r="B166" s="40"/>
      <c r="C166" s="283" t="s">
        <v>1</v>
      </c>
      <c r="D166" s="283" t="s">
        <v>326</v>
      </c>
      <c r="E166" s="18" t="s">
        <v>1</v>
      </c>
      <c r="F166" s="284">
        <v>-1259.8699999999999</v>
      </c>
      <c r="G166" s="35"/>
      <c r="H166" s="40"/>
    </row>
    <row r="167" spans="1:8" s="2" customFormat="1" ht="16.75" customHeight="1">
      <c r="A167" s="35"/>
      <c r="B167" s="40"/>
      <c r="C167" s="283" t="s">
        <v>1</v>
      </c>
      <c r="D167" s="283" t="s">
        <v>327</v>
      </c>
      <c r="E167" s="18" t="s">
        <v>1</v>
      </c>
      <c r="F167" s="284">
        <v>-981</v>
      </c>
      <c r="G167" s="35"/>
      <c r="H167" s="40"/>
    </row>
    <row r="168" spans="1:8" s="2" customFormat="1" ht="16.75" customHeight="1">
      <c r="A168" s="35"/>
      <c r="B168" s="40"/>
      <c r="C168" s="283" t="s">
        <v>200</v>
      </c>
      <c r="D168" s="283" t="s">
        <v>286</v>
      </c>
      <c r="E168" s="18" t="s">
        <v>1</v>
      </c>
      <c r="F168" s="284">
        <v>4073.6819999999998</v>
      </c>
      <c r="G168" s="35"/>
      <c r="H168" s="40"/>
    </row>
    <row r="169" spans="1:8" s="2" customFormat="1" ht="16.75" customHeight="1">
      <c r="A169" s="35"/>
      <c r="B169" s="40"/>
      <c r="C169" s="285" t="s">
        <v>6463</v>
      </c>
      <c r="D169" s="35"/>
      <c r="E169" s="35"/>
      <c r="F169" s="35"/>
      <c r="G169" s="35"/>
      <c r="H169" s="40"/>
    </row>
    <row r="170" spans="1:8" s="2" customFormat="1" ht="20">
      <c r="A170" s="35"/>
      <c r="B170" s="40"/>
      <c r="C170" s="283" t="s">
        <v>323</v>
      </c>
      <c r="D170" s="283" t="s">
        <v>324</v>
      </c>
      <c r="E170" s="18" t="s">
        <v>290</v>
      </c>
      <c r="F170" s="284">
        <v>4073.6819999999998</v>
      </c>
      <c r="G170" s="35"/>
      <c r="H170" s="40"/>
    </row>
    <row r="171" spans="1:8" s="2" customFormat="1" ht="10">
      <c r="A171" s="35"/>
      <c r="B171" s="40"/>
      <c r="C171" s="283" t="s">
        <v>340</v>
      </c>
      <c r="D171" s="283" t="s">
        <v>341</v>
      </c>
      <c r="E171" s="18" t="s">
        <v>342</v>
      </c>
      <c r="F171" s="284">
        <v>7536.3119999999999</v>
      </c>
      <c r="G171" s="35"/>
      <c r="H171" s="40"/>
    </row>
    <row r="172" spans="1:8" s="2" customFormat="1" ht="16.75" customHeight="1">
      <c r="A172" s="35"/>
      <c r="B172" s="40"/>
      <c r="C172" s="283" t="s">
        <v>346</v>
      </c>
      <c r="D172" s="283" t="s">
        <v>347</v>
      </c>
      <c r="E172" s="18" t="s">
        <v>290</v>
      </c>
      <c r="F172" s="284">
        <v>6314.5519999999997</v>
      </c>
      <c r="G172" s="35"/>
      <c r="H172" s="40"/>
    </row>
    <row r="173" spans="1:8" s="2" customFormat="1" ht="16.75" customHeight="1">
      <c r="A173" s="35"/>
      <c r="B173" s="40"/>
      <c r="C173" s="279" t="s">
        <v>202</v>
      </c>
      <c r="D173" s="280" t="s">
        <v>1</v>
      </c>
      <c r="E173" s="281" t="s">
        <v>1</v>
      </c>
      <c r="F173" s="282">
        <v>2587.125</v>
      </c>
      <c r="G173" s="35"/>
      <c r="H173" s="40"/>
    </row>
    <row r="174" spans="1:8" s="2" customFormat="1" ht="16.75" customHeight="1">
      <c r="A174" s="35"/>
      <c r="B174" s="40"/>
      <c r="C174" s="283" t="s">
        <v>1</v>
      </c>
      <c r="D174" s="283" t="s">
        <v>204</v>
      </c>
      <c r="E174" s="18" t="s">
        <v>1</v>
      </c>
      <c r="F174" s="284">
        <v>1282.4000000000001</v>
      </c>
      <c r="G174" s="35"/>
      <c r="H174" s="40"/>
    </row>
    <row r="175" spans="1:8" s="2" customFormat="1" ht="16.75" customHeight="1">
      <c r="A175" s="35"/>
      <c r="B175" s="40"/>
      <c r="C175" s="283" t="s">
        <v>1</v>
      </c>
      <c r="D175" s="283" t="s">
        <v>206</v>
      </c>
      <c r="E175" s="18" t="s">
        <v>1</v>
      </c>
      <c r="F175" s="284">
        <v>113.3</v>
      </c>
      <c r="G175" s="35"/>
      <c r="H175" s="40"/>
    </row>
    <row r="176" spans="1:8" s="2" customFormat="1" ht="16.75" customHeight="1">
      <c r="A176" s="35"/>
      <c r="B176" s="40"/>
      <c r="C176" s="283" t="s">
        <v>1</v>
      </c>
      <c r="D176" s="283" t="s">
        <v>208</v>
      </c>
      <c r="E176" s="18" t="s">
        <v>1</v>
      </c>
      <c r="F176" s="284">
        <v>130.80000000000001</v>
      </c>
      <c r="G176" s="35"/>
      <c r="H176" s="40"/>
    </row>
    <row r="177" spans="1:8" s="2" customFormat="1" ht="16.75" customHeight="1">
      <c r="A177" s="35"/>
      <c r="B177" s="40"/>
      <c r="C177" s="283" t="s">
        <v>1</v>
      </c>
      <c r="D177" s="283" t="s">
        <v>182</v>
      </c>
      <c r="E177" s="18" t="s">
        <v>1</v>
      </c>
      <c r="F177" s="284">
        <v>126.3</v>
      </c>
      <c r="G177" s="35"/>
      <c r="H177" s="40"/>
    </row>
    <row r="178" spans="1:8" s="2" customFormat="1" ht="16.75" customHeight="1">
      <c r="A178" s="35"/>
      <c r="B178" s="40"/>
      <c r="C178" s="283" t="s">
        <v>1</v>
      </c>
      <c r="D178" s="283" t="s">
        <v>2650</v>
      </c>
      <c r="E178" s="18" t="s">
        <v>1</v>
      </c>
      <c r="F178" s="284">
        <v>5.4550000000000001</v>
      </c>
      <c r="G178" s="35"/>
      <c r="H178" s="40"/>
    </row>
    <row r="179" spans="1:8" s="2" customFormat="1" ht="16.75" customHeight="1">
      <c r="A179" s="35"/>
      <c r="B179" s="40"/>
      <c r="C179" s="283" t="s">
        <v>1</v>
      </c>
      <c r="D179" s="283" t="s">
        <v>210</v>
      </c>
      <c r="E179" s="18" t="s">
        <v>1</v>
      </c>
      <c r="F179" s="284">
        <v>928.87</v>
      </c>
      <c r="G179" s="35"/>
      <c r="H179" s="40"/>
    </row>
    <row r="180" spans="1:8" s="2" customFormat="1" ht="16.75" customHeight="1">
      <c r="A180" s="35"/>
      <c r="B180" s="40"/>
      <c r="C180" s="283" t="s">
        <v>202</v>
      </c>
      <c r="D180" s="283" t="s">
        <v>287</v>
      </c>
      <c r="E180" s="18" t="s">
        <v>1</v>
      </c>
      <c r="F180" s="284">
        <v>2587.125</v>
      </c>
      <c r="G180" s="35"/>
      <c r="H180" s="40"/>
    </row>
    <row r="181" spans="1:8" s="2" customFormat="1" ht="16.75" customHeight="1">
      <c r="A181" s="35"/>
      <c r="B181" s="40"/>
      <c r="C181" s="285" t="s">
        <v>6463</v>
      </c>
      <c r="D181" s="35"/>
      <c r="E181" s="35"/>
      <c r="F181" s="35"/>
      <c r="G181" s="35"/>
      <c r="H181" s="40"/>
    </row>
    <row r="182" spans="1:8" s="2" customFormat="1" ht="16.75" customHeight="1">
      <c r="A182" s="35"/>
      <c r="B182" s="40"/>
      <c r="C182" s="283" t="s">
        <v>2647</v>
      </c>
      <c r="D182" s="283" t="s">
        <v>2648</v>
      </c>
      <c r="E182" s="18" t="s">
        <v>280</v>
      </c>
      <c r="F182" s="284">
        <v>2587.125</v>
      </c>
      <c r="G182" s="35"/>
      <c r="H182" s="40"/>
    </row>
    <row r="183" spans="1:8" s="2" customFormat="1" ht="16.75" customHeight="1">
      <c r="A183" s="35"/>
      <c r="B183" s="40"/>
      <c r="C183" s="283" t="s">
        <v>2765</v>
      </c>
      <c r="D183" s="283" t="s">
        <v>2766</v>
      </c>
      <c r="E183" s="18" t="s">
        <v>280</v>
      </c>
      <c r="F183" s="284">
        <v>2596.75</v>
      </c>
      <c r="G183" s="35"/>
      <c r="H183" s="40"/>
    </row>
    <row r="184" spans="1:8" s="2" customFormat="1" ht="16.75" customHeight="1">
      <c r="A184" s="35"/>
      <c r="B184" s="40"/>
      <c r="C184" s="283" t="s">
        <v>2770</v>
      </c>
      <c r="D184" s="283" t="s">
        <v>2771</v>
      </c>
      <c r="E184" s="18" t="s">
        <v>280</v>
      </c>
      <c r="F184" s="284">
        <v>2596.75</v>
      </c>
      <c r="G184" s="35"/>
      <c r="H184" s="40"/>
    </row>
    <row r="185" spans="1:8" s="2" customFormat="1" ht="16.75" customHeight="1">
      <c r="A185" s="35"/>
      <c r="B185" s="40"/>
      <c r="C185" s="279" t="s">
        <v>204</v>
      </c>
      <c r="D185" s="280" t="s">
        <v>1</v>
      </c>
      <c r="E185" s="281" t="s">
        <v>1</v>
      </c>
      <c r="F185" s="282">
        <v>1282.4000000000001</v>
      </c>
      <c r="G185" s="35"/>
      <c r="H185" s="40"/>
    </row>
    <row r="186" spans="1:8" s="2" customFormat="1" ht="16.75" customHeight="1">
      <c r="A186" s="35"/>
      <c r="B186" s="40"/>
      <c r="C186" s="283" t="s">
        <v>204</v>
      </c>
      <c r="D186" s="283" t="s">
        <v>2637</v>
      </c>
      <c r="E186" s="18" t="s">
        <v>1</v>
      </c>
      <c r="F186" s="284">
        <v>1282.4000000000001</v>
      </c>
      <c r="G186" s="35"/>
      <c r="H186" s="40"/>
    </row>
    <row r="187" spans="1:8" s="2" customFormat="1" ht="16.75" customHeight="1">
      <c r="A187" s="35"/>
      <c r="B187" s="40"/>
      <c r="C187" s="285" t="s">
        <v>6463</v>
      </c>
      <c r="D187" s="35"/>
      <c r="E187" s="35"/>
      <c r="F187" s="35"/>
      <c r="G187" s="35"/>
      <c r="H187" s="40"/>
    </row>
    <row r="188" spans="1:8" s="2" customFormat="1" ht="16.75" customHeight="1">
      <c r="A188" s="35"/>
      <c r="B188" s="40"/>
      <c r="C188" s="283" t="s">
        <v>2634</v>
      </c>
      <c r="D188" s="283" t="s">
        <v>2635</v>
      </c>
      <c r="E188" s="18" t="s">
        <v>280</v>
      </c>
      <c r="F188" s="284">
        <v>1652.8</v>
      </c>
      <c r="G188" s="35"/>
      <c r="H188" s="40"/>
    </row>
    <row r="189" spans="1:8" s="2" customFormat="1" ht="16.75" customHeight="1">
      <c r="A189" s="35"/>
      <c r="B189" s="40"/>
      <c r="C189" s="283" t="s">
        <v>2647</v>
      </c>
      <c r="D189" s="283" t="s">
        <v>2648</v>
      </c>
      <c r="E189" s="18" t="s">
        <v>280</v>
      </c>
      <c r="F189" s="284">
        <v>2587.125</v>
      </c>
      <c r="G189" s="35"/>
      <c r="H189" s="40"/>
    </row>
    <row r="190" spans="1:8" s="2" customFormat="1" ht="16.75" customHeight="1">
      <c r="A190" s="35"/>
      <c r="B190" s="40"/>
      <c r="C190" s="283" t="s">
        <v>2652</v>
      </c>
      <c r="D190" s="283" t="s">
        <v>2653</v>
      </c>
      <c r="E190" s="18" t="s">
        <v>280</v>
      </c>
      <c r="F190" s="284">
        <v>1652.8</v>
      </c>
      <c r="G190" s="35"/>
      <c r="H190" s="40"/>
    </row>
    <row r="191" spans="1:8" s="2" customFormat="1" ht="16.75" customHeight="1">
      <c r="A191" s="35"/>
      <c r="B191" s="40"/>
      <c r="C191" s="283" t="s">
        <v>2680</v>
      </c>
      <c r="D191" s="283" t="s">
        <v>2681</v>
      </c>
      <c r="E191" s="18" t="s">
        <v>280</v>
      </c>
      <c r="F191" s="284">
        <v>1526.5</v>
      </c>
      <c r="G191" s="35"/>
      <c r="H191" s="40"/>
    </row>
    <row r="192" spans="1:8" s="2" customFormat="1" ht="16.75" customHeight="1">
      <c r="A192" s="35"/>
      <c r="B192" s="40"/>
      <c r="C192" s="283" t="s">
        <v>2684</v>
      </c>
      <c r="D192" s="283" t="s">
        <v>2685</v>
      </c>
      <c r="E192" s="18" t="s">
        <v>280</v>
      </c>
      <c r="F192" s="284">
        <v>1410.64</v>
      </c>
      <c r="G192" s="35"/>
      <c r="H192" s="40"/>
    </row>
    <row r="193" spans="1:8" s="2" customFormat="1" ht="16.75" customHeight="1">
      <c r="A193" s="35"/>
      <c r="B193" s="40"/>
      <c r="C193" s="279" t="s">
        <v>206</v>
      </c>
      <c r="D193" s="280" t="s">
        <v>1</v>
      </c>
      <c r="E193" s="281" t="s">
        <v>1</v>
      </c>
      <c r="F193" s="282">
        <v>113.3</v>
      </c>
      <c r="G193" s="35"/>
      <c r="H193" s="40"/>
    </row>
    <row r="194" spans="1:8" s="2" customFormat="1" ht="16.75" customHeight="1">
      <c r="A194" s="35"/>
      <c r="B194" s="40"/>
      <c r="C194" s="283" t="s">
        <v>206</v>
      </c>
      <c r="D194" s="283" t="s">
        <v>2638</v>
      </c>
      <c r="E194" s="18" t="s">
        <v>1</v>
      </c>
      <c r="F194" s="284">
        <v>113.3</v>
      </c>
      <c r="G194" s="35"/>
      <c r="H194" s="40"/>
    </row>
    <row r="195" spans="1:8" s="2" customFormat="1" ht="16.75" customHeight="1">
      <c r="A195" s="35"/>
      <c r="B195" s="40"/>
      <c r="C195" s="285" t="s">
        <v>6463</v>
      </c>
      <c r="D195" s="35"/>
      <c r="E195" s="35"/>
      <c r="F195" s="35"/>
      <c r="G195" s="35"/>
      <c r="H195" s="40"/>
    </row>
    <row r="196" spans="1:8" s="2" customFormat="1" ht="16.75" customHeight="1">
      <c r="A196" s="35"/>
      <c r="B196" s="40"/>
      <c r="C196" s="283" t="s">
        <v>2634</v>
      </c>
      <c r="D196" s="283" t="s">
        <v>2635</v>
      </c>
      <c r="E196" s="18" t="s">
        <v>280</v>
      </c>
      <c r="F196" s="284">
        <v>1652.8</v>
      </c>
      <c r="G196" s="35"/>
      <c r="H196" s="40"/>
    </row>
    <row r="197" spans="1:8" s="2" customFormat="1" ht="16.75" customHeight="1">
      <c r="A197" s="35"/>
      <c r="B197" s="40"/>
      <c r="C197" s="283" t="s">
        <v>2647</v>
      </c>
      <c r="D197" s="283" t="s">
        <v>2648</v>
      </c>
      <c r="E197" s="18" t="s">
        <v>280</v>
      </c>
      <c r="F197" s="284">
        <v>2587.125</v>
      </c>
      <c r="G197" s="35"/>
      <c r="H197" s="40"/>
    </row>
    <row r="198" spans="1:8" s="2" customFormat="1" ht="16.75" customHeight="1">
      <c r="A198" s="35"/>
      <c r="B198" s="40"/>
      <c r="C198" s="283" t="s">
        <v>2652</v>
      </c>
      <c r="D198" s="283" t="s">
        <v>2653</v>
      </c>
      <c r="E198" s="18" t="s">
        <v>280</v>
      </c>
      <c r="F198" s="284">
        <v>1652.8</v>
      </c>
      <c r="G198" s="35"/>
      <c r="H198" s="40"/>
    </row>
    <row r="199" spans="1:8" s="2" customFormat="1" ht="16.75" customHeight="1">
      <c r="A199" s="35"/>
      <c r="B199" s="40"/>
      <c r="C199" s="283" t="s">
        <v>2680</v>
      </c>
      <c r="D199" s="283" t="s">
        <v>2681</v>
      </c>
      <c r="E199" s="18" t="s">
        <v>280</v>
      </c>
      <c r="F199" s="284">
        <v>1526.5</v>
      </c>
      <c r="G199" s="35"/>
      <c r="H199" s="40"/>
    </row>
    <row r="200" spans="1:8" s="2" customFormat="1" ht="16.75" customHeight="1">
      <c r="A200" s="35"/>
      <c r="B200" s="40"/>
      <c r="C200" s="283" t="s">
        <v>2689</v>
      </c>
      <c r="D200" s="283" t="s">
        <v>2690</v>
      </c>
      <c r="E200" s="18" t="s">
        <v>280</v>
      </c>
      <c r="F200" s="284">
        <v>124.63</v>
      </c>
      <c r="G200" s="35"/>
      <c r="H200" s="40"/>
    </row>
    <row r="201" spans="1:8" s="2" customFormat="1" ht="16.75" customHeight="1">
      <c r="A201" s="35"/>
      <c r="B201" s="40"/>
      <c r="C201" s="279" t="s">
        <v>208</v>
      </c>
      <c r="D201" s="280" t="s">
        <v>1</v>
      </c>
      <c r="E201" s="281" t="s">
        <v>1</v>
      </c>
      <c r="F201" s="282">
        <v>130.80000000000001</v>
      </c>
      <c r="G201" s="35"/>
      <c r="H201" s="40"/>
    </row>
    <row r="202" spans="1:8" s="2" customFormat="1" ht="16.75" customHeight="1">
      <c r="A202" s="35"/>
      <c r="B202" s="40"/>
      <c r="C202" s="283" t="s">
        <v>208</v>
      </c>
      <c r="D202" s="283" t="s">
        <v>2639</v>
      </c>
      <c r="E202" s="18" t="s">
        <v>1</v>
      </c>
      <c r="F202" s="284">
        <v>130.80000000000001</v>
      </c>
      <c r="G202" s="35"/>
      <c r="H202" s="40"/>
    </row>
    <row r="203" spans="1:8" s="2" customFormat="1" ht="16.75" customHeight="1">
      <c r="A203" s="35"/>
      <c r="B203" s="40"/>
      <c r="C203" s="285" t="s">
        <v>6463</v>
      </c>
      <c r="D203" s="35"/>
      <c r="E203" s="35"/>
      <c r="F203" s="35"/>
      <c r="G203" s="35"/>
      <c r="H203" s="40"/>
    </row>
    <row r="204" spans="1:8" s="2" customFormat="1" ht="16.75" customHeight="1">
      <c r="A204" s="35"/>
      <c r="B204" s="40"/>
      <c r="C204" s="283" t="s">
        <v>2634</v>
      </c>
      <c r="D204" s="283" t="s">
        <v>2635</v>
      </c>
      <c r="E204" s="18" t="s">
        <v>280</v>
      </c>
      <c r="F204" s="284">
        <v>1652.8</v>
      </c>
      <c r="G204" s="35"/>
      <c r="H204" s="40"/>
    </row>
    <row r="205" spans="1:8" s="2" customFormat="1" ht="16.75" customHeight="1">
      <c r="A205" s="35"/>
      <c r="B205" s="40"/>
      <c r="C205" s="283" t="s">
        <v>2647</v>
      </c>
      <c r="D205" s="283" t="s">
        <v>2648</v>
      </c>
      <c r="E205" s="18" t="s">
        <v>280</v>
      </c>
      <c r="F205" s="284">
        <v>2587.125</v>
      </c>
      <c r="G205" s="35"/>
      <c r="H205" s="40"/>
    </row>
    <row r="206" spans="1:8" s="2" customFormat="1" ht="16.75" customHeight="1">
      <c r="A206" s="35"/>
      <c r="B206" s="40"/>
      <c r="C206" s="283" t="s">
        <v>2652</v>
      </c>
      <c r="D206" s="283" t="s">
        <v>2653</v>
      </c>
      <c r="E206" s="18" t="s">
        <v>280</v>
      </c>
      <c r="F206" s="284">
        <v>1652.8</v>
      </c>
      <c r="G206" s="35"/>
      <c r="H206" s="40"/>
    </row>
    <row r="207" spans="1:8" s="2" customFormat="1" ht="16.75" customHeight="1">
      <c r="A207" s="35"/>
      <c r="B207" s="40"/>
      <c r="C207" s="283" t="s">
        <v>2680</v>
      </c>
      <c r="D207" s="283" t="s">
        <v>2681</v>
      </c>
      <c r="E207" s="18" t="s">
        <v>280</v>
      </c>
      <c r="F207" s="284">
        <v>1526.5</v>
      </c>
      <c r="G207" s="35"/>
      <c r="H207" s="40"/>
    </row>
    <row r="208" spans="1:8" s="2" customFormat="1" ht="16.75" customHeight="1">
      <c r="A208" s="35"/>
      <c r="B208" s="40"/>
      <c r="C208" s="283" t="s">
        <v>2694</v>
      </c>
      <c r="D208" s="283" t="s">
        <v>2695</v>
      </c>
      <c r="E208" s="18" t="s">
        <v>280</v>
      </c>
      <c r="F208" s="284">
        <v>143.88</v>
      </c>
      <c r="G208" s="35"/>
      <c r="H208" s="40"/>
    </row>
    <row r="209" spans="1:8" s="2" customFormat="1" ht="16.75" customHeight="1">
      <c r="A209" s="35"/>
      <c r="B209" s="40"/>
      <c r="C209" s="279" t="s">
        <v>210</v>
      </c>
      <c r="D209" s="280" t="s">
        <v>1</v>
      </c>
      <c r="E209" s="281" t="s">
        <v>1</v>
      </c>
      <c r="F209" s="282">
        <v>928.87</v>
      </c>
      <c r="G209" s="35"/>
      <c r="H209" s="40"/>
    </row>
    <row r="210" spans="1:8" s="2" customFormat="1" ht="16.75" customHeight="1">
      <c r="A210" s="35"/>
      <c r="B210" s="40"/>
      <c r="C210" s="283" t="s">
        <v>1</v>
      </c>
      <c r="D210" s="283" t="s">
        <v>2748</v>
      </c>
      <c r="E210" s="18" t="s">
        <v>1</v>
      </c>
      <c r="F210" s="284">
        <v>27.04</v>
      </c>
      <c r="G210" s="35"/>
      <c r="H210" s="40"/>
    </row>
    <row r="211" spans="1:8" s="2" customFormat="1" ht="16.75" customHeight="1">
      <c r="A211" s="35"/>
      <c r="B211" s="40"/>
      <c r="C211" s="283" t="s">
        <v>1</v>
      </c>
      <c r="D211" s="283" t="s">
        <v>2749</v>
      </c>
      <c r="E211" s="18" t="s">
        <v>1</v>
      </c>
      <c r="F211" s="284">
        <v>169.59</v>
      </c>
      <c r="G211" s="35"/>
      <c r="H211" s="40"/>
    </row>
    <row r="212" spans="1:8" s="2" customFormat="1" ht="16.75" customHeight="1">
      <c r="A212" s="35"/>
      <c r="B212" s="40"/>
      <c r="C212" s="283" t="s">
        <v>1</v>
      </c>
      <c r="D212" s="283" t="s">
        <v>2750</v>
      </c>
      <c r="E212" s="18" t="s">
        <v>1</v>
      </c>
      <c r="F212" s="284">
        <v>5.18</v>
      </c>
      <c r="G212" s="35"/>
      <c r="H212" s="40"/>
    </row>
    <row r="213" spans="1:8" s="2" customFormat="1" ht="16.75" customHeight="1">
      <c r="A213" s="35"/>
      <c r="B213" s="40"/>
      <c r="C213" s="283" t="s">
        <v>1</v>
      </c>
      <c r="D213" s="283" t="s">
        <v>2751</v>
      </c>
      <c r="E213" s="18" t="s">
        <v>1</v>
      </c>
      <c r="F213" s="284">
        <v>3.36</v>
      </c>
      <c r="G213" s="35"/>
      <c r="H213" s="40"/>
    </row>
    <row r="214" spans="1:8" s="2" customFormat="1" ht="16.75" customHeight="1">
      <c r="A214" s="35"/>
      <c r="B214" s="40"/>
      <c r="C214" s="283" t="s">
        <v>1</v>
      </c>
      <c r="D214" s="283" t="s">
        <v>2752</v>
      </c>
      <c r="E214" s="18" t="s">
        <v>1</v>
      </c>
      <c r="F214" s="284">
        <v>723.7</v>
      </c>
      <c r="G214" s="35"/>
      <c r="H214" s="40"/>
    </row>
    <row r="215" spans="1:8" s="2" customFormat="1" ht="16.75" customHeight="1">
      <c r="A215" s="35"/>
      <c r="B215" s="40"/>
      <c r="C215" s="283" t="s">
        <v>210</v>
      </c>
      <c r="D215" s="283" t="s">
        <v>286</v>
      </c>
      <c r="E215" s="18" t="s">
        <v>1</v>
      </c>
      <c r="F215" s="284">
        <v>928.87</v>
      </c>
      <c r="G215" s="35"/>
      <c r="H215" s="40"/>
    </row>
    <row r="216" spans="1:8" s="2" customFormat="1" ht="16.75" customHeight="1">
      <c r="A216" s="35"/>
      <c r="B216" s="40"/>
      <c r="C216" s="285" t="s">
        <v>6463</v>
      </c>
      <c r="D216" s="35"/>
      <c r="E216" s="35"/>
      <c r="F216" s="35"/>
      <c r="G216" s="35"/>
      <c r="H216" s="40"/>
    </row>
    <row r="217" spans="1:8" s="2" customFormat="1" ht="16.75" customHeight="1">
      <c r="A217" s="35"/>
      <c r="B217" s="40"/>
      <c r="C217" s="283" t="s">
        <v>2745</v>
      </c>
      <c r="D217" s="283" t="s">
        <v>2746</v>
      </c>
      <c r="E217" s="18" t="s">
        <v>280</v>
      </c>
      <c r="F217" s="284">
        <v>928.87</v>
      </c>
      <c r="G217" s="35"/>
      <c r="H217" s="40"/>
    </row>
    <row r="218" spans="1:8" s="2" customFormat="1" ht="16.75" customHeight="1">
      <c r="A218" s="35"/>
      <c r="B218" s="40"/>
      <c r="C218" s="283" t="s">
        <v>2647</v>
      </c>
      <c r="D218" s="283" t="s">
        <v>2648</v>
      </c>
      <c r="E218" s="18" t="s">
        <v>280</v>
      </c>
      <c r="F218" s="284">
        <v>2587.125</v>
      </c>
      <c r="G218" s="35"/>
      <c r="H218" s="40"/>
    </row>
    <row r="219" spans="1:8" s="2" customFormat="1" ht="16.75" customHeight="1">
      <c r="A219" s="35"/>
      <c r="B219" s="40"/>
      <c r="C219" s="279" t="s">
        <v>212</v>
      </c>
      <c r="D219" s="280" t="s">
        <v>1</v>
      </c>
      <c r="E219" s="281" t="s">
        <v>1</v>
      </c>
      <c r="F219" s="282">
        <v>257.697</v>
      </c>
      <c r="G219" s="35"/>
      <c r="H219" s="40"/>
    </row>
    <row r="220" spans="1:8" s="2" customFormat="1" ht="16.75" customHeight="1">
      <c r="A220" s="35"/>
      <c r="B220" s="40"/>
      <c r="C220" s="283" t="s">
        <v>1</v>
      </c>
      <c r="D220" s="283" t="s">
        <v>305</v>
      </c>
      <c r="E220" s="18" t="s">
        <v>1</v>
      </c>
      <c r="F220" s="284">
        <v>29.64</v>
      </c>
      <c r="G220" s="35"/>
      <c r="H220" s="40"/>
    </row>
    <row r="221" spans="1:8" s="2" customFormat="1" ht="16.75" customHeight="1">
      <c r="A221" s="35"/>
      <c r="B221" s="40"/>
      <c r="C221" s="283" t="s">
        <v>1</v>
      </c>
      <c r="D221" s="283" t="s">
        <v>306</v>
      </c>
      <c r="E221" s="18" t="s">
        <v>1</v>
      </c>
      <c r="F221" s="284">
        <v>2.0699999999999998</v>
      </c>
      <c r="G221" s="35"/>
      <c r="H221" s="40"/>
    </row>
    <row r="222" spans="1:8" s="2" customFormat="1" ht="16.75" customHeight="1">
      <c r="A222" s="35"/>
      <c r="B222" s="40"/>
      <c r="C222" s="283" t="s">
        <v>1</v>
      </c>
      <c r="D222" s="283" t="s">
        <v>307</v>
      </c>
      <c r="E222" s="18" t="s">
        <v>1</v>
      </c>
      <c r="F222" s="284">
        <v>8.8800000000000008</v>
      </c>
      <c r="G222" s="35"/>
      <c r="H222" s="40"/>
    </row>
    <row r="223" spans="1:8" s="2" customFormat="1" ht="16.75" customHeight="1">
      <c r="A223" s="35"/>
      <c r="B223" s="40"/>
      <c r="C223" s="283" t="s">
        <v>1</v>
      </c>
      <c r="D223" s="283" t="s">
        <v>308</v>
      </c>
      <c r="E223" s="18" t="s">
        <v>1</v>
      </c>
      <c r="F223" s="284">
        <v>0</v>
      </c>
      <c r="G223" s="35"/>
      <c r="H223" s="40"/>
    </row>
    <row r="224" spans="1:8" s="2" customFormat="1" ht="16.75" customHeight="1">
      <c r="A224" s="35"/>
      <c r="B224" s="40"/>
      <c r="C224" s="283" t="s">
        <v>1</v>
      </c>
      <c r="D224" s="283" t="s">
        <v>309</v>
      </c>
      <c r="E224" s="18" t="s">
        <v>1</v>
      </c>
      <c r="F224" s="284">
        <v>74.141999999999996</v>
      </c>
      <c r="G224" s="35"/>
      <c r="H224" s="40"/>
    </row>
    <row r="225" spans="1:8" s="2" customFormat="1" ht="16.75" customHeight="1">
      <c r="A225" s="35"/>
      <c r="B225" s="40"/>
      <c r="C225" s="283" t="s">
        <v>1</v>
      </c>
      <c r="D225" s="283" t="s">
        <v>310</v>
      </c>
      <c r="E225" s="18" t="s">
        <v>1</v>
      </c>
      <c r="F225" s="284">
        <v>142.965</v>
      </c>
      <c r="G225" s="35"/>
      <c r="H225" s="40"/>
    </row>
    <row r="226" spans="1:8" s="2" customFormat="1" ht="16.75" customHeight="1">
      <c r="A226" s="35"/>
      <c r="B226" s="40"/>
      <c r="C226" s="283" t="s">
        <v>212</v>
      </c>
      <c r="D226" s="283" t="s">
        <v>287</v>
      </c>
      <c r="E226" s="18" t="s">
        <v>1</v>
      </c>
      <c r="F226" s="284">
        <v>257.697</v>
      </c>
      <c r="G226" s="35"/>
      <c r="H226" s="40"/>
    </row>
    <row r="227" spans="1:8" s="2" customFormat="1" ht="16.75" customHeight="1">
      <c r="A227" s="35"/>
      <c r="B227" s="40"/>
      <c r="C227" s="285" t="s">
        <v>6463</v>
      </c>
      <c r="D227" s="35"/>
      <c r="E227" s="35"/>
      <c r="F227" s="35"/>
      <c r="G227" s="35"/>
      <c r="H227" s="40"/>
    </row>
    <row r="228" spans="1:8" s="2" customFormat="1" ht="20">
      <c r="A228" s="35"/>
      <c r="B228" s="40"/>
      <c r="C228" s="283" t="s">
        <v>302</v>
      </c>
      <c r="D228" s="283" t="s">
        <v>303</v>
      </c>
      <c r="E228" s="18" t="s">
        <v>290</v>
      </c>
      <c r="F228" s="284">
        <v>257.697</v>
      </c>
      <c r="G228" s="35"/>
      <c r="H228" s="40"/>
    </row>
    <row r="229" spans="1:8" s="2" customFormat="1" ht="20">
      <c r="A229" s="35"/>
      <c r="B229" s="40"/>
      <c r="C229" s="283" t="s">
        <v>323</v>
      </c>
      <c r="D229" s="283" t="s">
        <v>324</v>
      </c>
      <c r="E229" s="18" t="s">
        <v>290</v>
      </c>
      <c r="F229" s="284">
        <v>4073.6819999999998</v>
      </c>
      <c r="G229" s="35"/>
      <c r="H229" s="40"/>
    </row>
    <row r="230" spans="1:8" s="2" customFormat="1" ht="16.75" customHeight="1">
      <c r="A230" s="35"/>
      <c r="B230" s="40"/>
      <c r="C230" s="283" t="s">
        <v>329</v>
      </c>
      <c r="D230" s="283" t="s">
        <v>330</v>
      </c>
      <c r="E230" s="18" t="s">
        <v>290</v>
      </c>
      <c r="F230" s="284">
        <v>8796.4220000000005</v>
      </c>
      <c r="G230" s="35"/>
      <c r="H230" s="40"/>
    </row>
    <row r="231" spans="1:8" s="2" customFormat="1" ht="16.75" customHeight="1">
      <c r="A231" s="35"/>
      <c r="B231" s="40"/>
      <c r="C231" s="279" t="s">
        <v>214</v>
      </c>
      <c r="D231" s="280" t="s">
        <v>1</v>
      </c>
      <c r="E231" s="281" t="s">
        <v>1</v>
      </c>
      <c r="F231" s="282">
        <v>48.173999999999999</v>
      </c>
      <c r="G231" s="35"/>
      <c r="H231" s="40"/>
    </row>
    <row r="232" spans="1:8" s="2" customFormat="1" ht="16.75" customHeight="1">
      <c r="A232" s="35"/>
      <c r="B232" s="40"/>
      <c r="C232" s="283" t="s">
        <v>1</v>
      </c>
      <c r="D232" s="283" t="s">
        <v>314</v>
      </c>
      <c r="E232" s="18" t="s">
        <v>1</v>
      </c>
      <c r="F232" s="284">
        <v>39.81</v>
      </c>
      <c r="G232" s="35"/>
      <c r="H232" s="40"/>
    </row>
    <row r="233" spans="1:8" s="2" customFormat="1" ht="16.75" customHeight="1">
      <c r="A233" s="35"/>
      <c r="B233" s="40"/>
      <c r="C233" s="283" t="s">
        <v>1</v>
      </c>
      <c r="D233" s="283" t="s">
        <v>315</v>
      </c>
      <c r="E233" s="18" t="s">
        <v>1</v>
      </c>
      <c r="F233" s="284">
        <v>1.5</v>
      </c>
      <c r="G233" s="35"/>
      <c r="H233" s="40"/>
    </row>
    <row r="234" spans="1:8" s="2" customFormat="1" ht="16.75" customHeight="1">
      <c r="A234" s="35"/>
      <c r="B234" s="40"/>
      <c r="C234" s="283" t="s">
        <v>1</v>
      </c>
      <c r="D234" s="283" t="s">
        <v>316</v>
      </c>
      <c r="E234" s="18" t="s">
        <v>1</v>
      </c>
      <c r="F234" s="284">
        <v>6.8639999999999999</v>
      </c>
      <c r="G234" s="35"/>
      <c r="H234" s="40"/>
    </row>
    <row r="235" spans="1:8" s="2" customFormat="1" ht="16.75" customHeight="1">
      <c r="A235" s="35"/>
      <c r="B235" s="40"/>
      <c r="C235" s="283" t="s">
        <v>214</v>
      </c>
      <c r="D235" s="283" t="s">
        <v>287</v>
      </c>
      <c r="E235" s="18" t="s">
        <v>1</v>
      </c>
      <c r="F235" s="284">
        <v>48.173999999999999</v>
      </c>
      <c r="G235" s="35"/>
      <c r="H235" s="40"/>
    </row>
    <row r="236" spans="1:8" s="2" customFormat="1" ht="16.75" customHeight="1">
      <c r="A236" s="35"/>
      <c r="B236" s="40"/>
      <c r="C236" s="285" t="s">
        <v>6463</v>
      </c>
      <c r="D236" s="35"/>
      <c r="E236" s="35"/>
      <c r="F236" s="35"/>
      <c r="G236" s="35"/>
      <c r="H236" s="40"/>
    </row>
    <row r="237" spans="1:8" s="2" customFormat="1" ht="20">
      <c r="A237" s="35"/>
      <c r="B237" s="40"/>
      <c r="C237" s="283" t="s">
        <v>311</v>
      </c>
      <c r="D237" s="283" t="s">
        <v>312</v>
      </c>
      <c r="E237" s="18" t="s">
        <v>290</v>
      </c>
      <c r="F237" s="284">
        <v>48.173999999999999</v>
      </c>
      <c r="G237" s="35"/>
      <c r="H237" s="40"/>
    </row>
    <row r="238" spans="1:8" s="2" customFormat="1" ht="20">
      <c r="A238" s="35"/>
      <c r="B238" s="40"/>
      <c r="C238" s="283" t="s">
        <v>323</v>
      </c>
      <c r="D238" s="283" t="s">
        <v>324</v>
      </c>
      <c r="E238" s="18" t="s">
        <v>290</v>
      </c>
      <c r="F238" s="284">
        <v>4073.6819999999998</v>
      </c>
      <c r="G238" s="35"/>
      <c r="H238" s="40"/>
    </row>
    <row r="239" spans="1:8" s="2" customFormat="1" ht="16.75" customHeight="1">
      <c r="A239" s="35"/>
      <c r="B239" s="40"/>
      <c r="C239" s="283" t="s">
        <v>329</v>
      </c>
      <c r="D239" s="283" t="s">
        <v>330</v>
      </c>
      <c r="E239" s="18" t="s">
        <v>290</v>
      </c>
      <c r="F239" s="284">
        <v>8796.4220000000005</v>
      </c>
      <c r="G239" s="35"/>
      <c r="H239" s="40"/>
    </row>
    <row r="240" spans="1:8" s="2" customFormat="1" ht="16.75" customHeight="1">
      <c r="A240" s="35"/>
      <c r="B240" s="40"/>
      <c r="C240" s="279" t="s">
        <v>216</v>
      </c>
      <c r="D240" s="280" t="s">
        <v>1</v>
      </c>
      <c r="E240" s="281" t="s">
        <v>1</v>
      </c>
      <c r="F240" s="282">
        <v>657.2</v>
      </c>
      <c r="G240" s="35"/>
      <c r="H240" s="40"/>
    </row>
    <row r="241" spans="1:8" s="2" customFormat="1" ht="16.75" customHeight="1">
      <c r="A241" s="35"/>
      <c r="B241" s="40"/>
      <c r="C241" s="283" t="s">
        <v>1</v>
      </c>
      <c r="D241" s="283" t="s">
        <v>217</v>
      </c>
      <c r="E241" s="18" t="s">
        <v>1</v>
      </c>
      <c r="F241" s="284">
        <v>657.2</v>
      </c>
      <c r="G241" s="35"/>
      <c r="H241" s="40"/>
    </row>
    <row r="242" spans="1:8" s="2" customFormat="1" ht="16.75" customHeight="1">
      <c r="A242" s="35"/>
      <c r="B242" s="40"/>
      <c r="C242" s="283" t="s">
        <v>216</v>
      </c>
      <c r="D242" s="283" t="s">
        <v>287</v>
      </c>
      <c r="E242" s="18" t="s">
        <v>1</v>
      </c>
      <c r="F242" s="284">
        <v>657.2</v>
      </c>
      <c r="G242" s="35"/>
      <c r="H242" s="40"/>
    </row>
    <row r="243" spans="1:8" s="2" customFormat="1" ht="16.75" customHeight="1">
      <c r="A243" s="35"/>
      <c r="B243" s="40"/>
      <c r="C243" s="285" t="s">
        <v>6463</v>
      </c>
      <c r="D243" s="35"/>
      <c r="E243" s="35"/>
      <c r="F243" s="35"/>
      <c r="G243" s="35"/>
      <c r="H243" s="40"/>
    </row>
    <row r="244" spans="1:8" s="2" customFormat="1" ht="16.75" customHeight="1">
      <c r="A244" s="35"/>
      <c r="B244" s="40"/>
      <c r="C244" s="283" t="s">
        <v>1946</v>
      </c>
      <c r="D244" s="283" t="s">
        <v>1947</v>
      </c>
      <c r="E244" s="18" t="s">
        <v>280</v>
      </c>
      <c r="F244" s="284">
        <v>657.2</v>
      </c>
      <c r="G244" s="35"/>
      <c r="H244" s="40"/>
    </row>
    <row r="245" spans="1:8" s="2" customFormat="1" ht="16.75" customHeight="1">
      <c r="A245" s="35"/>
      <c r="B245" s="40"/>
      <c r="C245" s="283" t="s">
        <v>2894</v>
      </c>
      <c r="D245" s="283" t="s">
        <v>2895</v>
      </c>
      <c r="E245" s="18" t="s">
        <v>280</v>
      </c>
      <c r="F245" s="284">
        <v>4435.7</v>
      </c>
      <c r="G245" s="35"/>
      <c r="H245" s="40"/>
    </row>
    <row r="246" spans="1:8" s="2" customFormat="1" ht="16.75" customHeight="1">
      <c r="A246" s="35"/>
      <c r="B246" s="40"/>
      <c r="C246" s="279" t="s">
        <v>218</v>
      </c>
      <c r="D246" s="280" t="s">
        <v>1</v>
      </c>
      <c r="E246" s="281" t="s">
        <v>1</v>
      </c>
      <c r="F246" s="282">
        <v>95.2</v>
      </c>
      <c r="G246" s="35"/>
      <c r="H246" s="40"/>
    </row>
    <row r="247" spans="1:8" s="2" customFormat="1" ht="16.75" customHeight="1">
      <c r="A247" s="35"/>
      <c r="B247" s="40"/>
      <c r="C247" s="283" t="s">
        <v>1</v>
      </c>
      <c r="D247" s="283" t="s">
        <v>219</v>
      </c>
      <c r="E247" s="18" t="s">
        <v>1</v>
      </c>
      <c r="F247" s="284">
        <v>95.2</v>
      </c>
      <c r="G247" s="35"/>
      <c r="H247" s="40"/>
    </row>
    <row r="248" spans="1:8" s="2" customFormat="1" ht="16.75" customHeight="1">
      <c r="A248" s="35"/>
      <c r="B248" s="40"/>
      <c r="C248" s="283" t="s">
        <v>218</v>
      </c>
      <c r="D248" s="283" t="s">
        <v>287</v>
      </c>
      <c r="E248" s="18" t="s">
        <v>1</v>
      </c>
      <c r="F248" s="284">
        <v>95.2</v>
      </c>
      <c r="G248" s="35"/>
      <c r="H248" s="40"/>
    </row>
    <row r="249" spans="1:8" s="2" customFormat="1" ht="16.75" customHeight="1">
      <c r="A249" s="35"/>
      <c r="B249" s="40"/>
      <c r="C249" s="285" t="s">
        <v>6463</v>
      </c>
      <c r="D249" s="35"/>
      <c r="E249" s="35"/>
      <c r="F249" s="35"/>
      <c r="G249" s="35"/>
      <c r="H249" s="40"/>
    </row>
    <row r="250" spans="1:8" s="2" customFormat="1" ht="16.75" customHeight="1">
      <c r="A250" s="35"/>
      <c r="B250" s="40"/>
      <c r="C250" s="283" t="s">
        <v>1950</v>
      </c>
      <c r="D250" s="283" t="s">
        <v>1951</v>
      </c>
      <c r="E250" s="18" t="s">
        <v>280</v>
      </c>
      <c r="F250" s="284">
        <v>95.2</v>
      </c>
      <c r="G250" s="35"/>
      <c r="H250" s="40"/>
    </row>
    <row r="251" spans="1:8" s="2" customFormat="1" ht="16.75" customHeight="1">
      <c r="A251" s="35"/>
      <c r="B251" s="40"/>
      <c r="C251" s="283" t="s">
        <v>2894</v>
      </c>
      <c r="D251" s="283" t="s">
        <v>2895</v>
      </c>
      <c r="E251" s="18" t="s">
        <v>280</v>
      </c>
      <c r="F251" s="284">
        <v>4435.7</v>
      </c>
      <c r="G251" s="35"/>
      <c r="H251" s="40"/>
    </row>
    <row r="252" spans="1:8" s="2" customFormat="1" ht="16.75" customHeight="1">
      <c r="A252" s="35"/>
      <c r="B252" s="40"/>
      <c r="C252" s="279" t="s">
        <v>220</v>
      </c>
      <c r="D252" s="280" t="s">
        <v>1</v>
      </c>
      <c r="E252" s="281" t="s">
        <v>1</v>
      </c>
      <c r="F252" s="282">
        <v>9.625</v>
      </c>
      <c r="G252" s="35"/>
      <c r="H252" s="40"/>
    </row>
    <row r="253" spans="1:8" s="2" customFormat="1" ht="16.75" customHeight="1">
      <c r="A253" s="35"/>
      <c r="B253" s="40"/>
      <c r="C253" s="283" t="s">
        <v>1</v>
      </c>
      <c r="D253" s="283" t="s">
        <v>2645</v>
      </c>
      <c r="E253" s="18" t="s">
        <v>1</v>
      </c>
      <c r="F253" s="284">
        <v>9.625</v>
      </c>
      <c r="G253" s="35"/>
      <c r="H253" s="40"/>
    </row>
    <row r="254" spans="1:8" s="2" customFormat="1" ht="16.75" customHeight="1">
      <c r="A254" s="35"/>
      <c r="B254" s="40"/>
      <c r="C254" s="283" t="s">
        <v>220</v>
      </c>
      <c r="D254" s="283" t="s">
        <v>287</v>
      </c>
      <c r="E254" s="18" t="s">
        <v>1</v>
      </c>
      <c r="F254" s="284">
        <v>9.625</v>
      </c>
      <c r="G254" s="35"/>
      <c r="H254" s="40"/>
    </row>
    <row r="255" spans="1:8" s="2" customFormat="1" ht="16.75" customHeight="1">
      <c r="A255" s="35"/>
      <c r="B255" s="40"/>
      <c r="C255" s="285" t="s">
        <v>6463</v>
      </c>
      <c r="D255" s="35"/>
      <c r="E255" s="35"/>
      <c r="F255" s="35"/>
      <c r="G255" s="35"/>
      <c r="H255" s="40"/>
    </row>
    <row r="256" spans="1:8" s="2" customFormat="1" ht="16.75" customHeight="1">
      <c r="A256" s="35"/>
      <c r="B256" s="40"/>
      <c r="C256" s="283" t="s">
        <v>2642</v>
      </c>
      <c r="D256" s="283" t="s">
        <v>2643</v>
      </c>
      <c r="E256" s="18" t="s">
        <v>280</v>
      </c>
      <c r="F256" s="284">
        <v>9.625</v>
      </c>
      <c r="G256" s="35"/>
      <c r="H256" s="40"/>
    </row>
    <row r="257" spans="1:8" s="2" customFormat="1" ht="16.75" customHeight="1">
      <c r="A257" s="35"/>
      <c r="B257" s="40"/>
      <c r="C257" s="283" t="s">
        <v>2765</v>
      </c>
      <c r="D257" s="283" t="s">
        <v>2766</v>
      </c>
      <c r="E257" s="18" t="s">
        <v>280</v>
      </c>
      <c r="F257" s="284">
        <v>2596.75</v>
      </c>
      <c r="G257" s="35"/>
      <c r="H257" s="40"/>
    </row>
    <row r="258" spans="1:8" s="2" customFormat="1" ht="16.75" customHeight="1">
      <c r="A258" s="35"/>
      <c r="B258" s="40"/>
      <c r="C258" s="283" t="s">
        <v>2770</v>
      </c>
      <c r="D258" s="283" t="s">
        <v>2771</v>
      </c>
      <c r="E258" s="18" t="s">
        <v>280</v>
      </c>
      <c r="F258" s="284">
        <v>2596.75</v>
      </c>
      <c r="G258" s="35"/>
      <c r="H258" s="40"/>
    </row>
    <row r="259" spans="1:8" s="2" customFormat="1" ht="16.75" customHeight="1">
      <c r="A259" s="35"/>
      <c r="B259" s="40"/>
      <c r="C259" s="279" t="s">
        <v>222</v>
      </c>
      <c r="D259" s="280" t="s">
        <v>1</v>
      </c>
      <c r="E259" s="281" t="s">
        <v>1</v>
      </c>
      <c r="F259" s="282">
        <v>2.3809999999999998</v>
      </c>
      <c r="G259" s="35"/>
      <c r="H259" s="40"/>
    </row>
    <row r="260" spans="1:8" s="2" customFormat="1" ht="16.75" customHeight="1">
      <c r="A260" s="35"/>
      <c r="B260" s="40"/>
      <c r="C260" s="283" t="s">
        <v>1</v>
      </c>
      <c r="D260" s="283" t="s">
        <v>1197</v>
      </c>
      <c r="E260" s="18" t="s">
        <v>1</v>
      </c>
      <c r="F260" s="284">
        <v>0.7</v>
      </c>
      <c r="G260" s="35"/>
      <c r="H260" s="40"/>
    </row>
    <row r="261" spans="1:8" s="2" customFormat="1" ht="16.75" customHeight="1">
      <c r="A261" s="35"/>
      <c r="B261" s="40"/>
      <c r="C261" s="283" t="s">
        <v>1</v>
      </c>
      <c r="D261" s="283" t="s">
        <v>1198</v>
      </c>
      <c r="E261" s="18" t="s">
        <v>1</v>
      </c>
      <c r="F261" s="284">
        <v>1.0609999999999999</v>
      </c>
      <c r="G261" s="35"/>
      <c r="H261" s="40"/>
    </row>
    <row r="262" spans="1:8" s="2" customFormat="1" ht="16.75" customHeight="1">
      <c r="A262" s="35"/>
      <c r="B262" s="40"/>
      <c r="C262" s="283" t="s">
        <v>1</v>
      </c>
      <c r="D262" s="283" t="s">
        <v>1199</v>
      </c>
      <c r="E262" s="18" t="s">
        <v>1</v>
      </c>
      <c r="F262" s="284">
        <v>0.104</v>
      </c>
      <c r="G262" s="35"/>
      <c r="H262" s="40"/>
    </row>
    <row r="263" spans="1:8" s="2" customFormat="1" ht="16.75" customHeight="1">
      <c r="A263" s="35"/>
      <c r="B263" s="40"/>
      <c r="C263" s="283" t="s">
        <v>1</v>
      </c>
      <c r="D263" s="283" t="s">
        <v>1200</v>
      </c>
      <c r="E263" s="18" t="s">
        <v>1</v>
      </c>
      <c r="F263" s="284">
        <v>0.51600000000000001</v>
      </c>
      <c r="G263" s="35"/>
      <c r="H263" s="40"/>
    </row>
    <row r="264" spans="1:8" s="2" customFormat="1" ht="16.75" customHeight="1">
      <c r="A264" s="35"/>
      <c r="B264" s="40"/>
      <c r="C264" s="283" t="s">
        <v>222</v>
      </c>
      <c r="D264" s="283" t="s">
        <v>287</v>
      </c>
      <c r="E264" s="18" t="s">
        <v>1</v>
      </c>
      <c r="F264" s="284">
        <v>2.3809999999999998</v>
      </c>
      <c r="G264" s="35"/>
      <c r="H264" s="40"/>
    </row>
    <row r="265" spans="1:8" s="2" customFormat="1" ht="16.75" customHeight="1">
      <c r="A265" s="35"/>
      <c r="B265" s="40"/>
      <c r="C265" s="285" t="s">
        <v>6463</v>
      </c>
      <c r="D265" s="35"/>
      <c r="E265" s="35"/>
      <c r="F265" s="35"/>
      <c r="G265" s="35"/>
      <c r="H265" s="40"/>
    </row>
    <row r="266" spans="1:8" s="2" customFormat="1" ht="16.75" customHeight="1">
      <c r="A266" s="35"/>
      <c r="B266" s="40"/>
      <c r="C266" s="283" t="s">
        <v>1194</v>
      </c>
      <c r="D266" s="283" t="s">
        <v>1195</v>
      </c>
      <c r="E266" s="18" t="s">
        <v>290</v>
      </c>
      <c r="F266" s="284">
        <v>2.3809999999999998</v>
      </c>
      <c r="G266" s="35"/>
      <c r="H266" s="40"/>
    </row>
    <row r="267" spans="1:8" s="2" customFormat="1" ht="16.75" customHeight="1">
      <c r="A267" s="35"/>
      <c r="B267" s="40"/>
      <c r="C267" s="283" t="s">
        <v>1202</v>
      </c>
      <c r="D267" s="283" t="s">
        <v>1203</v>
      </c>
      <c r="E267" s="18" t="s">
        <v>342</v>
      </c>
      <c r="F267" s="284">
        <v>0.35699999999999998</v>
      </c>
      <c r="G267" s="35"/>
      <c r="H267" s="40"/>
    </row>
    <row r="268" spans="1:8" s="2" customFormat="1" ht="16.75" customHeight="1">
      <c r="A268" s="35"/>
      <c r="B268" s="40"/>
      <c r="C268" s="279" t="s">
        <v>2856</v>
      </c>
      <c r="D268" s="280" t="s">
        <v>1</v>
      </c>
      <c r="E268" s="281" t="s">
        <v>1</v>
      </c>
      <c r="F268" s="282">
        <v>141.30699999999999</v>
      </c>
      <c r="G268" s="35"/>
      <c r="H268" s="40"/>
    </row>
    <row r="269" spans="1:8" s="2" customFormat="1" ht="16.75" customHeight="1">
      <c r="A269" s="35"/>
      <c r="B269" s="40"/>
      <c r="C269" s="283" t="s">
        <v>1</v>
      </c>
      <c r="D269" s="283" t="s">
        <v>2847</v>
      </c>
      <c r="E269" s="18" t="s">
        <v>1</v>
      </c>
      <c r="F269" s="284">
        <v>0</v>
      </c>
      <c r="G269" s="35"/>
      <c r="H269" s="40"/>
    </row>
    <row r="270" spans="1:8" s="2" customFormat="1" ht="20">
      <c r="A270" s="35"/>
      <c r="B270" s="40"/>
      <c r="C270" s="283" t="s">
        <v>1</v>
      </c>
      <c r="D270" s="283" t="s">
        <v>2848</v>
      </c>
      <c r="E270" s="18" t="s">
        <v>1</v>
      </c>
      <c r="F270" s="284">
        <v>44.77</v>
      </c>
      <c r="G270" s="35"/>
      <c r="H270" s="40"/>
    </row>
    <row r="271" spans="1:8" s="2" customFormat="1" ht="16.75" customHeight="1">
      <c r="A271" s="35"/>
      <c r="B271" s="40"/>
      <c r="C271" s="283" t="s">
        <v>1</v>
      </c>
      <c r="D271" s="283" t="s">
        <v>2849</v>
      </c>
      <c r="E271" s="18" t="s">
        <v>1</v>
      </c>
      <c r="F271" s="284">
        <v>21.111999999999998</v>
      </c>
      <c r="G271" s="35"/>
      <c r="H271" s="40"/>
    </row>
    <row r="272" spans="1:8" s="2" customFormat="1" ht="16.75" customHeight="1">
      <c r="A272" s="35"/>
      <c r="B272" s="40"/>
      <c r="C272" s="283" t="s">
        <v>1</v>
      </c>
      <c r="D272" s="283" t="s">
        <v>2850</v>
      </c>
      <c r="E272" s="18" t="s">
        <v>1</v>
      </c>
      <c r="F272" s="284">
        <v>1.694</v>
      </c>
      <c r="G272" s="35"/>
      <c r="H272" s="40"/>
    </row>
    <row r="273" spans="1:8" s="2" customFormat="1" ht="16.75" customHeight="1">
      <c r="A273" s="35"/>
      <c r="B273" s="40"/>
      <c r="C273" s="283" t="s">
        <v>1</v>
      </c>
      <c r="D273" s="283" t="s">
        <v>2851</v>
      </c>
      <c r="E273" s="18" t="s">
        <v>1</v>
      </c>
      <c r="F273" s="284">
        <v>27.018000000000001</v>
      </c>
      <c r="G273" s="35"/>
      <c r="H273" s="40"/>
    </row>
    <row r="274" spans="1:8" s="2" customFormat="1" ht="16.75" customHeight="1">
      <c r="A274" s="35"/>
      <c r="B274" s="40"/>
      <c r="C274" s="283" t="s">
        <v>1</v>
      </c>
      <c r="D274" s="283" t="s">
        <v>2852</v>
      </c>
      <c r="E274" s="18" t="s">
        <v>1</v>
      </c>
      <c r="F274" s="284">
        <v>28.728000000000002</v>
      </c>
      <c r="G274" s="35"/>
      <c r="H274" s="40"/>
    </row>
    <row r="275" spans="1:8" s="2" customFormat="1" ht="16.75" customHeight="1">
      <c r="A275" s="35"/>
      <c r="B275" s="40"/>
      <c r="C275" s="283" t="s">
        <v>1</v>
      </c>
      <c r="D275" s="283" t="s">
        <v>2853</v>
      </c>
      <c r="E275" s="18" t="s">
        <v>1</v>
      </c>
      <c r="F275" s="284">
        <v>9.9540000000000006</v>
      </c>
      <c r="G275" s="35"/>
      <c r="H275" s="40"/>
    </row>
    <row r="276" spans="1:8" s="2" customFormat="1" ht="16.75" customHeight="1">
      <c r="A276" s="35"/>
      <c r="B276" s="40"/>
      <c r="C276" s="283" t="s">
        <v>1</v>
      </c>
      <c r="D276" s="283" t="s">
        <v>2854</v>
      </c>
      <c r="E276" s="18" t="s">
        <v>1</v>
      </c>
      <c r="F276" s="284">
        <v>1.3620000000000001</v>
      </c>
      <c r="G276" s="35"/>
      <c r="H276" s="40"/>
    </row>
    <row r="277" spans="1:8" s="2" customFormat="1" ht="16.75" customHeight="1">
      <c r="A277" s="35"/>
      <c r="B277" s="40"/>
      <c r="C277" s="283" t="s">
        <v>1</v>
      </c>
      <c r="D277" s="283" t="s">
        <v>2855</v>
      </c>
      <c r="E277" s="18" t="s">
        <v>1</v>
      </c>
      <c r="F277" s="284">
        <v>6.6689999999999996</v>
      </c>
      <c r="G277" s="35"/>
      <c r="H277" s="40"/>
    </row>
    <row r="278" spans="1:8" s="2" customFormat="1" ht="16.75" customHeight="1">
      <c r="A278" s="35"/>
      <c r="B278" s="40"/>
      <c r="C278" s="283" t="s">
        <v>2856</v>
      </c>
      <c r="D278" s="283" t="s">
        <v>287</v>
      </c>
      <c r="E278" s="18" t="s">
        <v>1</v>
      </c>
      <c r="F278" s="284">
        <v>141.30699999999999</v>
      </c>
      <c r="G278" s="35"/>
      <c r="H278" s="40"/>
    </row>
    <row r="279" spans="1:8" s="2" customFormat="1" ht="16.75" customHeight="1">
      <c r="A279" s="35"/>
      <c r="B279" s="40"/>
      <c r="C279" s="279" t="s">
        <v>224</v>
      </c>
      <c r="D279" s="280" t="s">
        <v>1</v>
      </c>
      <c r="E279" s="281" t="s">
        <v>1</v>
      </c>
      <c r="F279" s="282">
        <v>1259.8699999999999</v>
      </c>
      <c r="G279" s="35"/>
      <c r="H279" s="40"/>
    </row>
    <row r="280" spans="1:8" s="2" customFormat="1" ht="16.75" customHeight="1">
      <c r="A280" s="35"/>
      <c r="B280" s="40"/>
      <c r="C280" s="283" t="s">
        <v>1</v>
      </c>
      <c r="D280" s="283" t="s">
        <v>353</v>
      </c>
      <c r="E280" s="18" t="s">
        <v>1</v>
      </c>
      <c r="F280" s="284">
        <v>0</v>
      </c>
      <c r="G280" s="35"/>
      <c r="H280" s="40"/>
    </row>
    <row r="281" spans="1:8" s="2" customFormat="1" ht="16.75" customHeight="1">
      <c r="A281" s="35"/>
      <c r="B281" s="40"/>
      <c r="C281" s="283" t="s">
        <v>1</v>
      </c>
      <c r="D281" s="283" t="s">
        <v>354</v>
      </c>
      <c r="E281" s="18" t="s">
        <v>1</v>
      </c>
      <c r="F281" s="284">
        <v>159.96</v>
      </c>
      <c r="G281" s="35"/>
      <c r="H281" s="40"/>
    </row>
    <row r="282" spans="1:8" s="2" customFormat="1" ht="16.75" customHeight="1">
      <c r="A282" s="35"/>
      <c r="B282" s="40"/>
      <c r="C282" s="283" t="s">
        <v>1</v>
      </c>
      <c r="D282" s="283" t="s">
        <v>355</v>
      </c>
      <c r="E282" s="18" t="s">
        <v>1</v>
      </c>
      <c r="F282" s="284">
        <v>90.545000000000002</v>
      </c>
      <c r="G282" s="35"/>
      <c r="H282" s="40"/>
    </row>
    <row r="283" spans="1:8" s="2" customFormat="1" ht="16.75" customHeight="1">
      <c r="A283" s="35"/>
      <c r="B283" s="40"/>
      <c r="C283" s="283" t="s">
        <v>1</v>
      </c>
      <c r="D283" s="283" t="s">
        <v>356</v>
      </c>
      <c r="E283" s="18" t="s">
        <v>1</v>
      </c>
      <c r="F283" s="284">
        <v>353.85</v>
      </c>
      <c r="G283" s="35"/>
      <c r="H283" s="40"/>
    </row>
    <row r="284" spans="1:8" s="2" customFormat="1" ht="16.75" customHeight="1">
      <c r="A284" s="35"/>
      <c r="B284" s="40"/>
      <c r="C284" s="283" t="s">
        <v>1</v>
      </c>
      <c r="D284" s="283" t="s">
        <v>357</v>
      </c>
      <c r="E284" s="18" t="s">
        <v>1</v>
      </c>
      <c r="F284" s="284">
        <v>0</v>
      </c>
      <c r="G284" s="35"/>
      <c r="H284" s="40"/>
    </row>
    <row r="285" spans="1:8" s="2" customFormat="1" ht="16.75" customHeight="1">
      <c r="A285" s="35"/>
      <c r="B285" s="40"/>
      <c r="C285" s="283" t="s">
        <v>1</v>
      </c>
      <c r="D285" s="283" t="s">
        <v>358</v>
      </c>
      <c r="E285" s="18" t="s">
        <v>1</v>
      </c>
      <c r="F285" s="284">
        <v>117.99</v>
      </c>
      <c r="G285" s="35"/>
      <c r="H285" s="40"/>
    </row>
    <row r="286" spans="1:8" s="2" customFormat="1" ht="16.75" customHeight="1">
      <c r="A286" s="35"/>
      <c r="B286" s="40"/>
      <c r="C286" s="283" t="s">
        <v>1</v>
      </c>
      <c r="D286" s="283" t="s">
        <v>359</v>
      </c>
      <c r="E286" s="18" t="s">
        <v>1</v>
      </c>
      <c r="F286" s="284">
        <v>62.524999999999999</v>
      </c>
      <c r="G286" s="35"/>
      <c r="H286" s="40"/>
    </row>
    <row r="287" spans="1:8" s="2" customFormat="1" ht="16.75" customHeight="1">
      <c r="A287" s="35"/>
      <c r="B287" s="40"/>
      <c r="C287" s="283" t="s">
        <v>1</v>
      </c>
      <c r="D287" s="283" t="s">
        <v>360</v>
      </c>
      <c r="E287" s="18" t="s">
        <v>1</v>
      </c>
      <c r="F287" s="284">
        <v>250</v>
      </c>
      <c r="G287" s="35"/>
      <c r="H287" s="40"/>
    </row>
    <row r="288" spans="1:8" s="2" customFormat="1" ht="16.75" customHeight="1">
      <c r="A288" s="35"/>
      <c r="B288" s="40"/>
      <c r="C288" s="283" t="s">
        <v>1</v>
      </c>
      <c r="D288" s="283" t="s">
        <v>361</v>
      </c>
      <c r="E288" s="18" t="s">
        <v>1</v>
      </c>
      <c r="F288" s="284">
        <v>225</v>
      </c>
      <c r="G288" s="35"/>
      <c r="H288" s="40"/>
    </row>
    <row r="289" spans="1:8" s="2" customFormat="1" ht="16.75" customHeight="1">
      <c r="A289" s="35"/>
      <c r="B289" s="40"/>
      <c r="C289" s="283" t="s">
        <v>224</v>
      </c>
      <c r="D289" s="283" t="s">
        <v>287</v>
      </c>
      <c r="E289" s="18" t="s">
        <v>1</v>
      </c>
      <c r="F289" s="284">
        <v>1259.8699999999999</v>
      </c>
      <c r="G289" s="35"/>
      <c r="H289" s="40"/>
    </row>
    <row r="290" spans="1:8" s="2" customFormat="1" ht="16.75" customHeight="1">
      <c r="A290" s="35"/>
      <c r="B290" s="40"/>
      <c r="C290" s="285" t="s">
        <v>6463</v>
      </c>
      <c r="D290" s="35"/>
      <c r="E290" s="35"/>
      <c r="F290" s="35"/>
      <c r="G290" s="35"/>
      <c r="H290" s="40"/>
    </row>
    <row r="291" spans="1:8" s="2" customFormat="1" ht="16.75" customHeight="1">
      <c r="A291" s="35"/>
      <c r="B291" s="40"/>
      <c r="C291" s="283" t="s">
        <v>350</v>
      </c>
      <c r="D291" s="283" t="s">
        <v>351</v>
      </c>
      <c r="E291" s="18" t="s">
        <v>290</v>
      </c>
      <c r="F291" s="284">
        <v>1259.8699999999999</v>
      </c>
      <c r="G291" s="35"/>
      <c r="H291" s="40"/>
    </row>
    <row r="292" spans="1:8" s="2" customFormat="1" ht="20">
      <c r="A292" s="35"/>
      <c r="B292" s="40"/>
      <c r="C292" s="283" t="s">
        <v>318</v>
      </c>
      <c r="D292" s="283" t="s">
        <v>319</v>
      </c>
      <c r="E292" s="18" t="s">
        <v>290</v>
      </c>
      <c r="F292" s="284">
        <v>2481.87</v>
      </c>
      <c r="G292" s="35"/>
      <c r="H292" s="40"/>
    </row>
    <row r="293" spans="1:8" s="2" customFormat="1" ht="20">
      <c r="A293" s="35"/>
      <c r="B293" s="40"/>
      <c r="C293" s="283" t="s">
        <v>323</v>
      </c>
      <c r="D293" s="283" t="s">
        <v>324</v>
      </c>
      <c r="E293" s="18" t="s">
        <v>290</v>
      </c>
      <c r="F293" s="284">
        <v>4073.6819999999998</v>
      </c>
      <c r="G293" s="35"/>
      <c r="H293" s="40"/>
    </row>
    <row r="294" spans="1:8" s="2" customFormat="1" ht="16.75" customHeight="1">
      <c r="A294" s="35"/>
      <c r="B294" s="40"/>
      <c r="C294" s="283" t="s">
        <v>329</v>
      </c>
      <c r="D294" s="283" t="s">
        <v>330</v>
      </c>
      <c r="E294" s="18" t="s">
        <v>290</v>
      </c>
      <c r="F294" s="284">
        <v>8796.4220000000005</v>
      </c>
      <c r="G294" s="35"/>
      <c r="H294" s="40"/>
    </row>
    <row r="295" spans="1:8" s="2" customFormat="1" ht="16.75" customHeight="1">
      <c r="A295" s="35"/>
      <c r="B295" s="40"/>
      <c r="C295" s="283" t="s">
        <v>346</v>
      </c>
      <c r="D295" s="283" t="s">
        <v>347</v>
      </c>
      <c r="E295" s="18" t="s">
        <v>290</v>
      </c>
      <c r="F295" s="284">
        <v>6314.5519999999997</v>
      </c>
      <c r="G295" s="35"/>
      <c r="H295" s="40"/>
    </row>
    <row r="296" spans="1:8" s="2" customFormat="1" ht="16.75" customHeight="1">
      <c r="A296" s="35"/>
      <c r="B296" s="40"/>
      <c r="C296" s="279" t="s">
        <v>226</v>
      </c>
      <c r="D296" s="280" t="s">
        <v>1</v>
      </c>
      <c r="E296" s="281" t="s">
        <v>1</v>
      </c>
      <c r="F296" s="282">
        <v>12.618</v>
      </c>
      <c r="G296" s="35"/>
      <c r="H296" s="40"/>
    </row>
    <row r="297" spans="1:8" s="2" customFormat="1" ht="16.75" customHeight="1">
      <c r="A297" s="35"/>
      <c r="B297" s="40"/>
      <c r="C297" s="283" t="s">
        <v>1</v>
      </c>
      <c r="D297" s="283" t="s">
        <v>535</v>
      </c>
      <c r="E297" s="18" t="s">
        <v>1</v>
      </c>
      <c r="F297" s="284">
        <v>0</v>
      </c>
      <c r="G297" s="35"/>
      <c r="H297" s="40"/>
    </row>
    <row r="298" spans="1:8" s="2" customFormat="1" ht="16.75" customHeight="1">
      <c r="A298" s="35"/>
      <c r="B298" s="40"/>
      <c r="C298" s="283" t="s">
        <v>1</v>
      </c>
      <c r="D298" s="283" t="s">
        <v>1159</v>
      </c>
      <c r="E298" s="18" t="s">
        <v>1</v>
      </c>
      <c r="F298" s="284">
        <v>3.4180000000000001</v>
      </c>
      <c r="G298" s="35"/>
      <c r="H298" s="40"/>
    </row>
    <row r="299" spans="1:8" s="2" customFormat="1" ht="16.75" customHeight="1">
      <c r="A299" s="35"/>
      <c r="B299" s="40"/>
      <c r="C299" s="283" t="s">
        <v>1</v>
      </c>
      <c r="D299" s="283" t="s">
        <v>1160</v>
      </c>
      <c r="E299" s="18" t="s">
        <v>1</v>
      </c>
      <c r="F299" s="284">
        <v>9.1999999999999993</v>
      </c>
      <c r="G299" s="35"/>
      <c r="H299" s="40"/>
    </row>
    <row r="300" spans="1:8" s="2" customFormat="1" ht="16.75" customHeight="1">
      <c r="A300" s="35"/>
      <c r="B300" s="40"/>
      <c r="C300" s="283" t="s">
        <v>226</v>
      </c>
      <c r="D300" s="283" t="s">
        <v>286</v>
      </c>
      <c r="E300" s="18" t="s">
        <v>1</v>
      </c>
      <c r="F300" s="284">
        <v>12.618</v>
      </c>
      <c r="G300" s="35"/>
      <c r="H300" s="40"/>
    </row>
    <row r="301" spans="1:8" s="2" customFormat="1" ht="16.75" customHeight="1">
      <c r="A301" s="35"/>
      <c r="B301" s="40"/>
      <c r="C301" s="285" t="s">
        <v>6463</v>
      </c>
      <c r="D301" s="35"/>
      <c r="E301" s="35"/>
      <c r="F301" s="35"/>
      <c r="G301" s="35"/>
      <c r="H301" s="40"/>
    </row>
    <row r="302" spans="1:8" s="2" customFormat="1" ht="16.75" customHeight="1">
      <c r="A302" s="35"/>
      <c r="B302" s="40"/>
      <c r="C302" s="283" t="s">
        <v>1133</v>
      </c>
      <c r="D302" s="283" t="s">
        <v>1134</v>
      </c>
      <c r="E302" s="18" t="s">
        <v>290</v>
      </c>
      <c r="F302" s="284">
        <v>94.242999999999995</v>
      </c>
      <c r="G302" s="35"/>
      <c r="H302" s="40"/>
    </row>
    <row r="303" spans="1:8" s="2" customFormat="1" ht="16.75" customHeight="1">
      <c r="A303" s="35"/>
      <c r="B303" s="40"/>
      <c r="C303" s="283" t="s">
        <v>1186</v>
      </c>
      <c r="D303" s="283" t="s">
        <v>1187</v>
      </c>
      <c r="E303" s="18" t="s">
        <v>342</v>
      </c>
      <c r="F303" s="284">
        <v>9.0299999999999994</v>
      </c>
      <c r="G303" s="35"/>
      <c r="H303" s="40"/>
    </row>
    <row r="304" spans="1:8" s="2" customFormat="1" ht="16.75" customHeight="1">
      <c r="A304" s="35"/>
      <c r="B304" s="40"/>
      <c r="C304" s="279" t="s">
        <v>1161</v>
      </c>
      <c r="D304" s="280" t="s">
        <v>1</v>
      </c>
      <c r="E304" s="281" t="s">
        <v>1</v>
      </c>
      <c r="F304" s="282">
        <v>94.242999999999995</v>
      </c>
      <c r="G304" s="35"/>
      <c r="H304" s="40"/>
    </row>
    <row r="305" spans="1:8" s="2" customFormat="1" ht="16.75" customHeight="1">
      <c r="A305" s="35"/>
      <c r="B305" s="40"/>
      <c r="C305" s="283" t="s">
        <v>1</v>
      </c>
      <c r="D305" s="283" t="s">
        <v>1136</v>
      </c>
      <c r="E305" s="18" t="s">
        <v>1</v>
      </c>
      <c r="F305" s="284">
        <v>15.488</v>
      </c>
      <c r="G305" s="35"/>
      <c r="H305" s="40"/>
    </row>
    <row r="306" spans="1:8" s="2" customFormat="1" ht="16.75" customHeight="1">
      <c r="A306" s="35"/>
      <c r="B306" s="40"/>
      <c r="C306" s="283" t="s">
        <v>1</v>
      </c>
      <c r="D306" s="283" t="s">
        <v>1137</v>
      </c>
      <c r="E306" s="18" t="s">
        <v>1</v>
      </c>
      <c r="F306" s="284">
        <v>16.425000000000001</v>
      </c>
      <c r="G306" s="35"/>
      <c r="H306" s="40"/>
    </row>
    <row r="307" spans="1:8" s="2" customFormat="1" ht="16.75" customHeight="1">
      <c r="A307" s="35"/>
      <c r="B307" s="40"/>
      <c r="C307" s="283" t="s">
        <v>1</v>
      </c>
      <c r="D307" s="283" t="s">
        <v>1138</v>
      </c>
      <c r="E307" s="18" t="s">
        <v>1</v>
      </c>
      <c r="F307" s="284">
        <v>1.3859999999999999</v>
      </c>
      <c r="G307" s="35"/>
      <c r="H307" s="40"/>
    </row>
    <row r="308" spans="1:8" s="2" customFormat="1" ht="16.75" customHeight="1">
      <c r="A308" s="35"/>
      <c r="B308" s="40"/>
      <c r="C308" s="283" t="s">
        <v>1</v>
      </c>
      <c r="D308" s="283" t="s">
        <v>1139</v>
      </c>
      <c r="E308" s="18" t="s">
        <v>1</v>
      </c>
      <c r="F308" s="284">
        <v>1.3560000000000001</v>
      </c>
      <c r="G308" s="35"/>
      <c r="H308" s="40"/>
    </row>
    <row r="309" spans="1:8" s="2" customFormat="1" ht="16.75" customHeight="1">
      <c r="A309" s="35"/>
      <c r="B309" s="40"/>
      <c r="C309" s="283" t="s">
        <v>1</v>
      </c>
      <c r="D309" s="283" t="s">
        <v>1140</v>
      </c>
      <c r="E309" s="18" t="s">
        <v>1</v>
      </c>
      <c r="F309" s="284">
        <v>0.154</v>
      </c>
      <c r="G309" s="35"/>
      <c r="H309" s="40"/>
    </row>
    <row r="310" spans="1:8" s="2" customFormat="1" ht="16.75" customHeight="1">
      <c r="A310" s="35"/>
      <c r="B310" s="40"/>
      <c r="C310" s="283" t="s">
        <v>1</v>
      </c>
      <c r="D310" s="283" t="s">
        <v>1141</v>
      </c>
      <c r="E310" s="18" t="s">
        <v>1</v>
      </c>
      <c r="F310" s="284">
        <v>2.6360000000000001</v>
      </c>
      <c r="G310" s="35"/>
      <c r="H310" s="40"/>
    </row>
    <row r="311" spans="1:8" s="2" customFormat="1" ht="16.75" customHeight="1">
      <c r="A311" s="35"/>
      <c r="B311" s="40"/>
      <c r="C311" s="283" t="s">
        <v>1</v>
      </c>
      <c r="D311" s="283" t="s">
        <v>1142</v>
      </c>
      <c r="E311" s="18" t="s">
        <v>1</v>
      </c>
      <c r="F311" s="284">
        <v>4.4999999999999998E-2</v>
      </c>
      <c r="G311" s="35"/>
      <c r="H311" s="40"/>
    </row>
    <row r="312" spans="1:8" s="2" customFormat="1" ht="16.75" customHeight="1">
      <c r="A312" s="35"/>
      <c r="B312" s="40"/>
      <c r="C312" s="283" t="s">
        <v>1</v>
      </c>
      <c r="D312" s="283" t="s">
        <v>1143</v>
      </c>
      <c r="E312" s="18" t="s">
        <v>1</v>
      </c>
      <c r="F312" s="284">
        <v>0.125</v>
      </c>
      <c r="G312" s="35"/>
      <c r="H312" s="40"/>
    </row>
    <row r="313" spans="1:8" s="2" customFormat="1" ht="16.75" customHeight="1">
      <c r="A313" s="35"/>
      <c r="B313" s="40"/>
      <c r="C313" s="283" t="s">
        <v>1</v>
      </c>
      <c r="D313" s="283" t="s">
        <v>1144</v>
      </c>
      <c r="E313" s="18" t="s">
        <v>1</v>
      </c>
      <c r="F313" s="284">
        <v>0.44400000000000001</v>
      </c>
      <c r="G313" s="35"/>
      <c r="H313" s="40"/>
    </row>
    <row r="314" spans="1:8" s="2" customFormat="1" ht="16.75" customHeight="1">
      <c r="A314" s="35"/>
      <c r="B314" s="40"/>
      <c r="C314" s="283" t="s">
        <v>1</v>
      </c>
      <c r="D314" s="283" t="s">
        <v>1145</v>
      </c>
      <c r="E314" s="18" t="s">
        <v>1</v>
      </c>
      <c r="F314" s="284">
        <v>3.3410000000000002</v>
      </c>
      <c r="G314" s="35"/>
      <c r="H314" s="40"/>
    </row>
    <row r="315" spans="1:8" s="2" customFormat="1" ht="16.75" customHeight="1">
      <c r="A315" s="35"/>
      <c r="B315" s="40"/>
      <c r="C315" s="283" t="s">
        <v>1</v>
      </c>
      <c r="D315" s="283" t="s">
        <v>1146</v>
      </c>
      <c r="E315" s="18" t="s">
        <v>1</v>
      </c>
      <c r="F315" s="284">
        <v>1.8440000000000001</v>
      </c>
      <c r="G315" s="35"/>
      <c r="H315" s="40"/>
    </row>
    <row r="316" spans="1:8" s="2" customFormat="1" ht="16.75" customHeight="1">
      <c r="A316" s="35"/>
      <c r="B316" s="40"/>
      <c r="C316" s="283" t="s">
        <v>1</v>
      </c>
      <c r="D316" s="283" t="s">
        <v>1147</v>
      </c>
      <c r="E316" s="18" t="s">
        <v>1</v>
      </c>
      <c r="F316" s="284">
        <v>4.9800000000000004</v>
      </c>
      <c r="G316" s="35"/>
      <c r="H316" s="40"/>
    </row>
    <row r="317" spans="1:8" s="2" customFormat="1" ht="16.75" customHeight="1">
      <c r="A317" s="35"/>
      <c r="B317" s="40"/>
      <c r="C317" s="283" t="s">
        <v>1</v>
      </c>
      <c r="D317" s="283" t="s">
        <v>1148</v>
      </c>
      <c r="E317" s="18" t="s">
        <v>1</v>
      </c>
      <c r="F317" s="284">
        <v>0.185</v>
      </c>
      <c r="G317" s="35"/>
      <c r="H317" s="40"/>
    </row>
    <row r="318" spans="1:8" s="2" customFormat="1" ht="16.75" customHeight="1">
      <c r="A318" s="35"/>
      <c r="B318" s="40"/>
      <c r="C318" s="283" t="s">
        <v>1</v>
      </c>
      <c r="D318" s="283" t="s">
        <v>492</v>
      </c>
      <c r="E318" s="18" t="s">
        <v>1</v>
      </c>
      <c r="F318" s="284">
        <v>0</v>
      </c>
      <c r="G318" s="35"/>
      <c r="H318" s="40"/>
    </row>
    <row r="319" spans="1:8" s="2" customFormat="1" ht="16.75" customHeight="1">
      <c r="A319" s="35"/>
      <c r="B319" s="40"/>
      <c r="C319" s="283" t="s">
        <v>1</v>
      </c>
      <c r="D319" s="283" t="s">
        <v>1149</v>
      </c>
      <c r="E319" s="18" t="s">
        <v>1</v>
      </c>
      <c r="F319" s="284">
        <v>4.9290000000000003</v>
      </c>
      <c r="G319" s="35"/>
      <c r="H319" s="40"/>
    </row>
    <row r="320" spans="1:8" s="2" customFormat="1" ht="16.75" customHeight="1">
      <c r="A320" s="35"/>
      <c r="B320" s="40"/>
      <c r="C320" s="283" t="s">
        <v>1</v>
      </c>
      <c r="D320" s="283" t="s">
        <v>1150</v>
      </c>
      <c r="E320" s="18" t="s">
        <v>1</v>
      </c>
      <c r="F320" s="284">
        <v>1.696</v>
      </c>
      <c r="G320" s="35"/>
      <c r="H320" s="40"/>
    </row>
    <row r="321" spans="1:8" s="2" customFormat="1" ht="16.75" customHeight="1">
      <c r="A321" s="35"/>
      <c r="B321" s="40"/>
      <c r="C321" s="283" t="s">
        <v>1</v>
      </c>
      <c r="D321" s="283" t="s">
        <v>1151</v>
      </c>
      <c r="E321" s="18" t="s">
        <v>1</v>
      </c>
      <c r="F321" s="284">
        <v>1.7090000000000001</v>
      </c>
      <c r="G321" s="35"/>
      <c r="H321" s="40"/>
    </row>
    <row r="322" spans="1:8" s="2" customFormat="1" ht="16.75" customHeight="1">
      <c r="A322" s="35"/>
      <c r="B322" s="40"/>
      <c r="C322" s="283" t="s">
        <v>1</v>
      </c>
      <c r="D322" s="283" t="s">
        <v>505</v>
      </c>
      <c r="E322" s="18" t="s">
        <v>1</v>
      </c>
      <c r="F322" s="284">
        <v>0</v>
      </c>
      <c r="G322" s="35"/>
      <c r="H322" s="40"/>
    </row>
    <row r="323" spans="1:8" s="2" customFormat="1" ht="16.75" customHeight="1">
      <c r="A323" s="35"/>
      <c r="B323" s="40"/>
      <c r="C323" s="283" t="s">
        <v>1</v>
      </c>
      <c r="D323" s="283" t="s">
        <v>1152</v>
      </c>
      <c r="E323" s="18" t="s">
        <v>1</v>
      </c>
      <c r="F323" s="284">
        <v>5.3339999999999996</v>
      </c>
      <c r="G323" s="35"/>
      <c r="H323" s="40"/>
    </row>
    <row r="324" spans="1:8" s="2" customFormat="1" ht="16.75" customHeight="1">
      <c r="A324" s="35"/>
      <c r="B324" s="40"/>
      <c r="C324" s="283" t="s">
        <v>1</v>
      </c>
      <c r="D324" s="283" t="s">
        <v>1153</v>
      </c>
      <c r="E324" s="18" t="s">
        <v>1</v>
      </c>
      <c r="F324" s="284">
        <v>4.077</v>
      </c>
      <c r="G324" s="35"/>
      <c r="H324" s="40"/>
    </row>
    <row r="325" spans="1:8" s="2" customFormat="1" ht="16.75" customHeight="1">
      <c r="A325" s="35"/>
      <c r="B325" s="40"/>
      <c r="C325" s="283" t="s">
        <v>1</v>
      </c>
      <c r="D325" s="283" t="s">
        <v>1154</v>
      </c>
      <c r="E325" s="18" t="s">
        <v>1</v>
      </c>
      <c r="F325" s="284">
        <v>4.0330000000000004</v>
      </c>
      <c r="G325" s="35"/>
      <c r="H325" s="40"/>
    </row>
    <row r="326" spans="1:8" s="2" customFormat="1" ht="16.75" customHeight="1">
      <c r="A326" s="35"/>
      <c r="B326" s="40"/>
      <c r="C326" s="283" t="s">
        <v>1</v>
      </c>
      <c r="D326" s="283" t="s">
        <v>1155</v>
      </c>
      <c r="E326" s="18" t="s">
        <v>1</v>
      </c>
      <c r="F326" s="284">
        <v>0</v>
      </c>
      <c r="G326" s="35"/>
      <c r="H326" s="40"/>
    </row>
    <row r="327" spans="1:8" s="2" customFormat="1" ht="16.75" customHeight="1">
      <c r="A327" s="35"/>
      <c r="B327" s="40"/>
      <c r="C327" s="283" t="s">
        <v>1</v>
      </c>
      <c r="D327" s="283" t="s">
        <v>1156</v>
      </c>
      <c r="E327" s="18" t="s">
        <v>1</v>
      </c>
      <c r="F327" s="284">
        <v>2.786</v>
      </c>
      <c r="G327" s="35"/>
      <c r="H327" s="40"/>
    </row>
    <row r="328" spans="1:8" s="2" customFormat="1" ht="16.75" customHeight="1">
      <c r="A328" s="35"/>
      <c r="B328" s="40"/>
      <c r="C328" s="283" t="s">
        <v>1</v>
      </c>
      <c r="D328" s="283" t="s">
        <v>1157</v>
      </c>
      <c r="E328" s="18" t="s">
        <v>1</v>
      </c>
      <c r="F328" s="284">
        <v>5.3609999999999998</v>
      </c>
      <c r="G328" s="35"/>
      <c r="H328" s="40"/>
    </row>
    <row r="329" spans="1:8" s="2" customFormat="1" ht="16.75" customHeight="1">
      <c r="A329" s="35"/>
      <c r="B329" s="40"/>
      <c r="C329" s="283" t="s">
        <v>1</v>
      </c>
      <c r="D329" s="283" t="s">
        <v>1158</v>
      </c>
      <c r="E329" s="18" t="s">
        <v>1</v>
      </c>
      <c r="F329" s="284">
        <v>3.2909999999999999</v>
      </c>
      <c r="G329" s="35"/>
      <c r="H329" s="40"/>
    </row>
    <row r="330" spans="1:8" s="2" customFormat="1" ht="16.75" customHeight="1">
      <c r="A330" s="35"/>
      <c r="B330" s="40"/>
      <c r="C330" s="283" t="s">
        <v>1</v>
      </c>
      <c r="D330" s="283" t="s">
        <v>535</v>
      </c>
      <c r="E330" s="18" t="s">
        <v>1</v>
      </c>
      <c r="F330" s="284">
        <v>0</v>
      </c>
      <c r="G330" s="35"/>
      <c r="H330" s="40"/>
    </row>
    <row r="331" spans="1:8" s="2" customFormat="1" ht="16.75" customHeight="1">
      <c r="A331" s="35"/>
      <c r="B331" s="40"/>
      <c r="C331" s="283" t="s">
        <v>1</v>
      </c>
      <c r="D331" s="283" t="s">
        <v>1159</v>
      </c>
      <c r="E331" s="18" t="s">
        <v>1</v>
      </c>
      <c r="F331" s="284">
        <v>3.4180000000000001</v>
      </c>
      <c r="G331" s="35"/>
      <c r="H331" s="40"/>
    </row>
    <row r="332" spans="1:8" s="2" customFormat="1" ht="16.75" customHeight="1">
      <c r="A332" s="35"/>
      <c r="B332" s="40"/>
      <c r="C332" s="283" t="s">
        <v>1</v>
      </c>
      <c r="D332" s="283" t="s">
        <v>1160</v>
      </c>
      <c r="E332" s="18" t="s">
        <v>1</v>
      </c>
      <c r="F332" s="284">
        <v>9.1999999999999993</v>
      </c>
      <c r="G332" s="35"/>
      <c r="H332" s="40"/>
    </row>
    <row r="333" spans="1:8" s="2" customFormat="1" ht="16.75" customHeight="1">
      <c r="A333" s="35"/>
      <c r="B333" s="40"/>
      <c r="C333" s="283" t="s">
        <v>1161</v>
      </c>
      <c r="D333" s="283" t="s">
        <v>287</v>
      </c>
      <c r="E333" s="18" t="s">
        <v>1</v>
      </c>
      <c r="F333" s="284">
        <v>94.242999999999995</v>
      </c>
      <c r="G333" s="35"/>
      <c r="H333" s="40"/>
    </row>
    <row r="334" spans="1:8" s="2" customFormat="1" ht="26.4" customHeight="1">
      <c r="A334" s="35"/>
      <c r="B334" s="40"/>
      <c r="C334" s="278" t="s">
        <v>6464</v>
      </c>
      <c r="D334" s="278" t="s">
        <v>96</v>
      </c>
      <c r="E334" s="35"/>
      <c r="F334" s="35"/>
      <c r="G334" s="35"/>
      <c r="H334" s="40"/>
    </row>
    <row r="335" spans="1:8" s="2" customFormat="1" ht="16.75" customHeight="1">
      <c r="A335" s="35"/>
      <c r="B335" s="40"/>
      <c r="C335" s="279" t="s">
        <v>3614</v>
      </c>
      <c r="D335" s="280" t="s">
        <v>1</v>
      </c>
      <c r="E335" s="281" t="s">
        <v>1</v>
      </c>
      <c r="F335" s="282">
        <v>21.875</v>
      </c>
      <c r="G335" s="35"/>
      <c r="H335" s="40"/>
    </row>
    <row r="336" spans="1:8" s="2" customFormat="1" ht="16.75" customHeight="1">
      <c r="A336" s="35"/>
      <c r="B336" s="40"/>
      <c r="C336" s="283" t="s">
        <v>1</v>
      </c>
      <c r="D336" s="283" t="s">
        <v>3630</v>
      </c>
      <c r="E336" s="18" t="s">
        <v>1</v>
      </c>
      <c r="F336" s="284">
        <v>21.875</v>
      </c>
      <c r="G336" s="35"/>
      <c r="H336" s="40"/>
    </row>
    <row r="337" spans="1:8" s="2" customFormat="1" ht="16.75" customHeight="1">
      <c r="A337" s="35"/>
      <c r="B337" s="40"/>
      <c r="C337" s="283" t="s">
        <v>3614</v>
      </c>
      <c r="D337" s="283" t="s">
        <v>287</v>
      </c>
      <c r="E337" s="18" t="s">
        <v>1</v>
      </c>
      <c r="F337" s="284">
        <v>21.875</v>
      </c>
      <c r="G337" s="35"/>
      <c r="H337" s="40"/>
    </row>
    <row r="338" spans="1:8" s="2" customFormat="1" ht="16.75" customHeight="1">
      <c r="A338" s="35"/>
      <c r="B338" s="40"/>
      <c r="C338" s="285" t="s">
        <v>6463</v>
      </c>
      <c r="D338" s="35"/>
      <c r="E338" s="35"/>
      <c r="F338" s="35"/>
      <c r="G338" s="35"/>
      <c r="H338" s="40"/>
    </row>
    <row r="339" spans="1:8" s="2" customFormat="1" ht="16.75" customHeight="1">
      <c r="A339" s="35"/>
      <c r="B339" s="40"/>
      <c r="C339" s="283" t="s">
        <v>3627</v>
      </c>
      <c r="D339" s="283" t="s">
        <v>3628</v>
      </c>
      <c r="E339" s="18" t="s">
        <v>290</v>
      </c>
      <c r="F339" s="284">
        <v>21.875</v>
      </c>
      <c r="G339" s="35"/>
      <c r="H339" s="40"/>
    </row>
    <row r="340" spans="1:8" s="2" customFormat="1" ht="20">
      <c r="A340" s="35"/>
      <c r="B340" s="40"/>
      <c r="C340" s="283" t="s">
        <v>323</v>
      </c>
      <c r="D340" s="283" t="s">
        <v>324</v>
      </c>
      <c r="E340" s="18" t="s">
        <v>290</v>
      </c>
      <c r="F340" s="284">
        <v>7.5250000000000004</v>
      </c>
      <c r="G340" s="35"/>
      <c r="H340" s="40"/>
    </row>
    <row r="341" spans="1:8" s="2" customFormat="1" ht="16.75" customHeight="1">
      <c r="A341" s="35"/>
      <c r="B341" s="40"/>
      <c r="C341" s="279" t="s">
        <v>196</v>
      </c>
      <c r="D341" s="280" t="s">
        <v>1</v>
      </c>
      <c r="E341" s="281" t="s">
        <v>1</v>
      </c>
      <c r="F341" s="282">
        <v>13.2</v>
      </c>
      <c r="G341" s="35"/>
      <c r="H341" s="40"/>
    </row>
    <row r="342" spans="1:8" s="2" customFormat="1" ht="16.75" customHeight="1">
      <c r="A342" s="35"/>
      <c r="B342" s="40"/>
      <c r="C342" s="283" t="s">
        <v>1</v>
      </c>
      <c r="D342" s="283" t="s">
        <v>3626</v>
      </c>
      <c r="E342" s="18" t="s">
        <v>1</v>
      </c>
      <c r="F342" s="284">
        <v>13.2</v>
      </c>
      <c r="G342" s="35"/>
      <c r="H342" s="40"/>
    </row>
    <row r="343" spans="1:8" s="2" customFormat="1" ht="16.75" customHeight="1">
      <c r="A343" s="35"/>
      <c r="B343" s="40"/>
      <c r="C343" s="283" t="s">
        <v>196</v>
      </c>
      <c r="D343" s="283" t="s">
        <v>287</v>
      </c>
      <c r="E343" s="18" t="s">
        <v>1</v>
      </c>
      <c r="F343" s="284">
        <v>13.2</v>
      </c>
      <c r="G343" s="35"/>
      <c r="H343" s="40"/>
    </row>
    <row r="344" spans="1:8" s="2" customFormat="1" ht="16.75" customHeight="1">
      <c r="A344" s="35"/>
      <c r="B344" s="40"/>
      <c r="C344" s="285" t="s">
        <v>6463</v>
      </c>
      <c r="D344" s="35"/>
      <c r="E344" s="35"/>
      <c r="F344" s="35"/>
      <c r="G344" s="35"/>
      <c r="H344" s="40"/>
    </row>
    <row r="345" spans="1:8" s="2" customFormat="1" ht="16.75" customHeight="1">
      <c r="A345" s="35"/>
      <c r="B345" s="40"/>
      <c r="C345" s="283" t="s">
        <v>3623</v>
      </c>
      <c r="D345" s="283" t="s">
        <v>3624</v>
      </c>
      <c r="E345" s="18" t="s">
        <v>280</v>
      </c>
      <c r="F345" s="284">
        <v>13.2</v>
      </c>
      <c r="G345" s="35"/>
      <c r="H345" s="40"/>
    </row>
    <row r="346" spans="1:8" s="2" customFormat="1" ht="16.75" customHeight="1">
      <c r="A346" s="35"/>
      <c r="B346" s="40"/>
      <c r="C346" s="283" t="s">
        <v>3675</v>
      </c>
      <c r="D346" s="283" t="s">
        <v>3676</v>
      </c>
      <c r="E346" s="18" t="s">
        <v>280</v>
      </c>
      <c r="F346" s="284">
        <v>13.2</v>
      </c>
      <c r="G346" s="35"/>
      <c r="H346" s="40"/>
    </row>
    <row r="347" spans="1:8" s="2" customFormat="1" ht="16.75" customHeight="1">
      <c r="A347" s="35"/>
      <c r="B347" s="40"/>
      <c r="C347" s="283" t="s">
        <v>3678</v>
      </c>
      <c r="D347" s="283" t="s">
        <v>3679</v>
      </c>
      <c r="E347" s="18" t="s">
        <v>280</v>
      </c>
      <c r="F347" s="284">
        <v>13.2</v>
      </c>
      <c r="G347" s="35"/>
      <c r="H347" s="40"/>
    </row>
    <row r="348" spans="1:8" s="2" customFormat="1" ht="16.75" customHeight="1">
      <c r="A348" s="35"/>
      <c r="B348" s="40"/>
      <c r="C348" s="283" t="s">
        <v>367</v>
      </c>
      <c r="D348" s="283" t="s">
        <v>368</v>
      </c>
      <c r="E348" s="18" t="s">
        <v>280</v>
      </c>
      <c r="F348" s="284">
        <v>13.2</v>
      </c>
      <c r="G348" s="35"/>
      <c r="H348" s="40"/>
    </row>
    <row r="349" spans="1:8" s="2" customFormat="1" ht="16.75" customHeight="1">
      <c r="A349" s="35"/>
      <c r="B349" s="40"/>
      <c r="C349" s="279" t="s">
        <v>200</v>
      </c>
      <c r="D349" s="280" t="s">
        <v>1</v>
      </c>
      <c r="E349" s="281" t="s">
        <v>1</v>
      </c>
      <c r="F349" s="282">
        <v>7.5250000000000004</v>
      </c>
      <c r="G349" s="35"/>
      <c r="H349" s="40"/>
    </row>
    <row r="350" spans="1:8" s="2" customFormat="1" ht="16.75" customHeight="1">
      <c r="A350" s="35"/>
      <c r="B350" s="40"/>
      <c r="C350" s="283" t="s">
        <v>1</v>
      </c>
      <c r="D350" s="283" t="s">
        <v>3614</v>
      </c>
      <c r="E350" s="18" t="s">
        <v>1</v>
      </c>
      <c r="F350" s="284">
        <v>21.875</v>
      </c>
      <c r="G350" s="35"/>
      <c r="H350" s="40"/>
    </row>
    <row r="351" spans="1:8" s="2" customFormat="1" ht="16.75" customHeight="1">
      <c r="A351" s="35"/>
      <c r="B351" s="40"/>
      <c r="C351" s="283" t="s">
        <v>1</v>
      </c>
      <c r="D351" s="283" t="s">
        <v>3618</v>
      </c>
      <c r="E351" s="18" t="s">
        <v>1</v>
      </c>
      <c r="F351" s="284">
        <v>19.113</v>
      </c>
      <c r="G351" s="35"/>
      <c r="H351" s="40"/>
    </row>
    <row r="352" spans="1:8" s="2" customFormat="1" ht="16.75" customHeight="1">
      <c r="A352" s="35"/>
      <c r="B352" s="40"/>
      <c r="C352" s="283" t="s">
        <v>1</v>
      </c>
      <c r="D352" s="283" t="s">
        <v>3656</v>
      </c>
      <c r="E352" s="18" t="s">
        <v>1</v>
      </c>
      <c r="F352" s="284">
        <v>-33.463000000000001</v>
      </c>
      <c r="G352" s="35"/>
      <c r="H352" s="40"/>
    </row>
    <row r="353" spans="1:8" s="2" customFormat="1" ht="16.75" customHeight="1">
      <c r="A353" s="35"/>
      <c r="B353" s="40"/>
      <c r="C353" s="283" t="s">
        <v>200</v>
      </c>
      <c r="D353" s="283" t="s">
        <v>287</v>
      </c>
      <c r="E353" s="18" t="s">
        <v>1</v>
      </c>
      <c r="F353" s="284">
        <v>7.5250000000000004</v>
      </c>
      <c r="G353" s="35"/>
      <c r="H353" s="40"/>
    </row>
    <row r="354" spans="1:8" s="2" customFormat="1" ht="16.75" customHeight="1">
      <c r="A354" s="35"/>
      <c r="B354" s="40"/>
      <c r="C354" s="285" t="s">
        <v>6463</v>
      </c>
      <c r="D354" s="35"/>
      <c r="E354" s="35"/>
      <c r="F354" s="35"/>
      <c r="G354" s="35"/>
      <c r="H354" s="40"/>
    </row>
    <row r="355" spans="1:8" s="2" customFormat="1" ht="20">
      <c r="A355" s="35"/>
      <c r="B355" s="40"/>
      <c r="C355" s="283" t="s">
        <v>323</v>
      </c>
      <c r="D355" s="283" t="s">
        <v>324</v>
      </c>
      <c r="E355" s="18" t="s">
        <v>290</v>
      </c>
      <c r="F355" s="284">
        <v>7.5250000000000004</v>
      </c>
      <c r="G355" s="35"/>
      <c r="H355" s="40"/>
    </row>
    <row r="356" spans="1:8" s="2" customFormat="1" ht="16.75" customHeight="1">
      <c r="A356" s="35"/>
      <c r="B356" s="40"/>
      <c r="C356" s="283" t="s">
        <v>3657</v>
      </c>
      <c r="D356" s="283" t="s">
        <v>3658</v>
      </c>
      <c r="E356" s="18" t="s">
        <v>290</v>
      </c>
      <c r="F356" s="284">
        <v>7.5250000000000004</v>
      </c>
      <c r="G356" s="35"/>
      <c r="H356" s="40"/>
    </row>
    <row r="357" spans="1:8" s="2" customFormat="1" ht="16.75" customHeight="1">
      <c r="A357" s="35"/>
      <c r="B357" s="40"/>
      <c r="C357" s="283" t="s">
        <v>3660</v>
      </c>
      <c r="D357" s="283" t="s">
        <v>3661</v>
      </c>
      <c r="E357" s="18" t="s">
        <v>342</v>
      </c>
      <c r="F357" s="284">
        <v>13.920999999999999</v>
      </c>
      <c r="G357" s="35"/>
      <c r="H357" s="40"/>
    </row>
    <row r="358" spans="1:8" s="2" customFormat="1" ht="16.75" customHeight="1">
      <c r="A358" s="35"/>
      <c r="B358" s="40"/>
      <c r="C358" s="283" t="s">
        <v>346</v>
      </c>
      <c r="D358" s="283" t="s">
        <v>347</v>
      </c>
      <c r="E358" s="18" t="s">
        <v>290</v>
      </c>
      <c r="F358" s="284">
        <v>7.5250000000000004</v>
      </c>
      <c r="G358" s="35"/>
      <c r="H358" s="40"/>
    </row>
    <row r="359" spans="1:8" s="2" customFormat="1" ht="16.75" customHeight="1">
      <c r="A359" s="35"/>
      <c r="B359" s="40"/>
      <c r="C359" s="279" t="s">
        <v>3618</v>
      </c>
      <c r="D359" s="280" t="s">
        <v>1</v>
      </c>
      <c r="E359" s="281" t="s">
        <v>1</v>
      </c>
      <c r="F359" s="282">
        <v>19.113</v>
      </c>
      <c r="G359" s="35"/>
      <c r="H359" s="40"/>
    </row>
    <row r="360" spans="1:8" s="2" customFormat="1" ht="16.75" customHeight="1">
      <c r="A360" s="35"/>
      <c r="B360" s="40"/>
      <c r="C360" s="283" t="s">
        <v>1</v>
      </c>
      <c r="D360" s="283" t="s">
        <v>3634</v>
      </c>
      <c r="E360" s="18" t="s">
        <v>1</v>
      </c>
      <c r="F360" s="284">
        <v>19.113</v>
      </c>
      <c r="G360" s="35"/>
      <c r="H360" s="40"/>
    </row>
    <row r="361" spans="1:8" s="2" customFormat="1" ht="16.75" customHeight="1">
      <c r="A361" s="35"/>
      <c r="B361" s="40"/>
      <c r="C361" s="283" t="s">
        <v>3618</v>
      </c>
      <c r="D361" s="283" t="s">
        <v>287</v>
      </c>
      <c r="E361" s="18" t="s">
        <v>1</v>
      </c>
      <c r="F361" s="284">
        <v>19.113</v>
      </c>
      <c r="G361" s="35"/>
      <c r="H361" s="40"/>
    </row>
    <row r="362" spans="1:8" s="2" customFormat="1" ht="16.75" customHeight="1">
      <c r="A362" s="35"/>
      <c r="B362" s="40"/>
      <c r="C362" s="285" t="s">
        <v>6463</v>
      </c>
      <c r="D362" s="35"/>
      <c r="E362" s="35"/>
      <c r="F362" s="35"/>
      <c r="G362" s="35"/>
      <c r="H362" s="40"/>
    </row>
    <row r="363" spans="1:8" s="2" customFormat="1" ht="20">
      <c r="A363" s="35"/>
      <c r="B363" s="40"/>
      <c r="C363" s="283" t="s">
        <v>3631</v>
      </c>
      <c r="D363" s="283" t="s">
        <v>3632</v>
      </c>
      <c r="E363" s="18" t="s">
        <v>290</v>
      </c>
      <c r="F363" s="284">
        <v>19.113</v>
      </c>
      <c r="G363" s="35"/>
      <c r="H363" s="40"/>
    </row>
    <row r="364" spans="1:8" s="2" customFormat="1" ht="20">
      <c r="A364" s="35"/>
      <c r="B364" s="40"/>
      <c r="C364" s="283" t="s">
        <v>323</v>
      </c>
      <c r="D364" s="283" t="s">
        <v>324</v>
      </c>
      <c r="E364" s="18" t="s">
        <v>290</v>
      </c>
      <c r="F364" s="284">
        <v>7.5250000000000004</v>
      </c>
      <c r="G364" s="35"/>
      <c r="H364" s="40"/>
    </row>
    <row r="365" spans="1:8" s="2" customFormat="1" ht="16.75" customHeight="1">
      <c r="A365" s="35"/>
      <c r="B365" s="40"/>
      <c r="C365" s="279" t="s">
        <v>6206</v>
      </c>
      <c r="D365" s="280" t="s">
        <v>1</v>
      </c>
      <c r="E365" s="281" t="s">
        <v>1</v>
      </c>
      <c r="F365" s="282">
        <v>0</v>
      </c>
      <c r="G365" s="35"/>
      <c r="H365" s="40"/>
    </row>
    <row r="366" spans="1:8" s="2" customFormat="1" ht="16.75" customHeight="1">
      <c r="A366" s="35"/>
      <c r="B366" s="40"/>
      <c r="C366" s="279" t="s">
        <v>3620</v>
      </c>
      <c r="D366" s="280" t="s">
        <v>1</v>
      </c>
      <c r="E366" s="281" t="s">
        <v>1</v>
      </c>
      <c r="F366" s="282">
        <v>33.463000000000001</v>
      </c>
      <c r="G366" s="35"/>
      <c r="H366" s="40"/>
    </row>
    <row r="367" spans="1:8" s="2" customFormat="1" ht="16.75" customHeight="1">
      <c r="A367" s="35"/>
      <c r="B367" s="40"/>
      <c r="C367" s="283" t="s">
        <v>1</v>
      </c>
      <c r="D367" s="283" t="s">
        <v>3665</v>
      </c>
      <c r="E367" s="18" t="s">
        <v>1</v>
      </c>
      <c r="F367" s="284">
        <v>18.52</v>
      </c>
      <c r="G367" s="35"/>
      <c r="H367" s="40"/>
    </row>
    <row r="368" spans="1:8" s="2" customFormat="1" ht="16.75" customHeight="1">
      <c r="A368" s="35"/>
      <c r="B368" s="40"/>
      <c r="C368" s="283" t="s">
        <v>1</v>
      </c>
      <c r="D368" s="283" t="s">
        <v>3666</v>
      </c>
      <c r="E368" s="18" t="s">
        <v>1</v>
      </c>
      <c r="F368" s="284">
        <v>14.943</v>
      </c>
      <c r="G368" s="35"/>
      <c r="H368" s="40"/>
    </row>
    <row r="369" spans="1:8" s="2" customFormat="1" ht="16.75" customHeight="1">
      <c r="A369" s="35"/>
      <c r="B369" s="40"/>
      <c r="C369" s="283" t="s">
        <v>3620</v>
      </c>
      <c r="D369" s="283" t="s">
        <v>286</v>
      </c>
      <c r="E369" s="18" t="s">
        <v>1</v>
      </c>
      <c r="F369" s="284">
        <v>33.463000000000001</v>
      </c>
      <c r="G369" s="35"/>
      <c r="H369" s="40"/>
    </row>
    <row r="370" spans="1:8" s="2" customFormat="1" ht="16.75" customHeight="1">
      <c r="A370" s="35"/>
      <c r="B370" s="40"/>
      <c r="C370" s="285" t="s">
        <v>6463</v>
      </c>
      <c r="D370" s="35"/>
      <c r="E370" s="35"/>
      <c r="F370" s="35"/>
      <c r="G370" s="35"/>
      <c r="H370" s="40"/>
    </row>
    <row r="371" spans="1:8" s="2" customFormat="1" ht="16.75" customHeight="1">
      <c r="A371" s="35"/>
      <c r="B371" s="40"/>
      <c r="C371" s="283" t="s">
        <v>350</v>
      </c>
      <c r="D371" s="283" t="s">
        <v>351</v>
      </c>
      <c r="E371" s="18" t="s">
        <v>290</v>
      </c>
      <c r="F371" s="284">
        <v>33.463000000000001</v>
      </c>
      <c r="G371" s="35"/>
      <c r="H371" s="40"/>
    </row>
    <row r="372" spans="1:8" s="2" customFormat="1" ht="20">
      <c r="A372" s="35"/>
      <c r="B372" s="40"/>
      <c r="C372" s="283" t="s">
        <v>323</v>
      </c>
      <c r="D372" s="283" t="s">
        <v>324</v>
      </c>
      <c r="E372" s="18" t="s">
        <v>290</v>
      </c>
      <c r="F372" s="284">
        <v>7.5250000000000004</v>
      </c>
      <c r="G372" s="35"/>
      <c r="H372" s="40"/>
    </row>
    <row r="373" spans="1:8" s="2" customFormat="1" ht="26.4" customHeight="1">
      <c r="A373" s="35"/>
      <c r="B373" s="40"/>
      <c r="C373" s="278" t="s">
        <v>6465</v>
      </c>
      <c r="D373" s="278" t="s">
        <v>144</v>
      </c>
      <c r="E373" s="35"/>
      <c r="F373" s="35"/>
      <c r="G373" s="35"/>
      <c r="H373" s="40"/>
    </row>
    <row r="374" spans="1:8" s="2" customFormat="1" ht="16.75" customHeight="1">
      <c r="A374" s="35"/>
      <c r="B374" s="40"/>
      <c r="C374" s="279" t="s">
        <v>175</v>
      </c>
      <c r="D374" s="280" t="s">
        <v>1</v>
      </c>
      <c r="E374" s="281" t="s">
        <v>1</v>
      </c>
      <c r="F374" s="282">
        <v>8.3949999999999996</v>
      </c>
      <c r="G374" s="35"/>
      <c r="H374" s="40"/>
    </row>
    <row r="375" spans="1:8" s="2" customFormat="1" ht="16.75" customHeight="1">
      <c r="A375" s="35"/>
      <c r="B375" s="40"/>
      <c r="C375" s="283" t="s">
        <v>1</v>
      </c>
      <c r="D375" s="283" t="s">
        <v>5179</v>
      </c>
      <c r="E375" s="18" t="s">
        <v>1</v>
      </c>
      <c r="F375" s="284">
        <v>8.3949999999999996</v>
      </c>
      <c r="G375" s="35"/>
      <c r="H375" s="40"/>
    </row>
    <row r="376" spans="1:8" s="2" customFormat="1" ht="16.75" customHeight="1">
      <c r="A376" s="35"/>
      <c r="B376" s="40"/>
      <c r="C376" s="283" t="s">
        <v>175</v>
      </c>
      <c r="D376" s="283" t="s">
        <v>287</v>
      </c>
      <c r="E376" s="18" t="s">
        <v>1</v>
      </c>
      <c r="F376" s="284">
        <v>8.3949999999999996</v>
      </c>
      <c r="G376" s="35"/>
      <c r="H376" s="40"/>
    </row>
    <row r="377" spans="1:8" s="2" customFormat="1" ht="16.75" customHeight="1">
      <c r="A377" s="35"/>
      <c r="B377" s="40"/>
      <c r="C377" s="285" t="s">
        <v>6463</v>
      </c>
      <c r="D377" s="35"/>
      <c r="E377" s="35"/>
      <c r="F377" s="35"/>
      <c r="G377" s="35"/>
      <c r="H377" s="40"/>
    </row>
    <row r="378" spans="1:8" s="2" customFormat="1" ht="16.75" customHeight="1">
      <c r="A378" s="35"/>
      <c r="B378" s="40"/>
      <c r="C378" s="283" t="s">
        <v>1655</v>
      </c>
      <c r="D378" s="283" t="s">
        <v>1656</v>
      </c>
      <c r="E378" s="18" t="s">
        <v>280</v>
      </c>
      <c r="F378" s="284">
        <v>8.3949999999999996</v>
      </c>
      <c r="G378" s="35"/>
      <c r="H378" s="40"/>
    </row>
    <row r="379" spans="1:8" s="2" customFormat="1" ht="16.75" customHeight="1">
      <c r="A379" s="35"/>
      <c r="B379" s="40"/>
      <c r="C379" s="283" t="s">
        <v>1679</v>
      </c>
      <c r="D379" s="283" t="s">
        <v>1680</v>
      </c>
      <c r="E379" s="18" t="s">
        <v>280</v>
      </c>
      <c r="F379" s="284">
        <v>8.3949999999999996</v>
      </c>
      <c r="G379" s="35"/>
      <c r="H379" s="40"/>
    </row>
    <row r="380" spans="1:8" s="2" customFormat="1" ht="16.75" customHeight="1">
      <c r="A380" s="35"/>
      <c r="B380" s="40"/>
      <c r="C380" s="283" t="s">
        <v>1686</v>
      </c>
      <c r="D380" s="283" t="s">
        <v>1687</v>
      </c>
      <c r="E380" s="18" t="s">
        <v>280</v>
      </c>
      <c r="F380" s="284">
        <v>8.3949999999999996</v>
      </c>
      <c r="G380" s="35"/>
      <c r="H380" s="40"/>
    </row>
    <row r="381" spans="1:8" s="2" customFormat="1" ht="16.75" customHeight="1">
      <c r="A381" s="35"/>
      <c r="B381" s="40"/>
      <c r="C381" s="279" t="s">
        <v>178</v>
      </c>
      <c r="D381" s="280" t="s">
        <v>1</v>
      </c>
      <c r="E381" s="281" t="s">
        <v>1</v>
      </c>
      <c r="F381" s="282">
        <v>17.7</v>
      </c>
      <c r="G381" s="35"/>
      <c r="H381" s="40"/>
    </row>
    <row r="382" spans="1:8" s="2" customFormat="1" ht="16.75" customHeight="1">
      <c r="A382" s="35"/>
      <c r="B382" s="40"/>
      <c r="C382" s="283" t="s">
        <v>1</v>
      </c>
      <c r="D382" s="283" t="s">
        <v>5034</v>
      </c>
      <c r="E382" s="18" t="s">
        <v>1</v>
      </c>
      <c r="F382" s="284">
        <v>17.7</v>
      </c>
      <c r="G382" s="35"/>
      <c r="H382" s="40"/>
    </row>
    <row r="383" spans="1:8" s="2" customFormat="1" ht="16.75" customHeight="1">
      <c r="A383" s="35"/>
      <c r="B383" s="40"/>
      <c r="C383" s="283" t="s">
        <v>178</v>
      </c>
      <c r="D383" s="283" t="s">
        <v>287</v>
      </c>
      <c r="E383" s="18" t="s">
        <v>1</v>
      </c>
      <c r="F383" s="284">
        <v>17.7</v>
      </c>
      <c r="G383" s="35"/>
      <c r="H383" s="40"/>
    </row>
    <row r="384" spans="1:8" s="2" customFormat="1" ht="16.75" customHeight="1">
      <c r="A384" s="35"/>
      <c r="B384" s="40"/>
      <c r="C384" s="285" t="s">
        <v>6463</v>
      </c>
      <c r="D384" s="35"/>
      <c r="E384" s="35"/>
      <c r="F384" s="35"/>
      <c r="G384" s="35"/>
      <c r="H384" s="40"/>
    </row>
    <row r="385" spans="1:8" s="2" customFormat="1" ht="16.75" customHeight="1">
      <c r="A385" s="35"/>
      <c r="B385" s="40"/>
      <c r="C385" s="283" t="s">
        <v>1642</v>
      </c>
      <c r="D385" s="283" t="s">
        <v>1643</v>
      </c>
      <c r="E385" s="18" t="s">
        <v>280</v>
      </c>
      <c r="F385" s="284">
        <v>17.7</v>
      </c>
      <c r="G385" s="35"/>
      <c r="H385" s="40"/>
    </row>
    <row r="386" spans="1:8" s="2" customFormat="1" ht="16.75" customHeight="1">
      <c r="A386" s="35"/>
      <c r="B386" s="40"/>
      <c r="C386" s="283" t="s">
        <v>1666</v>
      </c>
      <c r="D386" s="283" t="s">
        <v>1667</v>
      </c>
      <c r="E386" s="18" t="s">
        <v>280</v>
      </c>
      <c r="F386" s="284">
        <v>17.7</v>
      </c>
      <c r="G386" s="35"/>
      <c r="H386" s="40"/>
    </row>
    <row r="387" spans="1:8" s="2" customFormat="1" ht="16.75" customHeight="1">
      <c r="A387" s="35"/>
      <c r="B387" s="40"/>
      <c r="C387" s="283" t="s">
        <v>1673</v>
      </c>
      <c r="D387" s="283" t="s">
        <v>1674</v>
      </c>
      <c r="E387" s="18" t="s">
        <v>280</v>
      </c>
      <c r="F387" s="284">
        <v>17.7</v>
      </c>
      <c r="G387" s="35"/>
      <c r="H387" s="40"/>
    </row>
    <row r="388" spans="1:8" s="2" customFormat="1" ht="16.75" customHeight="1">
      <c r="A388" s="35"/>
      <c r="B388" s="40"/>
      <c r="C388" s="279" t="s">
        <v>3614</v>
      </c>
      <c r="D388" s="280" t="s">
        <v>1</v>
      </c>
      <c r="E388" s="281" t="s">
        <v>1</v>
      </c>
      <c r="F388" s="282">
        <v>45.9</v>
      </c>
      <c r="G388" s="35"/>
      <c r="H388" s="40"/>
    </row>
    <row r="389" spans="1:8" s="2" customFormat="1" ht="16.75" customHeight="1">
      <c r="A389" s="35"/>
      <c r="B389" s="40"/>
      <c r="C389" s="283" t="s">
        <v>1</v>
      </c>
      <c r="D389" s="283" t="s">
        <v>5049</v>
      </c>
      <c r="E389" s="18" t="s">
        <v>1</v>
      </c>
      <c r="F389" s="284">
        <v>45.9</v>
      </c>
      <c r="G389" s="35"/>
      <c r="H389" s="40"/>
    </row>
    <row r="390" spans="1:8" s="2" customFormat="1" ht="16.75" customHeight="1">
      <c r="A390" s="35"/>
      <c r="B390" s="40"/>
      <c r="C390" s="283" t="s">
        <v>3614</v>
      </c>
      <c r="D390" s="283" t="s">
        <v>287</v>
      </c>
      <c r="E390" s="18" t="s">
        <v>1</v>
      </c>
      <c r="F390" s="284">
        <v>45.9</v>
      </c>
      <c r="G390" s="35"/>
      <c r="H390" s="40"/>
    </row>
    <row r="391" spans="1:8" s="2" customFormat="1" ht="16.75" customHeight="1">
      <c r="A391" s="35"/>
      <c r="B391" s="40"/>
      <c r="C391" s="285" t="s">
        <v>6463</v>
      </c>
      <c r="D391" s="35"/>
      <c r="E391" s="35"/>
      <c r="F391" s="35"/>
      <c r="G391" s="35"/>
      <c r="H391" s="40"/>
    </row>
    <row r="392" spans="1:8" s="2" customFormat="1" ht="16.75" customHeight="1">
      <c r="A392" s="35"/>
      <c r="B392" s="40"/>
      <c r="C392" s="283" t="s">
        <v>5046</v>
      </c>
      <c r="D392" s="283" t="s">
        <v>5047</v>
      </c>
      <c r="E392" s="18" t="s">
        <v>290</v>
      </c>
      <c r="F392" s="284">
        <v>45.9</v>
      </c>
      <c r="G392" s="35"/>
      <c r="H392" s="40"/>
    </row>
    <row r="393" spans="1:8" s="2" customFormat="1" ht="20">
      <c r="A393" s="35"/>
      <c r="B393" s="40"/>
      <c r="C393" s="283" t="s">
        <v>323</v>
      </c>
      <c r="D393" s="283" t="s">
        <v>324</v>
      </c>
      <c r="E393" s="18" t="s">
        <v>290</v>
      </c>
      <c r="F393" s="284">
        <v>34.292000000000002</v>
      </c>
      <c r="G393" s="35"/>
      <c r="H393" s="40"/>
    </row>
    <row r="394" spans="1:8" s="2" customFormat="1" ht="16.75" customHeight="1">
      <c r="A394" s="35"/>
      <c r="B394" s="40"/>
      <c r="C394" s="283" t="s">
        <v>3657</v>
      </c>
      <c r="D394" s="283" t="s">
        <v>3658</v>
      </c>
      <c r="E394" s="18" t="s">
        <v>290</v>
      </c>
      <c r="F394" s="284">
        <v>68.292000000000002</v>
      </c>
      <c r="G394" s="35"/>
      <c r="H394" s="40"/>
    </row>
    <row r="395" spans="1:8" s="2" customFormat="1" ht="16.75" customHeight="1">
      <c r="A395" s="35"/>
      <c r="B395" s="40"/>
      <c r="C395" s="279" t="s">
        <v>180</v>
      </c>
      <c r="D395" s="280" t="s">
        <v>1</v>
      </c>
      <c r="E395" s="281" t="s">
        <v>1</v>
      </c>
      <c r="F395" s="282">
        <v>6008.6809999999996</v>
      </c>
      <c r="G395" s="35"/>
      <c r="H395" s="40"/>
    </row>
    <row r="396" spans="1:8" s="2" customFormat="1" ht="16.75" customHeight="1">
      <c r="A396" s="35"/>
      <c r="B396" s="40"/>
      <c r="C396" s="279" t="s">
        <v>5036</v>
      </c>
      <c r="D396" s="280" t="s">
        <v>1</v>
      </c>
      <c r="E396" s="281" t="s">
        <v>1</v>
      </c>
      <c r="F396" s="282">
        <v>0.91500000000000004</v>
      </c>
      <c r="G396" s="35"/>
      <c r="H396" s="40"/>
    </row>
    <row r="397" spans="1:8" s="2" customFormat="1" ht="16.75" customHeight="1">
      <c r="A397" s="35"/>
      <c r="B397" s="40"/>
      <c r="C397" s="283" t="s">
        <v>1</v>
      </c>
      <c r="D397" s="283" t="s">
        <v>5150</v>
      </c>
      <c r="E397" s="18" t="s">
        <v>1</v>
      </c>
      <c r="F397" s="284">
        <v>0.91500000000000004</v>
      </c>
      <c r="G397" s="35"/>
      <c r="H397" s="40"/>
    </row>
    <row r="398" spans="1:8" s="2" customFormat="1" ht="16.75" customHeight="1">
      <c r="A398" s="35"/>
      <c r="B398" s="40"/>
      <c r="C398" s="283" t="s">
        <v>5036</v>
      </c>
      <c r="D398" s="283" t="s">
        <v>287</v>
      </c>
      <c r="E398" s="18" t="s">
        <v>1</v>
      </c>
      <c r="F398" s="284">
        <v>0.91500000000000004</v>
      </c>
      <c r="G398" s="35"/>
      <c r="H398" s="40"/>
    </row>
    <row r="399" spans="1:8" s="2" customFormat="1" ht="16.75" customHeight="1">
      <c r="A399" s="35"/>
      <c r="B399" s="40"/>
      <c r="C399" s="285" t="s">
        <v>6463</v>
      </c>
      <c r="D399" s="35"/>
      <c r="E399" s="35"/>
      <c r="F399" s="35"/>
      <c r="G399" s="35"/>
      <c r="H399" s="40"/>
    </row>
    <row r="400" spans="1:8" s="2" customFormat="1" ht="10">
      <c r="A400" s="35"/>
      <c r="B400" s="40"/>
      <c r="C400" s="283" t="s">
        <v>5147</v>
      </c>
      <c r="D400" s="283" t="s">
        <v>5148</v>
      </c>
      <c r="E400" s="18" t="s">
        <v>290</v>
      </c>
      <c r="F400" s="284">
        <v>0.91500000000000004</v>
      </c>
      <c r="G400" s="35"/>
      <c r="H400" s="40"/>
    </row>
    <row r="401" spans="1:8" s="2" customFormat="1" ht="16.75" customHeight="1">
      <c r="A401" s="35"/>
      <c r="B401" s="40"/>
      <c r="C401" s="283" t="s">
        <v>5151</v>
      </c>
      <c r="D401" s="283" t="s">
        <v>5152</v>
      </c>
      <c r="E401" s="18" t="s">
        <v>290</v>
      </c>
      <c r="F401" s="284">
        <v>0.91500000000000004</v>
      </c>
      <c r="G401" s="35"/>
      <c r="H401" s="40"/>
    </row>
    <row r="402" spans="1:8" s="2" customFormat="1" ht="10">
      <c r="A402" s="35"/>
      <c r="B402" s="40"/>
      <c r="C402" s="283" t="s">
        <v>5154</v>
      </c>
      <c r="D402" s="283" t="s">
        <v>5155</v>
      </c>
      <c r="E402" s="18" t="s">
        <v>290</v>
      </c>
      <c r="F402" s="284">
        <v>0.91500000000000004</v>
      </c>
      <c r="G402" s="35"/>
      <c r="H402" s="40"/>
    </row>
    <row r="403" spans="1:8" s="2" customFormat="1" ht="16.75" customHeight="1">
      <c r="A403" s="35"/>
      <c r="B403" s="40"/>
      <c r="C403" s="279" t="s">
        <v>192</v>
      </c>
      <c r="D403" s="280" t="s">
        <v>1</v>
      </c>
      <c r="E403" s="281" t="s">
        <v>1</v>
      </c>
      <c r="F403" s="282">
        <v>10</v>
      </c>
      <c r="G403" s="35"/>
      <c r="H403" s="40"/>
    </row>
    <row r="404" spans="1:8" s="2" customFormat="1" ht="16.75" customHeight="1">
      <c r="A404" s="35"/>
      <c r="B404" s="40"/>
      <c r="C404" s="283" t="s">
        <v>1</v>
      </c>
      <c r="D404" s="283" t="s">
        <v>345</v>
      </c>
      <c r="E404" s="18" t="s">
        <v>1</v>
      </c>
      <c r="F404" s="284">
        <v>10</v>
      </c>
      <c r="G404" s="35"/>
      <c r="H404" s="40"/>
    </row>
    <row r="405" spans="1:8" s="2" customFormat="1" ht="16.75" customHeight="1">
      <c r="A405" s="35"/>
      <c r="B405" s="40"/>
      <c r="C405" s="283" t="s">
        <v>192</v>
      </c>
      <c r="D405" s="283" t="s">
        <v>287</v>
      </c>
      <c r="E405" s="18" t="s">
        <v>1</v>
      </c>
      <c r="F405" s="284">
        <v>10</v>
      </c>
      <c r="G405" s="35"/>
      <c r="H405" s="40"/>
    </row>
    <row r="406" spans="1:8" s="2" customFormat="1" ht="16.75" customHeight="1">
      <c r="A406" s="35"/>
      <c r="B406" s="40"/>
      <c r="C406" s="285" t="s">
        <v>6463</v>
      </c>
      <c r="D406" s="35"/>
      <c r="E406" s="35"/>
      <c r="F406" s="35"/>
      <c r="G406" s="35"/>
      <c r="H406" s="40"/>
    </row>
    <row r="407" spans="1:8" s="2" customFormat="1" ht="16.75" customHeight="1">
      <c r="A407" s="35"/>
      <c r="B407" s="40"/>
      <c r="C407" s="283" t="s">
        <v>335</v>
      </c>
      <c r="D407" s="283" t="s">
        <v>336</v>
      </c>
      <c r="E407" s="18" t="s">
        <v>290</v>
      </c>
      <c r="F407" s="284">
        <v>10</v>
      </c>
      <c r="G407" s="35"/>
      <c r="H407" s="40"/>
    </row>
    <row r="408" spans="1:8" s="2" customFormat="1" ht="20">
      <c r="A408" s="35"/>
      <c r="B408" s="40"/>
      <c r="C408" s="283" t="s">
        <v>318</v>
      </c>
      <c r="D408" s="283" t="s">
        <v>319</v>
      </c>
      <c r="E408" s="18" t="s">
        <v>290</v>
      </c>
      <c r="F408" s="284">
        <v>19</v>
      </c>
      <c r="G408" s="35"/>
      <c r="H408" s="40"/>
    </row>
    <row r="409" spans="1:8" s="2" customFormat="1" ht="20">
      <c r="A409" s="35"/>
      <c r="B409" s="40"/>
      <c r="C409" s="283" t="s">
        <v>323</v>
      </c>
      <c r="D409" s="283" t="s">
        <v>324</v>
      </c>
      <c r="E409" s="18" t="s">
        <v>290</v>
      </c>
      <c r="F409" s="284">
        <v>34.292000000000002</v>
      </c>
      <c r="G409" s="35"/>
      <c r="H409" s="40"/>
    </row>
    <row r="410" spans="1:8" s="2" customFormat="1" ht="16.75" customHeight="1">
      <c r="A410" s="35"/>
      <c r="B410" s="40"/>
      <c r="C410" s="283" t="s">
        <v>3657</v>
      </c>
      <c r="D410" s="283" t="s">
        <v>3658</v>
      </c>
      <c r="E410" s="18" t="s">
        <v>290</v>
      </c>
      <c r="F410" s="284">
        <v>68.292000000000002</v>
      </c>
      <c r="G410" s="35"/>
      <c r="H410" s="40"/>
    </row>
    <row r="411" spans="1:8" s="2" customFormat="1" ht="16.75" customHeight="1">
      <c r="A411" s="35"/>
      <c r="B411" s="40"/>
      <c r="C411" s="283" t="s">
        <v>346</v>
      </c>
      <c r="D411" s="283" t="s">
        <v>347</v>
      </c>
      <c r="E411" s="18" t="s">
        <v>290</v>
      </c>
      <c r="F411" s="284">
        <v>49.292000000000002</v>
      </c>
      <c r="G411" s="35"/>
      <c r="H411" s="40"/>
    </row>
    <row r="412" spans="1:8" s="2" customFormat="1" ht="16.75" customHeight="1">
      <c r="A412" s="35"/>
      <c r="B412" s="40"/>
      <c r="C412" s="279" t="s">
        <v>5038</v>
      </c>
      <c r="D412" s="280" t="s">
        <v>1</v>
      </c>
      <c r="E412" s="281" t="s">
        <v>1</v>
      </c>
      <c r="F412" s="282">
        <v>28.39</v>
      </c>
      <c r="G412" s="35"/>
      <c r="H412" s="40"/>
    </row>
    <row r="413" spans="1:8" s="2" customFormat="1" ht="16.75" customHeight="1">
      <c r="A413" s="35"/>
      <c r="B413" s="40"/>
      <c r="C413" s="283" t="s">
        <v>1</v>
      </c>
      <c r="D413" s="283" t="s">
        <v>5084</v>
      </c>
      <c r="E413" s="18" t="s">
        <v>1</v>
      </c>
      <c r="F413" s="284">
        <v>24.29</v>
      </c>
      <c r="G413" s="35"/>
      <c r="H413" s="40"/>
    </row>
    <row r="414" spans="1:8" s="2" customFormat="1" ht="16.75" customHeight="1">
      <c r="A414" s="35"/>
      <c r="B414" s="40"/>
      <c r="C414" s="283" t="s">
        <v>1</v>
      </c>
      <c r="D414" s="283" t="s">
        <v>5085</v>
      </c>
      <c r="E414" s="18" t="s">
        <v>1</v>
      </c>
      <c r="F414" s="284">
        <v>4.0999999999999996</v>
      </c>
      <c r="G414" s="35"/>
      <c r="H414" s="40"/>
    </row>
    <row r="415" spans="1:8" s="2" customFormat="1" ht="16.75" customHeight="1">
      <c r="A415" s="35"/>
      <c r="B415" s="40"/>
      <c r="C415" s="283" t="s">
        <v>5038</v>
      </c>
      <c r="D415" s="283" t="s">
        <v>287</v>
      </c>
      <c r="E415" s="18" t="s">
        <v>1</v>
      </c>
      <c r="F415" s="284">
        <v>28.39</v>
      </c>
      <c r="G415" s="35"/>
      <c r="H415" s="40"/>
    </row>
    <row r="416" spans="1:8" s="2" customFormat="1" ht="16.75" customHeight="1">
      <c r="A416" s="35"/>
      <c r="B416" s="40"/>
      <c r="C416" s="285" t="s">
        <v>6463</v>
      </c>
      <c r="D416" s="35"/>
      <c r="E416" s="35"/>
      <c r="F416" s="35"/>
      <c r="G416" s="35"/>
      <c r="H416" s="40"/>
    </row>
    <row r="417" spans="1:8" s="2" customFormat="1" ht="20">
      <c r="A417" s="35"/>
      <c r="B417" s="40"/>
      <c r="C417" s="283" t="s">
        <v>5081</v>
      </c>
      <c r="D417" s="283" t="s">
        <v>5082</v>
      </c>
      <c r="E417" s="18" t="s">
        <v>280</v>
      </c>
      <c r="F417" s="284">
        <v>28.39</v>
      </c>
      <c r="G417" s="35"/>
      <c r="H417" s="40"/>
    </row>
    <row r="418" spans="1:8" s="2" customFormat="1" ht="16.75" customHeight="1">
      <c r="A418" s="35"/>
      <c r="B418" s="40"/>
      <c r="C418" s="283" t="s">
        <v>590</v>
      </c>
      <c r="D418" s="283" t="s">
        <v>591</v>
      </c>
      <c r="E418" s="18" t="s">
        <v>342</v>
      </c>
      <c r="F418" s="284">
        <v>0.30499999999999999</v>
      </c>
      <c r="G418" s="35"/>
      <c r="H418" s="40"/>
    </row>
    <row r="419" spans="1:8" s="2" customFormat="1" ht="16.75" customHeight="1">
      <c r="A419" s="35"/>
      <c r="B419" s="40"/>
      <c r="C419" s="279" t="s">
        <v>196</v>
      </c>
      <c r="D419" s="280" t="s">
        <v>1</v>
      </c>
      <c r="E419" s="281" t="s">
        <v>1</v>
      </c>
      <c r="F419" s="282">
        <v>40</v>
      </c>
      <c r="G419" s="35"/>
      <c r="H419" s="40"/>
    </row>
    <row r="420" spans="1:8" s="2" customFormat="1" ht="16.75" customHeight="1">
      <c r="A420" s="35"/>
      <c r="B420" s="40"/>
      <c r="C420" s="283" t="s">
        <v>1</v>
      </c>
      <c r="D420" s="283" t="s">
        <v>607</v>
      </c>
      <c r="E420" s="18" t="s">
        <v>1</v>
      </c>
      <c r="F420" s="284">
        <v>40</v>
      </c>
      <c r="G420" s="35"/>
      <c r="H420" s="40"/>
    </row>
    <row r="421" spans="1:8" s="2" customFormat="1" ht="16.75" customHeight="1">
      <c r="A421" s="35"/>
      <c r="B421" s="40"/>
      <c r="C421" s="283" t="s">
        <v>196</v>
      </c>
      <c r="D421" s="283" t="s">
        <v>287</v>
      </c>
      <c r="E421" s="18" t="s">
        <v>1</v>
      </c>
      <c r="F421" s="284">
        <v>40</v>
      </c>
      <c r="G421" s="35"/>
      <c r="H421" s="40"/>
    </row>
    <row r="422" spans="1:8" s="2" customFormat="1" ht="16.75" customHeight="1">
      <c r="A422" s="35"/>
      <c r="B422" s="40"/>
      <c r="C422" s="285" t="s">
        <v>6463</v>
      </c>
      <c r="D422" s="35"/>
      <c r="E422" s="35"/>
      <c r="F422" s="35"/>
      <c r="G422" s="35"/>
      <c r="H422" s="40"/>
    </row>
    <row r="423" spans="1:8" s="2" customFormat="1" ht="16.75" customHeight="1">
      <c r="A423" s="35"/>
      <c r="B423" s="40"/>
      <c r="C423" s="283" t="s">
        <v>3623</v>
      </c>
      <c r="D423" s="283" t="s">
        <v>3624</v>
      </c>
      <c r="E423" s="18" t="s">
        <v>280</v>
      </c>
      <c r="F423" s="284">
        <v>40</v>
      </c>
      <c r="G423" s="35"/>
      <c r="H423" s="40"/>
    </row>
    <row r="424" spans="1:8" s="2" customFormat="1" ht="20">
      <c r="A424" s="35"/>
      <c r="B424" s="40"/>
      <c r="C424" s="283" t="s">
        <v>318</v>
      </c>
      <c r="D424" s="283" t="s">
        <v>319</v>
      </c>
      <c r="E424" s="18" t="s">
        <v>290</v>
      </c>
      <c r="F424" s="284">
        <v>19</v>
      </c>
      <c r="G424" s="35"/>
      <c r="H424" s="40"/>
    </row>
    <row r="425" spans="1:8" s="2" customFormat="1" ht="16.75" customHeight="1">
      <c r="A425" s="35"/>
      <c r="B425" s="40"/>
      <c r="C425" s="283" t="s">
        <v>3657</v>
      </c>
      <c r="D425" s="283" t="s">
        <v>3658</v>
      </c>
      <c r="E425" s="18" t="s">
        <v>290</v>
      </c>
      <c r="F425" s="284">
        <v>68.292000000000002</v>
      </c>
      <c r="G425" s="35"/>
      <c r="H425" s="40"/>
    </row>
    <row r="426" spans="1:8" s="2" customFormat="1" ht="10">
      <c r="A426" s="35"/>
      <c r="B426" s="40"/>
      <c r="C426" s="283" t="s">
        <v>363</v>
      </c>
      <c r="D426" s="283" t="s">
        <v>364</v>
      </c>
      <c r="E426" s="18" t="s">
        <v>280</v>
      </c>
      <c r="F426" s="284">
        <v>40</v>
      </c>
      <c r="G426" s="35"/>
      <c r="H426" s="40"/>
    </row>
    <row r="427" spans="1:8" s="2" customFormat="1" ht="16.75" customHeight="1">
      <c r="A427" s="35"/>
      <c r="B427" s="40"/>
      <c r="C427" s="283" t="s">
        <v>367</v>
      </c>
      <c r="D427" s="283" t="s">
        <v>368</v>
      </c>
      <c r="E427" s="18" t="s">
        <v>280</v>
      </c>
      <c r="F427" s="284">
        <v>40</v>
      </c>
      <c r="G427" s="35"/>
      <c r="H427" s="40"/>
    </row>
    <row r="428" spans="1:8" s="2" customFormat="1" ht="16.75" customHeight="1">
      <c r="A428" s="35"/>
      <c r="B428" s="40"/>
      <c r="C428" s="279" t="s">
        <v>200</v>
      </c>
      <c r="D428" s="280" t="s">
        <v>1</v>
      </c>
      <c r="E428" s="281" t="s">
        <v>1</v>
      </c>
      <c r="F428" s="282">
        <v>34.292000000000002</v>
      </c>
      <c r="G428" s="35"/>
      <c r="H428" s="40"/>
    </row>
    <row r="429" spans="1:8" s="2" customFormat="1" ht="16.75" customHeight="1">
      <c r="A429" s="35"/>
      <c r="B429" s="40"/>
      <c r="C429" s="283" t="s">
        <v>1</v>
      </c>
      <c r="D429" s="283" t="s">
        <v>3614</v>
      </c>
      <c r="E429" s="18" t="s">
        <v>1</v>
      </c>
      <c r="F429" s="284">
        <v>45.9</v>
      </c>
      <c r="G429" s="35"/>
      <c r="H429" s="40"/>
    </row>
    <row r="430" spans="1:8" s="2" customFormat="1" ht="16.75" customHeight="1">
      <c r="A430" s="35"/>
      <c r="B430" s="40"/>
      <c r="C430" s="283" t="s">
        <v>1</v>
      </c>
      <c r="D430" s="283" t="s">
        <v>5042</v>
      </c>
      <c r="E430" s="18" t="s">
        <v>1</v>
      </c>
      <c r="F430" s="284">
        <v>3.3919999999999999</v>
      </c>
      <c r="G430" s="35"/>
      <c r="H430" s="40"/>
    </row>
    <row r="431" spans="1:8" s="2" customFormat="1" ht="16.75" customHeight="1">
      <c r="A431" s="35"/>
      <c r="B431" s="40"/>
      <c r="C431" s="283" t="s">
        <v>1</v>
      </c>
      <c r="D431" s="283" t="s">
        <v>326</v>
      </c>
      <c r="E431" s="18" t="s">
        <v>1</v>
      </c>
      <c r="F431" s="284">
        <v>-5</v>
      </c>
      <c r="G431" s="35"/>
      <c r="H431" s="40"/>
    </row>
    <row r="432" spans="1:8" s="2" customFormat="1" ht="16.75" customHeight="1">
      <c r="A432" s="35"/>
      <c r="B432" s="40"/>
      <c r="C432" s="283" t="s">
        <v>1</v>
      </c>
      <c r="D432" s="283" t="s">
        <v>327</v>
      </c>
      <c r="E432" s="18" t="s">
        <v>1</v>
      </c>
      <c r="F432" s="284">
        <v>-10</v>
      </c>
      <c r="G432" s="35"/>
      <c r="H432" s="40"/>
    </row>
    <row r="433" spans="1:8" s="2" customFormat="1" ht="16.75" customHeight="1">
      <c r="A433" s="35"/>
      <c r="B433" s="40"/>
      <c r="C433" s="283" t="s">
        <v>200</v>
      </c>
      <c r="D433" s="283" t="s">
        <v>286</v>
      </c>
      <c r="E433" s="18" t="s">
        <v>1</v>
      </c>
      <c r="F433" s="284">
        <v>34.292000000000002</v>
      </c>
      <c r="G433" s="35"/>
      <c r="H433" s="40"/>
    </row>
    <row r="434" spans="1:8" s="2" customFormat="1" ht="16.75" customHeight="1">
      <c r="A434" s="35"/>
      <c r="B434" s="40"/>
      <c r="C434" s="285" t="s">
        <v>6463</v>
      </c>
      <c r="D434" s="35"/>
      <c r="E434" s="35"/>
      <c r="F434" s="35"/>
      <c r="G434" s="35"/>
      <c r="H434" s="40"/>
    </row>
    <row r="435" spans="1:8" s="2" customFormat="1" ht="20">
      <c r="A435" s="35"/>
      <c r="B435" s="40"/>
      <c r="C435" s="283" t="s">
        <v>323</v>
      </c>
      <c r="D435" s="283" t="s">
        <v>324</v>
      </c>
      <c r="E435" s="18" t="s">
        <v>290</v>
      </c>
      <c r="F435" s="284">
        <v>34.292000000000002</v>
      </c>
      <c r="G435" s="35"/>
      <c r="H435" s="40"/>
    </row>
    <row r="436" spans="1:8" s="2" customFormat="1" ht="10">
      <c r="A436" s="35"/>
      <c r="B436" s="40"/>
      <c r="C436" s="283" t="s">
        <v>340</v>
      </c>
      <c r="D436" s="283" t="s">
        <v>341</v>
      </c>
      <c r="E436" s="18" t="s">
        <v>342</v>
      </c>
      <c r="F436" s="284">
        <v>63.44</v>
      </c>
      <c r="G436" s="35"/>
      <c r="H436" s="40"/>
    </row>
    <row r="437" spans="1:8" s="2" customFormat="1" ht="16.75" customHeight="1">
      <c r="A437" s="35"/>
      <c r="B437" s="40"/>
      <c r="C437" s="283" t="s">
        <v>346</v>
      </c>
      <c r="D437" s="283" t="s">
        <v>347</v>
      </c>
      <c r="E437" s="18" t="s">
        <v>290</v>
      </c>
      <c r="F437" s="284">
        <v>49.292000000000002</v>
      </c>
      <c r="G437" s="35"/>
      <c r="H437" s="40"/>
    </row>
    <row r="438" spans="1:8" s="2" customFormat="1" ht="16.75" customHeight="1">
      <c r="A438" s="35"/>
      <c r="B438" s="40"/>
      <c r="C438" s="279" t="s">
        <v>5042</v>
      </c>
      <c r="D438" s="280" t="s">
        <v>1</v>
      </c>
      <c r="E438" s="281" t="s">
        <v>1</v>
      </c>
      <c r="F438" s="282">
        <v>3.3919999999999999</v>
      </c>
      <c r="G438" s="35"/>
      <c r="H438" s="40"/>
    </row>
    <row r="439" spans="1:8" s="2" customFormat="1" ht="16.75" customHeight="1">
      <c r="A439" s="35"/>
      <c r="B439" s="40"/>
      <c r="C439" s="283" t="s">
        <v>1</v>
      </c>
      <c r="D439" s="283" t="s">
        <v>5051</v>
      </c>
      <c r="E439" s="18" t="s">
        <v>1</v>
      </c>
      <c r="F439" s="284">
        <v>3.3919999999999999</v>
      </c>
      <c r="G439" s="35"/>
      <c r="H439" s="40"/>
    </row>
    <row r="440" spans="1:8" s="2" customFormat="1" ht="16.75" customHeight="1">
      <c r="A440" s="35"/>
      <c r="B440" s="40"/>
      <c r="C440" s="283" t="s">
        <v>5042</v>
      </c>
      <c r="D440" s="283" t="s">
        <v>287</v>
      </c>
      <c r="E440" s="18" t="s">
        <v>1</v>
      </c>
      <c r="F440" s="284">
        <v>3.3919999999999999</v>
      </c>
      <c r="G440" s="35"/>
      <c r="H440" s="40"/>
    </row>
    <row r="441" spans="1:8" s="2" customFormat="1" ht="16.75" customHeight="1">
      <c r="A441" s="35"/>
      <c r="B441" s="40"/>
      <c r="C441" s="285" t="s">
        <v>6463</v>
      </c>
      <c r="D441" s="35"/>
      <c r="E441" s="35"/>
      <c r="F441" s="35"/>
      <c r="G441" s="35"/>
      <c r="H441" s="40"/>
    </row>
    <row r="442" spans="1:8" s="2" customFormat="1" ht="20">
      <c r="A442" s="35"/>
      <c r="B442" s="40"/>
      <c r="C442" s="283" t="s">
        <v>4659</v>
      </c>
      <c r="D442" s="283" t="s">
        <v>4660</v>
      </c>
      <c r="E442" s="18" t="s">
        <v>290</v>
      </c>
      <c r="F442" s="284">
        <v>3.3919999999999999</v>
      </c>
      <c r="G442" s="35"/>
      <c r="H442" s="40"/>
    </row>
    <row r="443" spans="1:8" s="2" customFormat="1" ht="20">
      <c r="A443" s="35"/>
      <c r="B443" s="40"/>
      <c r="C443" s="283" t="s">
        <v>323</v>
      </c>
      <c r="D443" s="283" t="s">
        <v>324</v>
      </c>
      <c r="E443" s="18" t="s">
        <v>290</v>
      </c>
      <c r="F443" s="284">
        <v>34.292000000000002</v>
      </c>
      <c r="G443" s="35"/>
      <c r="H443" s="40"/>
    </row>
    <row r="444" spans="1:8" s="2" customFormat="1" ht="16.75" customHeight="1">
      <c r="A444" s="35"/>
      <c r="B444" s="40"/>
      <c r="C444" s="283" t="s">
        <v>3657</v>
      </c>
      <c r="D444" s="283" t="s">
        <v>3658</v>
      </c>
      <c r="E444" s="18" t="s">
        <v>290</v>
      </c>
      <c r="F444" s="284">
        <v>68.292000000000002</v>
      </c>
      <c r="G444" s="35"/>
      <c r="H444" s="40"/>
    </row>
    <row r="445" spans="1:8" s="2" customFormat="1" ht="16.75" customHeight="1">
      <c r="A445" s="35"/>
      <c r="B445" s="40"/>
      <c r="C445" s="279" t="s">
        <v>212</v>
      </c>
      <c r="D445" s="280" t="s">
        <v>1</v>
      </c>
      <c r="E445" s="281" t="s">
        <v>1</v>
      </c>
      <c r="F445" s="282">
        <v>257.697</v>
      </c>
      <c r="G445" s="35"/>
      <c r="H445" s="40"/>
    </row>
    <row r="446" spans="1:8" s="2" customFormat="1" ht="16.75" customHeight="1">
      <c r="A446" s="35"/>
      <c r="B446" s="40"/>
      <c r="C446" s="279" t="s">
        <v>214</v>
      </c>
      <c r="D446" s="280" t="s">
        <v>1</v>
      </c>
      <c r="E446" s="281" t="s">
        <v>1</v>
      </c>
      <c r="F446" s="282">
        <v>48.173999999999999</v>
      </c>
      <c r="G446" s="35"/>
      <c r="H446" s="40"/>
    </row>
    <row r="447" spans="1:8" s="2" customFormat="1" ht="16.75" customHeight="1">
      <c r="A447" s="35"/>
      <c r="B447" s="40"/>
      <c r="C447" s="283" t="s">
        <v>1</v>
      </c>
      <c r="D447" s="283" t="s">
        <v>314</v>
      </c>
      <c r="E447" s="18" t="s">
        <v>1</v>
      </c>
      <c r="F447" s="284">
        <v>39.81</v>
      </c>
      <c r="G447" s="35"/>
      <c r="H447" s="40"/>
    </row>
    <row r="448" spans="1:8" s="2" customFormat="1" ht="16.75" customHeight="1">
      <c r="A448" s="35"/>
      <c r="B448" s="40"/>
      <c r="C448" s="283" t="s">
        <v>1</v>
      </c>
      <c r="D448" s="283" t="s">
        <v>315</v>
      </c>
      <c r="E448" s="18" t="s">
        <v>1</v>
      </c>
      <c r="F448" s="284">
        <v>1.5</v>
      </c>
      <c r="G448" s="35"/>
      <c r="H448" s="40"/>
    </row>
    <row r="449" spans="1:8" s="2" customFormat="1" ht="16.75" customHeight="1">
      <c r="A449" s="35"/>
      <c r="B449" s="40"/>
      <c r="C449" s="283" t="s">
        <v>1</v>
      </c>
      <c r="D449" s="283" t="s">
        <v>316</v>
      </c>
      <c r="E449" s="18" t="s">
        <v>1</v>
      </c>
      <c r="F449" s="284">
        <v>6.8639999999999999</v>
      </c>
      <c r="G449" s="35"/>
      <c r="H449" s="40"/>
    </row>
    <row r="450" spans="1:8" s="2" customFormat="1" ht="16.75" customHeight="1">
      <c r="A450" s="35"/>
      <c r="B450" s="40"/>
      <c r="C450" s="283" t="s">
        <v>214</v>
      </c>
      <c r="D450" s="283" t="s">
        <v>287</v>
      </c>
      <c r="E450" s="18" t="s">
        <v>1</v>
      </c>
      <c r="F450" s="284">
        <v>48.173999999999999</v>
      </c>
      <c r="G450" s="35"/>
      <c r="H450" s="40"/>
    </row>
    <row r="451" spans="1:8" s="2" customFormat="1" ht="16.75" customHeight="1">
      <c r="A451" s="35"/>
      <c r="B451" s="40"/>
      <c r="C451" s="279" t="s">
        <v>224</v>
      </c>
      <c r="D451" s="280" t="s">
        <v>1</v>
      </c>
      <c r="E451" s="281" t="s">
        <v>1</v>
      </c>
      <c r="F451" s="282">
        <v>5</v>
      </c>
      <c r="G451" s="35"/>
      <c r="H451" s="40"/>
    </row>
    <row r="452" spans="1:8" s="2" customFormat="1" ht="16.75" customHeight="1">
      <c r="A452" s="35"/>
      <c r="B452" s="40"/>
      <c r="C452" s="283" t="s">
        <v>1</v>
      </c>
      <c r="D452" s="283" t="s">
        <v>317</v>
      </c>
      <c r="E452" s="18" t="s">
        <v>1</v>
      </c>
      <c r="F452" s="284">
        <v>5</v>
      </c>
      <c r="G452" s="35"/>
      <c r="H452" s="40"/>
    </row>
    <row r="453" spans="1:8" s="2" customFormat="1" ht="16.75" customHeight="1">
      <c r="A453" s="35"/>
      <c r="B453" s="40"/>
      <c r="C453" s="283" t="s">
        <v>224</v>
      </c>
      <c r="D453" s="283" t="s">
        <v>287</v>
      </c>
      <c r="E453" s="18" t="s">
        <v>1</v>
      </c>
      <c r="F453" s="284">
        <v>5</v>
      </c>
      <c r="G453" s="35"/>
      <c r="H453" s="40"/>
    </row>
    <row r="454" spans="1:8" s="2" customFormat="1" ht="16.75" customHeight="1">
      <c r="A454" s="35"/>
      <c r="B454" s="40"/>
      <c r="C454" s="285" t="s">
        <v>6463</v>
      </c>
      <c r="D454" s="35"/>
      <c r="E454" s="35"/>
      <c r="F454" s="35"/>
      <c r="G454" s="35"/>
      <c r="H454" s="40"/>
    </row>
    <row r="455" spans="1:8" s="2" customFormat="1" ht="16.75" customHeight="1">
      <c r="A455" s="35"/>
      <c r="B455" s="40"/>
      <c r="C455" s="283" t="s">
        <v>350</v>
      </c>
      <c r="D455" s="283" t="s">
        <v>351</v>
      </c>
      <c r="E455" s="18" t="s">
        <v>290</v>
      </c>
      <c r="F455" s="284">
        <v>5</v>
      </c>
      <c r="G455" s="35"/>
      <c r="H455" s="40"/>
    </row>
    <row r="456" spans="1:8" s="2" customFormat="1" ht="20">
      <c r="A456" s="35"/>
      <c r="B456" s="40"/>
      <c r="C456" s="283" t="s">
        <v>318</v>
      </c>
      <c r="D456" s="283" t="s">
        <v>319</v>
      </c>
      <c r="E456" s="18" t="s">
        <v>290</v>
      </c>
      <c r="F456" s="284">
        <v>19</v>
      </c>
      <c r="G456" s="35"/>
      <c r="H456" s="40"/>
    </row>
    <row r="457" spans="1:8" s="2" customFormat="1" ht="20">
      <c r="A457" s="35"/>
      <c r="B457" s="40"/>
      <c r="C457" s="283" t="s">
        <v>323</v>
      </c>
      <c r="D457" s="283" t="s">
        <v>324</v>
      </c>
      <c r="E457" s="18" t="s">
        <v>290</v>
      </c>
      <c r="F457" s="284">
        <v>34.292000000000002</v>
      </c>
      <c r="G457" s="35"/>
      <c r="H457" s="40"/>
    </row>
    <row r="458" spans="1:8" s="2" customFormat="1" ht="16.75" customHeight="1">
      <c r="A458" s="35"/>
      <c r="B458" s="40"/>
      <c r="C458" s="283" t="s">
        <v>3657</v>
      </c>
      <c r="D458" s="283" t="s">
        <v>3658</v>
      </c>
      <c r="E458" s="18" t="s">
        <v>290</v>
      </c>
      <c r="F458" s="284">
        <v>68.292000000000002</v>
      </c>
      <c r="G458" s="35"/>
      <c r="H458" s="40"/>
    </row>
    <row r="459" spans="1:8" s="2" customFormat="1" ht="16.75" customHeight="1">
      <c r="A459" s="35"/>
      <c r="B459" s="40"/>
      <c r="C459" s="283" t="s">
        <v>346</v>
      </c>
      <c r="D459" s="283" t="s">
        <v>347</v>
      </c>
      <c r="E459" s="18" t="s">
        <v>290</v>
      </c>
      <c r="F459" s="284">
        <v>49.292000000000002</v>
      </c>
      <c r="G459" s="35"/>
      <c r="H459" s="40"/>
    </row>
    <row r="460" spans="1:8" s="2" customFormat="1" ht="26.4" customHeight="1">
      <c r="A460" s="35"/>
      <c r="B460" s="40"/>
      <c r="C460" s="278" t="s">
        <v>6466</v>
      </c>
      <c r="D460" s="278" t="s">
        <v>147</v>
      </c>
      <c r="E460" s="35"/>
      <c r="F460" s="35"/>
      <c r="G460" s="35"/>
      <c r="H460" s="40"/>
    </row>
    <row r="461" spans="1:8" s="2" customFormat="1" ht="16.75" customHeight="1">
      <c r="A461" s="35"/>
      <c r="B461" s="40"/>
      <c r="C461" s="279" t="s">
        <v>5295</v>
      </c>
      <c r="D461" s="280" t="s">
        <v>1</v>
      </c>
      <c r="E461" s="281" t="s">
        <v>1</v>
      </c>
      <c r="F461" s="282">
        <v>28.8</v>
      </c>
      <c r="G461" s="35"/>
      <c r="H461" s="40"/>
    </row>
    <row r="462" spans="1:8" s="2" customFormat="1" ht="16.75" customHeight="1">
      <c r="A462" s="35"/>
      <c r="B462" s="40"/>
      <c r="C462" s="283" t="s">
        <v>1</v>
      </c>
      <c r="D462" s="283" t="s">
        <v>5310</v>
      </c>
      <c r="E462" s="18" t="s">
        <v>1</v>
      </c>
      <c r="F462" s="284">
        <v>28.8</v>
      </c>
      <c r="G462" s="35"/>
      <c r="H462" s="40"/>
    </row>
    <row r="463" spans="1:8" s="2" customFormat="1" ht="16.75" customHeight="1">
      <c r="A463" s="35"/>
      <c r="B463" s="40"/>
      <c r="C463" s="283" t="s">
        <v>5295</v>
      </c>
      <c r="D463" s="283" t="s">
        <v>287</v>
      </c>
      <c r="E463" s="18" t="s">
        <v>1</v>
      </c>
      <c r="F463" s="284">
        <v>28.8</v>
      </c>
      <c r="G463" s="35"/>
      <c r="H463" s="40"/>
    </row>
    <row r="464" spans="1:8" s="2" customFormat="1" ht="16.75" customHeight="1">
      <c r="A464" s="35"/>
      <c r="B464" s="40"/>
      <c r="C464" s="285" t="s">
        <v>6463</v>
      </c>
      <c r="D464" s="35"/>
      <c r="E464" s="35"/>
      <c r="F464" s="35"/>
      <c r="G464" s="35"/>
      <c r="H464" s="40"/>
    </row>
    <row r="465" spans="1:8" s="2" customFormat="1" ht="16.75" customHeight="1">
      <c r="A465" s="35"/>
      <c r="B465" s="40"/>
      <c r="C465" s="283" t="s">
        <v>5307</v>
      </c>
      <c r="D465" s="283" t="s">
        <v>5308</v>
      </c>
      <c r="E465" s="18" t="s">
        <v>399</v>
      </c>
      <c r="F465" s="284">
        <v>28.8</v>
      </c>
      <c r="G465" s="35"/>
      <c r="H465" s="40"/>
    </row>
    <row r="466" spans="1:8" s="2" customFormat="1" ht="20">
      <c r="A466" s="35"/>
      <c r="B466" s="40"/>
      <c r="C466" s="283" t="s">
        <v>323</v>
      </c>
      <c r="D466" s="283" t="s">
        <v>324</v>
      </c>
      <c r="E466" s="18" t="s">
        <v>290</v>
      </c>
      <c r="F466" s="284">
        <v>17.015999999999998</v>
      </c>
      <c r="G466" s="35"/>
      <c r="H466" s="40"/>
    </row>
    <row r="467" spans="1:8" s="2" customFormat="1" ht="16.75" customHeight="1">
      <c r="A467" s="35"/>
      <c r="B467" s="40"/>
      <c r="C467" s="283" t="s">
        <v>329</v>
      </c>
      <c r="D467" s="283" t="s">
        <v>330</v>
      </c>
      <c r="E467" s="18" t="s">
        <v>290</v>
      </c>
      <c r="F467" s="284">
        <v>25.288</v>
      </c>
      <c r="G467" s="35"/>
      <c r="H467" s="40"/>
    </row>
    <row r="468" spans="1:8" s="2" customFormat="1" ht="16.75" customHeight="1">
      <c r="A468" s="35"/>
      <c r="B468" s="40"/>
      <c r="C468" s="279" t="s">
        <v>180</v>
      </c>
      <c r="D468" s="280" t="s">
        <v>1</v>
      </c>
      <c r="E468" s="281" t="s">
        <v>1</v>
      </c>
      <c r="F468" s="282">
        <v>1.6639999999999999</v>
      </c>
      <c r="G468" s="35"/>
      <c r="H468" s="40"/>
    </row>
    <row r="469" spans="1:8" s="2" customFormat="1" ht="16.75" customHeight="1">
      <c r="A469" s="35"/>
      <c r="B469" s="40"/>
      <c r="C469" s="283" t="s">
        <v>1</v>
      </c>
      <c r="D469" s="283" t="s">
        <v>5312</v>
      </c>
      <c r="E469" s="18" t="s">
        <v>1</v>
      </c>
      <c r="F469" s="284">
        <v>1.6639999999999999</v>
      </c>
      <c r="G469" s="35"/>
      <c r="H469" s="40"/>
    </row>
    <row r="470" spans="1:8" s="2" customFormat="1" ht="16.75" customHeight="1">
      <c r="A470" s="35"/>
      <c r="B470" s="40"/>
      <c r="C470" s="283" t="s">
        <v>180</v>
      </c>
      <c r="D470" s="283" t="s">
        <v>287</v>
      </c>
      <c r="E470" s="18" t="s">
        <v>1</v>
      </c>
      <c r="F470" s="284">
        <v>1.6639999999999999</v>
      </c>
      <c r="G470" s="35"/>
      <c r="H470" s="40"/>
    </row>
    <row r="471" spans="1:8" s="2" customFormat="1" ht="16.75" customHeight="1">
      <c r="A471" s="35"/>
      <c r="B471" s="40"/>
      <c r="C471" s="285" t="s">
        <v>6463</v>
      </c>
      <c r="D471" s="35"/>
      <c r="E471" s="35"/>
      <c r="F471" s="35"/>
      <c r="G471" s="35"/>
      <c r="H471" s="40"/>
    </row>
    <row r="472" spans="1:8" s="2" customFormat="1" ht="16.75" customHeight="1">
      <c r="A472" s="35"/>
      <c r="B472" s="40"/>
      <c r="C472" s="283" t="s">
        <v>3627</v>
      </c>
      <c r="D472" s="283" t="s">
        <v>3628</v>
      </c>
      <c r="E472" s="18" t="s">
        <v>290</v>
      </c>
      <c r="F472" s="284">
        <v>1.6639999999999999</v>
      </c>
      <c r="G472" s="35"/>
      <c r="H472" s="40"/>
    </row>
    <row r="473" spans="1:8" s="2" customFormat="1" ht="20">
      <c r="A473" s="35"/>
      <c r="B473" s="40"/>
      <c r="C473" s="283" t="s">
        <v>323</v>
      </c>
      <c r="D473" s="283" t="s">
        <v>324</v>
      </c>
      <c r="E473" s="18" t="s">
        <v>290</v>
      </c>
      <c r="F473" s="284">
        <v>17.015999999999998</v>
      </c>
      <c r="G473" s="35"/>
      <c r="H473" s="40"/>
    </row>
    <row r="474" spans="1:8" s="2" customFormat="1" ht="16.75" customHeight="1">
      <c r="A474" s="35"/>
      <c r="B474" s="40"/>
      <c r="C474" s="283" t="s">
        <v>329</v>
      </c>
      <c r="D474" s="283" t="s">
        <v>330</v>
      </c>
      <c r="E474" s="18" t="s">
        <v>290</v>
      </c>
      <c r="F474" s="284">
        <v>25.288</v>
      </c>
      <c r="G474" s="35"/>
      <c r="H474" s="40"/>
    </row>
    <row r="475" spans="1:8" s="2" customFormat="1" ht="16.75" customHeight="1">
      <c r="A475" s="35"/>
      <c r="B475" s="40"/>
      <c r="C475" s="279" t="s">
        <v>192</v>
      </c>
      <c r="D475" s="280" t="s">
        <v>1</v>
      </c>
      <c r="E475" s="281" t="s">
        <v>1</v>
      </c>
      <c r="F475" s="282">
        <v>981</v>
      </c>
      <c r="G475" s="35"/>
      <c r="H475" s="40"/>
    </row>
    <row r="476" spans="1:8" s="2" customFormat="1" ht="16.75" customHeight="1">
      <c r="A476" s="35"/>
      <c r="B476" s="40"/>
      <c r="C476" s="283" t="s">
        <v>1</v>
      </c>
      <c r="D476" s="283" t="s">
        <v>338</v>
      </c>
      <c r="E476" s="18" t="s">
        <v>1</v>
      </c>
      <c r="F476" s="284">
        <v>981</v>
      </c>
      <c r="G476" s="35"/>
      <c r="H476" s="40"/>
    </row>
    <row r="477" spans="1:8" s="2" customFormat="1" ht="16.75" customHeight="1">
      <c r="A477" s="35"/>
      <c r="B477" s="40"/>
      <c r="C477" s="283" t="s">
        <v>192</v>
      </c>
      <c r="D477" s="283" t="s">
        <v>287</v>
      </c>
      <c r="E477" s="18" t="s">
        <v>1</v>
      </c>
      <c r="F477" s="284">
        <v>981</v>
      </c>
      <c r="G477" s="35"/>
      <c r="H477" s="40"/>
    </row>
    <row r="478" spans="1:8" s="2" customFormat="1" ht="16.75" customHeight="1">
      <c r="A478" s="35"/>
      <c r="B478" s="40"/>
      <c r="C478" s="279" t="s">
        <v>196</v>
      </c>
      <c r="D478" s="280" t="s">
        <v>1</v>
      </c>
      <c r="E478" s="281" t="s">
        <v>1</v>
      </c>
      <c r="F478" s="282">
        <v>82.72</v>
      </c>
      <c r="G478" s="35"/>
      <c r="H478" s="40"/>
    </row>
    <row r="479" spans="1:8" s="2" customFormat="1" ht="16.75" customHeight="1">
      <c r="A479" s="35"/>
      <c r="B479" s="40"/>
      <c r="C479" s="283" t="s">
        <v>1</v>
      </c>
      <c r="D479" s="283" t="s">
        <v>5304</v>
      </c>
      <c r="E479" s="18" t="s">
        <v>1</v>
      </c>
      <c r="F479" s="284">
        <v>17.8</v>
      </c>
      <c r="G479" s="35"/>
      <c r="H479" s="40"/>
    </row>
    <row r="480" spans="1:8" s="2" customFormat="1" ht="16.75" customHeight="1">
      <c r="A480" s="35"/>
      <c r="B480" s="40"/>
      <c r="C480" s="283" t="s">
        <v>1</v>
      </c>
      <c r="D480" s="283" t="s">
        <v>5305</v>
      </c>
      <c r="E480" s="18" t="s">
        <v>1</v>
      </c>
      <c r="F480" s="284">
        <v>39</v>
      </c>
      <c r="G480" s="35"/>
      <c r="H480" s="40"/>
    </row>
    <row r="481" spans="1:8" s="2" customFormat="1" ht="16.75" customHeight="1">
      <c r="A481" s="35"/>
      <c r="B481" s="40"/>
      <c r="C481" s="283" t="s">
        <v>1</v>
      </c>
      <c r="D481" s="283" t="s">
        <v>5306</v>
      </c>
      <c r="E481" s="18" t="s">
        <v>1</v>
      </c>
      <c r="F481" s="284">
        <v>25.92</v>
      </c>
      <c r="G481" s="35"/>
      <c r="H481" s="40"/>
    </row>
    <row r="482" spans="1:8" s="2" customFormat="1" ht="16.75" customHeight="1">
      <c r="A482" s="35"/>
      <c r="B482" s="40"/>
      <c r="C482" s="283" t="s">
        <v>196</v>
      </c>
      <c r="D482" s="283" t="s">
        <v>287</v>
      </c>
      <c r="E482" s="18" t="s">
        <v>1</v>
      </c>
      <c r="F482" s="284">
        <v>82.72</v>
      </c>
      <c r="G482" s="35"/>
      <c r="H482" s="40"/>
    </row>
    <row r="483" spans="1:8" s="2" customFormat="1" ht="16.75" customHeight="1">
      <c r="A483" s="35"/>
      <c r="B483" s="40"/>
      <c r="C483" s="285" t="s">
        <v>6463</v>
      </c>
      <c r="D483" s="35"/>
      <c r="E483" s="35"/>
      <c r="F483" s="35"/>
      <c r="G483" s="35"/>
      <c r="H483" s="40"/>
    </row>
    <row r="484" spans="1:8" s="2" customFormat="1" ht="16.75" customHeight="1">
      <c r="A484" s="35"/>
      <c r="B484" s="40"/>
      <c r="C484" s="283" t="s">
        <v>278</v>
      </c>
      <c r="D484" s="283" t="s">
        <v>279</v>
      </c>
      <c r="E484" s="18" t="s">
        <v>280</v>
      </c>
      <c r="F484" s="284">
        <v>82.72</v>
      </c>
      <c r="G484" s="35"/>
      <c r="H484" s="40"/>
    </row>
    <row r="485" spans="1:8" s="2" customFormat="1" ht="16.75" customHeight="1">
      <c r="A485" s="35"/>
      <c r="B485" s="40"/>
      <c r="C485" s="283" t="s">
        <v>329</v>
      </c>
      <c r="D485" s="283" t="s">
        <v>330</v>
      </c>
      <c r="E485" s="18" t="s">
        <v>290</v>
      </c>
      <c r="F485" s="284">
        <v>25.288</v>
      </c>
      <c r="G485" s="35"/>
      <c r="H485" s="40"/>
    </row>
    <row r="486" spans="1:8" s="2" customFormat="1" ht="10">
      <c r="A486" s="35"/>
      <c r="B486" s="40"/>
      <c r="C486" s="283" t="s">
        <v>363</v>
      </c>
      <c r="D486" s="283" t="s">
        <v>364</v>
      </c>
      <c r="E486" s="18" t="s">
        <v>280</v>
      </c>
      <c r="F486" s="284">
        <v>82.72</v>
      </c>
      <c r="G486" s="35"/>
      <c r="H486" s="40"/>
    </row>
    <row r="487" spans="1:8" s="2" customFormat="1" ht="16.75" customHeight="1">
      <c r="A487" s="35"/>
      <c r="B487" s="40"/>
      <c r="C487" s="283" t="s">
        <v>367</v>
      </c>
      <c r="D487" s="283" t="s">
        <v>368</v>
      </c>
      <c r="E487" s="18" t="s">
        <v>280</v>
      </c>
      <c r="F487" s="284">
        <v>82.72</v>
      </c>
      <c r="G487" s="35"/>
      <c r="H487" s="40"/>
    </row>
    <row r="488" spans="1:8" s="2" customFormat="1" ht="16.75" customHeight="1">
      <c r="A488" s="35"/>
      <c r="B488" s="40"/>
      <c r="C488" s="279" t="s">
        <v>200</v>
      </c>
      <c r="D488" s="280" t="s">
        <v>1</v>
      </c>
      <c r="E488" s="281" t="s">
        <v>1</v>
      </c>
      <c r="F488" s="282">
        <v>17.015999999999998</v>
      </c>
      <c r="G488" s="35"/>
      <c r="H488" s="40"/>
    </row>
    <row r="489" spans="1:8" s="2" customFormat="1" ht="16.75" customHeight="1">
      <c r="A489" s="35"/>
      <c r="B489" s="40"/>
      <c r="C489" s="283" t="s">
        <v>1</v>
      </c>
      <c r="D489" s="283" t="s">
        <v>180</v>
      </c>
      <c r="E489" s="18" t="s">
        <v>1</v>
      </c>
      <c r="F489" s="284">
        <v>1.6639999999999999</v>
      </c>
      <c r="G489" s="35"/>
      <c r="H489" s="40"/>
    </row>
    <row r="490" spans="1:8" s="2" customFormat="1" ht="16.75" customHeight="1">
      <c r="A490" s="35"/>
      <c r="B490" s="40"/>
      <c r="C490" s="283" t="s">
        <v>1</v>
      </c>
      <c r="D490" s="283" t="s">
        <v>212</v>
      </c>
      <c r="E490" s="18" t="s">
        <v>1</v>
      </c>
      <c r="F490" s="284">
        <v>14.448</v>
      </c>
      <c r="G490" s="35"/>
      <c r="H490" s="40"/>
    </row>
    <row r="491" spans="1:8" s="2" customFormat="1" ht="16.75" customHeight="1">
      <c r="A491" s="35"/>
      <c r="B491" s="40"/>
      <c r="C491" s="283" t="s">
        <v>1</v>
      </c>
      <c r="D491" s="283" t="s">
        <v>5323</v>
      </c>
      <c r="E491" s="18" t="s">
        <v>1</v>
      </c>
      <c r="F491" s="284">
        <v>0.90400000000000003</v>
      </c>
      <c r="G491" s="35"/>
      <c r="H491" s="40"/>
    </row>
    <row r="492" spans="1:8" s="2" customFormat="1" ht="16.75" customHeight="1">
      <c r="A492" s="35"/>
      <c r="B492" s="40"/>
      <c r="C492" s="283" t="s">
        <v>200</v>
      </c>
      <c r="D492" s="283" t="s">
        <v>286</v>
      </c>
      <c r="E492" s="18" t="s">
        <v>1</v>
      </c>
      <c r="F492" s="284">
        <v>17.015999999999998</v>
      </c>
      <c r="G492" s="35"/>
      <c r="H492" s="40"/>
    </row>
    <row r="493" spans="1:8" s="2" customFormat="1" ht="16.75" customHeight="1">
      <c r="A493" s="35"/>
      <c r="B493" s="40"/>
      <c r="C493" s="285" t="s">
        <v>6463</v>
      </c>
      <c r="D493" s="35"/>
      <c r="E493" s="35"/>
      <c r="F493" s="35"/>
      <c r="G493" s="35"/>
      <c r="H493" s="40"/>
    </row>
    <row r="494" spans="1:8" s="2" customFormat="1" ht="20">
      <c r="A494" s="35"/>
      <c r="B494" s="40"/>
      <c r="C494" s="283" t="s">
        <v>323</v>
      </c>
      <c r="D494" s="283" t="s">
        <v>324</v>
      </c>
      <c r="E494" s="18" t="s">
        <v>290</v>
      </c>
      <c r="F494" s="284">
        <v>17.015999999999998</v>
      </c>
      <c r="G494" s="35"/>
      <c r="H494" s="40"/>
    </row>
    <row r="495" spans="1:8" s="2" customFormat="1" ht="10">
      <c r="A495" s="35"/>
      <c r="B495" s="40"/>
      <c r="C495" s="283" t="s">
        <v>340</v>
      </c>
      <c r="D495" s="283" t="s">
        <v>341</v>
      </c>
      <c r="E495" s="18" t="s">
        <v>342</v>
      </c>
      <c r="F495" s="284">
        <v>31.48</v>
      </c>
      <c r="G495" s="35"/>
      <c r="H495" s="40"/>
    </row>
    <row r="496" spans="1:8" s="2" customFormat="1" ht="16.75" customHeight="1">
      <c r="A496" s="35"/>
      <c r="B496" s="40"/>
      <c r="C496" s="283" t="s">
        <v>346</v>
      </c>
      <c r="D496" s="283" t="s">
        <v>347</v>
      </c>
      <c r="E496" s="18" t="s">
        <v>290</v>
      </c>
      <c r="F496" s="284">
        <v>17.015999999999998</v>
      </c>
      <c r="G496" s="35"/>
      <c r="H496" s="40"/>
    </row>
    <row r="497" spans="1:8" s="2" customFormat="1" ht="16.75" customHeight="1">
      <c r="A497" s="35"/>
      <c r="B497" s="40"/>
      <c r="C497" s="279" t="s">
        <v>212</v>
      </c>
      <c r="D497" s="280" t="s">
        <v>1</v>
      </c>
      <c r="E497" s="281" t="s">
        <v>1</v>
      </c>
      <c r="F497" s="282">
        <v>14.448</v>
      </c>
      <c r="G497" s="35"/>
      <c r="H497" s="40"/>
    </row>
    <row r="498" spans="1:8" s="2" customFormat="1" ht="16.75" customHeight="1">
      <c r="A498" s="35"/>
      <c r="B498" s="40"/>
      <c r="C498" s="283" t="s">
        <v>1</v>
      </c>
      <c r="D498" s="283" t="s">
        <v>5314</v>
      </c>
      <c r="E498" s="18" t="s">
        <v>1</v>
      </c>
      <c r="F498" s="284">
        <v>1.968</v>
      </c>
      <c r="G498" s="35"/>
      <c r="H498" s="40"/>
    </row>
    <row r="499" spans="1:8" s="2" customFormat="1" ht="16.75" customHeight="1">
      <c r="A499" s="35"/>
      <c r="B499" s="40"/>
      <c r="C499" s="283" t="s">
        <v>1</v>
      </c>
      <c r="D499" s="283" t="s">
        <v>5315</v>
      </c>
      <c r="E499" s="18" t="s">
        <v>1</v>
      </c>
      <c r="F499" s="284">
        <v>12.48</v>
      </c>
      <c r="G499" s="35"/>
      <c r="H499" s="40"/>
    </row>
    <row r="500" spans="1:8" s="2" customFormat="1" ht="16.75" customHeight="1">
      <c r="A500" s="35"/>
      <c r="B500" s="40"/>
      <c r="C500" s="283" t="s">
        <v>212</v>
      </c>
      <c r="D500" s="283" t="s">
        <v>287</v>
      </c>
      <c r="E500" s="18" t="s">
        <v>1</v>
      </c>
      <c r="F500" s="284">
        <v>14.448</v>
      </c>
      <c r="G500" s="35"/>
      <c r="H500" s="40"/>
    </row>
    <row r="501" spans="1:8" s="2" customFormat="1" ht="16.75" customHeight="1">
      <c r="A501" s="35"/>
      <c r="B501" s="40"/>
      <c r="C501" s="285" t="s">
        <v>6463</v>
      </c>
      <c r="D501" s="35"/>
      <c r="E501" s="35"/>
      <c r="F501" s="35"/>
      <c r="G501" s="35"/>
      <c r="H501" s="40"/>
    </row>
    <row r="502" spans="1:8" s="2" customFormat="1" ht="20">
      <c r="A502" s="35"/>
      <c r="B502" s="40"/>
      <c r="C502" s="283" t="s">
        <v>4659</v>
      </c>
      <c r="D502" s="283" t="s">
        <v>4660</v>
      </c>
      <c r="E502" s="18" t="s">
        <v>290</v>
      </c>
      <c r="F502" s="284">
        <v>14.448</v>
      </c>
      <c r="G502" s="35"/>
      <c r="H502" s="40"/>
    </row>
    <row r="503" spans="1:8" s="2" customFormat="1" ht="20">
      <c r="A503" s="35"/>
      <c r="B503" s="40"/>
      <c r="C503" s="283" t="s">
        <v>323</v>
      </c>
      <c r="D503" s="283" t="s">
        <v>324</v>
      </c>
      <c r="E503" s="18" t="s">
        <v>290</v>
      </c>
      <c r="F503" s="284">
        <v>17.015999999999998</v>
      </c>
      <c r="G503" s="35"/>
      <c r="H503" s="40"/>
    </row>
    <row r="504" spans="1:8" s="2" customFormat="1" ht="16.75" customHeight="1">
      <c r="A504" s="35"/>
      <c r="B504" s="40"/>
      <c r="C504" s="283" t="s">
        <v>329</v>
      </c>
      <c r="D504" s="283" t="s">
        <v>330</v>
      </c>
      <c r="E504" s="18" t="s">
        <v>290</v>
      </c>
      <c r="F504" s="284">
        <v>25.288</v>
      </c>
      <c r="G504" s="35"/>
      <c r="H504" s="40"/>
    </row>
    <row r="505" spans="1:8" s="2" customFormat="1" ht="16.75" customHeight="1">
      <c r="A505" s="35"/>
      <c r="B505" s="40"/>
      <c r="C505" s="279" t="s">
        <v>214</v>
      </c>
      <c r="D505" s="280" t="s">
        <v>1</v>
      </c>
      <c r="E505" s="281" t="s">
        <v>1</v>
      </c>
      <c r="F505" s="282">
        <v>48.173999999999999</v>
      </c>
      <c r="G505" s="35"/>
      <c r="H505" s="40"/>
    </row>
    <row r="506" spans="1:8" s="2" customFormat="1" ht="16.75" customHeight="1">
      <c r="A506" s="35"/>
      <c r="B506" s="40"/>
      <c r="C506" s="283" t="s">
        <v>1</v>
      </c>
      <c r="D506" s="283" t="s">
        <v>314</v>
      </c>
      <c r="E506" s="18" t="s">
        <v>1</v>
      </c>
      <c r="F506" s="284">
        <v>39.81</v>
      </c>
      <c r="G506" s="35"/>
      <c r="H506" s="40"/>
    </row>
    <row r="507" spans="1:8" s="2" customFormat="1" ht="16.75" customHeight="1">
      <c r="A507" s="35"/>
      <c r="B507" s="40"/>
      <c r="C507" s="283" t="s">
        <v>1</v>
      </c>
      <c r="D507" s="283" t="s">
        <v>315</v>
      </c>
      <c r="E507" s="18" t="s">
        <v>1</v>
      </c>
      <c r="F507" s="284">
        <v>1.5</v>
      </c>
      <c r="G507" s="35"/>
      <c r="H507" s="40"/>
    </row>
    <row r="508" spans="1:8" s="2" customFormat="1" ht="16.75" customHeight="1">
      <c r="A508" s="35"/>
      <c r="B508" s="40"/>
      <c r="C508" s="283" t="s">
        <v>1</v>
      </c>
      <c r="D508" s="283" t="s">
        <v>316</v>
      </c>
      <c r="E508" s="18" t="s">
        <v>1</v>
      </c>
      <c r="F508" s="284">
        <v>6.8639999999999999</v>
      </c>
      <c r="G508" s="35"/>
      <c r="H508" s="40"/>
    </row>
    <row r="509" spans="1:8" s="2" customFormat="1" ht="16.75" customHeight="1">
      <c r="A509" s="35"/>
      <c r="B509" s="40"/>
      <c r="C509" s="283" t="s">
        <v>214</v>
      </c>
      <c r="D509" s="283" t="s">
        <v>287</v>
      </c>
      <c r="E509" s="18" t="s">
        <v>1</v>
      </c>
      <c r="F509" s="284">
        <v>48.173999999999999</v>
      </c>
      <c r="G509" s="35"/>
      <c r="H509" s="40"/>
    </row>
    <row r="510" spans="1:8" s="2" customFormat="1" ht="16.75" customHeight="1">
      <c r="A510" s="35"/>
      <c r="B510" s="40"/>
      <c r="C510" s="279" t="s">
        <v>5321</v>
      </c>
      <c r="D510" s="280" t="s">
        <v>1</v>
      </c>
      <c r="E510" s="281" t="s">
        <v>1</v>
      </c>
      <c r="F510" s="282">
        <v>0.156</v>
      </c>
      <c r="G510" s="35"/>
      <c r="H510" s="40"/>
    </row>
    <row r="511" spans="1:8" s="2" customFormat="1" ht="16.75" customHeight="1">
      <c r="A511" s="35"/>
      <c r="B511" s="40"/>
      <c r="C511" s="283" t="s">
        <v>1</v>
      </c>
      <c r="D511" s="283" t="s">
        <v>5319</v>
      </c>
      <c r="E511" s="18" t="s">
        <v>1</v>
      </c>
      <c r="F511" s="284">
        <v>0.06</v>
      </c>
      <c r="G511" s="35"/>
      <c r="H511" s="40"/>
    </row>
    <row r="512" spans="1:8" s="2" customFormat="1" ht="16.75" customHeight="1">
      <c r="A512" s="35"/>
      <c r="B512" s="40"/>
      <c r="C512" s="283" t="s">
        <v>1</v>
      </c>
      <c r="D512" s="283" t="s">
        <v>5320</v>
      </c>
      <c r="E512" s="18" t="s">
        <v>1</v>
      </c>
      <c r="F512" s="284">
        <v>9.6000000000000002E-2</v>
      </c>
      <c r="G512" s="35"/>
      <c r="H512" s="40"/>
    </row>
    <row r="513" spans="1:8" s="2" customFormat="1" ht="16.75" customHeight="1">
      <c r="A513" s="35"/>
      <c r="B513" s="40"/>
      <c r="C513" s="283" t="s">
        <v>5321</v>
      </c>
      <c r="D513" s="283" t="s">
        <v>287</v>
      </c>
      <c r="E513" s="18" t="s">
        <v>1</v>
      </c>
      <c r="F513" s="284">
        <v>0.156</v>
      </c>
      <c r="G513" s="35"/>
      <c r="H513" s="40"/>
    </row>
    <row r="514" spans="1:8" s="2" customFormat="1" ht="16.75" customHeight="1">
      <c r="A514" s="35"/>
      <c r="B514" s="40"/>
      <c r="C514" s="279" t="s">
        <v>224</v>
      </c>
      <c r="D514" s="280" t="s">
        <v>1</v>
      </c>
      <c r="E514" s="281" t="s">
        <v>1</v>
      </c>
      <c r="F514" s="282">
        <v>1259.8699999999999</v>
      </c>
      <c r="G514" s="35"/>
      <c r="H514" s="40"/>
    </row>
    <row r="515" spans="1:8" s="2" customFormat="1" ht="16.75" customHeight="1">
      <c r="A515" s="35"/>
      <c r="B515" s="40"/>
      <c r="C515" s="283" t="s">
        <v>1</v>
      </c>
      <c r="D515" s="283" t="s">
        <v>353</v>
      </c>
      <c r="E515" s="18" t="s">
        <v>1</v>
      </c>
      <c r="F515" s="284">
        <v>0</v>
      </c>
      <c r="G515" s="35"/>
      <c r="H515" s="40"/>
    </row>
    <row r="516" spans="1:8" s="2" customFormat="1" ht="16.75" customHeight="1">
      <c r="A516" s="35"/>
      <c r="B516" s="40"/>
      <c r="C516" s="283" t="s">
        <v>1</v>
      </c>
      <c r="D516" s="283" t="s">
        <v>354</v>
      </c>
      <c r="E516" s="18" t="s">
        <v>1</v>
      </c>
      <c r="F516" s="284">
        <v>159.96</v>
      </c>
      <c r="G516" s="35"/>
      <c r="H516" s="40"/>
    </row>
    <row r="517" spans="1:8" s="2" customFormat="1" ht="16.75" customHeight="1">
      <c r="A517" s="35"/>
      <c r="B517" s="40"/>
      <c r="C517" s="283" t="s">
        <v>1</v>
      </c>
      <c r="D517" s="283" t="s">
        <v>355</v>
      </c>
      <c r="E517" s="18" t="s">
        <v>1</v>
      </c>
      <c r="F517" s="284">
        <v>90.545000000000002</v>
      </c>
      <c r="G517" s="35"/>
      <c r="H517" s="40"/>
    </row>
    <row r="518" spans="1:8" s="2" customFormat="1" ht="16.75" customHeight="1">
      <c r="A518" s="35"/>
      <c r="B518" s="40"/>
      <c r="C518" s="283" t="s">
        <v>1</v>
      </c>
      <c r="D518" s="283" t="s">
        <v>356</v>
      </c>
      <c r="E518" s="18" t="s">
        <v>1</v>
      </c>
      <c r="F518" s="284">
        <v>353.85</v>
      </c>
      <c r="G518" s="35"/>
      <c r="H518" s="40"/>
    </row>
    <row r="519" spans="1:8" s="2" customFormat="1" ht="16.75" customHeight="1">
      <c r="A519" s="35"/>
      <c r="B519" s="40"/>
      <c r="C519" s="283" t="s">
        <v>1</v>
      </c>
      <c r="D519" s="283" t="s">
        <v>357</v>
      </c>
      <c r="E519" s="18" t="s">
        <v>1</v>
      </c>
      <c r="F519" s="284">
        <v>0</v>
      </c>
      <c r="G519" s="35"/>
      <c r="H519" s="40"/>
    </row>
    <row r="520" spans="1:8" s="2" customFormat="1" ht="16.75" customHeight="1">
      <c r="A520" s="35"/>
      <c r="B520" s="40"/>
      <c r="C520" s="283" t="s">
        <v>1</v>
      </c>
      <c r="D520" s="283" t="s">
        <v>358</v>
      </c>
      <c r="E520" s="18" t="s">
        <v>1</v>
      </c>
      <c r="F520" s="284">
        <v>117.99</v>
      </c>
      <c r="G520" s="35"/>
      <c r="H520" s="40"/>
    </row>
    <row r="521" spans="1:8" s="2" customFormat="1" ht="16.75" customHeight="1">
      <c r="A521" s="35"/>
      <c r="B521" s="40"/>
      <c r="C521" s="283" t="s">
        <v>1</v>
      </c>
      <c r="D521" s="283" t="s">
        <v>359</v>
      </c>
      <c r="E521" s="18" t="s">
        <v>1</v>
      </c>
      <c r="F521" s="284">
        <v>62.524999999999999</v>
      </c>
      <c r="G521" s="35"/>
      <c r="H521" s="40"/>
    </row>
    <row r="522" spans="1:8" s="2" customFormat="1" ht="16.75" customHeight="1">
      <c r="A522" s="35"/>
      <c r="B522" s="40"/>
      <c r="C522" s="283" t="s">
        <v>1</v>
      </c>
      <c r="D522" s="283" t="s">
        <v>360</v>
      </c>
      <c r="E522" s="18" t="s">
        <v>1</v>
      </c>
      <c r="F522" s="284">
        <v>250</v>
      </c>
      <c r="G522" s="35"/>
      <c r="H522" s="40"/>
    </row>
    <row r="523" spans="1:8" s="2" customFormat="1" ht="16.75" customHeight="1">
      <c r="A523" s="35"/>
      <c r="B523" s="40"/>
      <c r="C523" s="283" t="s">
        <v>1</v>
      </c>
      <c r="D523" s="283" t="s">
        <v>361</v>
      </c>
      <c r="E523" s="18" t="s">
        <v>1</v>
      </c>
      <c r="F523" s="284">
        <v>225</v>
      </c>
      <c r="G523" s="35"/>
      <c r="H523" s="40"/>
    </row>
    <row r="524" spans="1:8" s="2" customFormat="1" ht="16.75" customHeight="1">
      <c r="A524" s="35"/>
      <c r="B524" s="40"/>
      <c r="C524" s="283" t="s">
        <v>224</v>
      </c>
      <c r="D524" s="283" t="s">
        <v>287</v>
      </c>
      <c r="E524" s="18" t="s">
        <v>1</v>
      </c>
      <c r="F524" s="284">
        <v>1259.8699999999999</v>
      </c>
      <c r="G524" s="35"/>
      <c r="H524" s="40"/>
    </row>
    <row r="525" spans="1:8" s="2" customFormat="1" ht="26.4" customHeight="1">
      <c r="A525" s="35"/>
      <c r="B525" s="40"/>
      <c r="C525" s="278" t="s">
        <v>6467</v>
      </c>
      <c r="D525" s="278" t="s">
        <v>153</v>
      </c>
      <c r="E525" s="35"/>
      <c r="F525" s="35"/>
      <c r="G525" s="35"/>
      <c r="H525" s="40"/>
    </row>
    <row r="526" spans="1:8" s="2" customFormat="1" ht="16.75" customHeight="1">
      <c r="A526" s="35"/>
      <c r="B526" s="40"/>
      <c r="C526" s="279" t="s">
        <v>5455</v>
      </c>
      <c r="D526" s="280" t="s">
        <v>1</v>
      </c>
      <c r="E526" s="281" t="s">
        <v>1</v>
      </c>
      <c r="F526" s="282">
        <v>644.79999999999995</v>
      </c>
      <c r="G526" s="35"/>
      <c r="H526" s="40"/>
    </row>
    <row r="527" spans="1:8" s="2" customFormat="1" ht="16.75" customHeight="1">
      <c r="A527" s="35"/>
      <c r="B527" s="40"/>
      <c r="C527" s="283" t="s">
        <v>1</v>
      </c>
      <c r="D527" s="283" t="s">
        <v>5512</v>
      </c>
      <c r="E527" s="18" t="s">
        <v>1</v>
      </c>
      <c r="F527" s="284">
        <v>644.79999999999995</v>
      </c>
      <c r="G527" s="35"/>
      <c r="H527" s="40"/>
    </row>
    <row r="528" spans="1:8" s="2" customFormat="1" ht="16.75" customHeight="1">
      <c r="A528" s="35"/>
      <c r="B528" s="40"/>
      <c r="C528" s="283" t="s">
        <v>5455</v>
      </c>
      <c r="D528" s="283" t="s">
        <v>287</v>
      </c>
      <c r="E528" s="18" t="s">
        <v>1</v>
      </c>
      <c r="F528" s="284">
        <v>644.79999999999995</v>
      </c>
      <c r="G528" s="35"/>
      <c r="H528" s="40"/>
    </row>
    <row r="529" spans="1:8" s="2" customFormat="1" ht="16.75" customHeight="1">
      <c r="A529" s="35"/>
      <c r="B529" s="40"/>
      <c r="C529" s="285" t="s">
        <v>6463</v>
      </c>
      <c r="D529" s="35"/>
      <c r="E529" s="35"/>
      <c r="F529" s="35"/>
      <c r="G529" s="35"/>
      <c r="H529" s="40"/>
    </row>
    <row r="530" spans="1:8" s="2" customFormat="1" ht="20">
      <c r="A530" s="35"/>
      <c r="B530" s="40"/>
      <c r="C530" s="283" t="s">
        <v>5559</v>
      </c>
      <c r="D530" s="283" t="s">
        <v>5560</v>
      </c>
      <c r="E530" s="18" t="s">
        <v>280</v>
      </c>
      <c r="F530" s="284">
        <v>644.79999999999995</v>
      </c>
      <c r="G530" s="35"/>
      <c r="H530" s="40"/>
    </row>
    <row r="531" spans="1:8" s="2" customFormat="1" ht="16.75" customHeight="1">
      <c r="A531" s="35"/>
      <c r="B531" s="40"/>
      <c r="C531" s="283" t="s">
        <v>5547</v>
      </c>
      <c r="D531" s="283" t="s">
        <v>5548</v>
      </c>
      <c r="E531" s="18" t="s">
        <v>280</v>
      </c>
      <c r="F531" s="284">
        <v>644.79999999999995</v>
      </c>
      <c r="G531" s="35"/>
      <c r="H531" s="40"/>
    </row>
    <row r="532" spans="1:8" s="2" customFormat="1" ht="16.75" customHeight="1">
      <c r="A532" s="35"/>
      <c r="B532" s="40"/>
      <c r="C532" s="283" t="s">
        <v>5553</v>
      </c>
      <c r="D532" s="283" t="s">
        <v>5554</v>
      </c>
      <c r="E532" s="18" t="s">
        <v>280</v>
      </c>
      <c r="F532" s="284">
        <v>644.79999999999995</v>
      </c>
      <c r="G532" s="35"/>
      <c r="H532" s="40"/>
    </row>
    <row r="533" spans="1:8" s="2" customFormat="1" ht="16.75" customHeight="1">
      <c r="A533" s="35"/>
      <c r="B533" s="40"/>
      <c r="C533" s="283" t="s">
        <v>5556</v>
      </c>
      <c r="D533" s="283" t="s">
        <v>5557</v>
      </c>
      <c r="E533" s="18" t="s">
        <v>280</v>
      </c>
      <c r="F533" s="284">
        <v>644.79999999999995</v>
      </c>
      <c r="G533" s="35"/>
      <c r="H533" s="40"/>
    </row>
    <row r="534" spans="1:8" s="2" customFormat="1" ht="16.75" customHeight="1">
      <c r="A534" s="35"/>
      <c r="B534" s="40"/>
      <c r="C534" s="279" t="s">
        <v>3614</v>
      </c>
      <c r="D534" s="280" t="s">
        <v>1</v>
      </c>
      <c r="E534" s="281" t="s">
        <v>1</v>
      </c>
      <c r="F534" s="282">
        <v>3.5880000000000001</v>
      </c>
      <c r="G534" s="35"/>
      <c r="H534" s="40"/>
    </row>
    <row r="535" spans="1:8" s="2" customFormat="1" ht="16.75" customHeight="1">
      <c r="A535" s="35"/>
      <c r="B535" s="40"/>
      <c r="C535" s="283" t="s">
        <v>1</v>
      </c>
      <c r="D535" s="283" t="s">
        <v>5489</v>
      </c>
      <c r="E535" s="18" t="s">
        <v>1</v>
      </c>
      <c r="F535" s="284">
        <v>3.5880000000000001</v>
      </c>
      <c r="G535" s="35"/>
      <c r="H535" s="40"/>
    </row>
    <row r="536" spans="1:8" s="2" customFormat="1" ht="16.75" customHeight="1">
      <c r="A536" s="35"/>
      <c r="B536" s="40"/>
      <c r="C536" s="283" t="s">
        <v>3614</v>
      </c>
      <c r="D536" s="283" t="s">
        <v>287</v>
      </c>
      <c r="E536" s="18" t="s">
        <v>1</v>
      </c>
      <c r="F536" s="284">
        <v>3.5880000000000001</v>
      </c>
      <c r="G536" s="35"/>
      <c r="H536" s="40"/>
    </row>
    <row r="537" spans="1:8" s="2" customFormat="1" ht="16.75" customHeight="1">
      <c r="A537" s="35"/>
      <c r="B537" s="40"/>
      <c r="C537" s="285" t="s">
        <v>6463</v>
      </c>
      <c r="D537" s="35"/>
      <c r="E537" s="35"/>
      <c r="F537" s="35"/>
      <c r="G537" s="35"/>
      <c r="H537" s="40"/>
    </row>
    <row r="538" spans="1:8" s="2" customFormat="1" ht="16.75" customHeight="1">
      <c r="A538" s="35"/>
      <c r="B538" s="40"/>
      <c r="C538" s="283" t="s">
        <v>4653</v>
      </c>
      <c r="D538" s="283" t="s">
        <v>4654</v>
      </c>
      <c r="E538" s="18" t="s">
        <v>290</v>
      </c>
      <c r="F538" s="284">
        <v>3.5880000000000001</v>
      </c>
      <c r="G538" s="35"/>
      <c r="H538" s="40"/>
    </row>
    <row r="539" spans="1:8" s="2" customFormat="1" ht="20">
      <c r="A539" s="35"/>
      <c r="B539" s="40"/>
      <c r="C539" s="283" t="s">
        <v>323</v>
      </c>
      <c r="D539" s="283" t="s">
        <v>324</v>
      </c>
      <c r="E539" s="18" t="s">
        <v>290</v>
      </c>
      <c r="F539" s="284">
        <v>753.31299999999999</v>
      </c>
      <c r="G539" s="35"/>
      <c r="H539" s="40"/>
    </row>
    <row r="540" spans="1:8" s="2" customFormat="1" ht="16.75" customHeight="1">
      <c r="A540" s="35"/>
      <c r="B540" s="40"/>
      <c r="C540" s="279" t="s">
        <v>5458</v>
      </c>
      <c r="D540" s="280" t="s">
        <v>1</v>
      </c>
      <c r="E540" s="281" t="s">
        <v>1</v>
      </c>
      <c r="F540" s="282">
        <v>629.27499999999998</v>
      </c>
      <c r="G540" s="35"/>
      <c r="H540" s="40"/>
    </row>
    <row r="541" spans="1:8" s="2" customFormat="1" ht="16.75" customHeight="1">
      <c r="A541" s="35"/>
      <c r="B541" s="40"/>
      <c r="C541" s="283" t="s">
        <v>1</v>
      </c>
      <c r="D541" s="283" t="s">
        <v>5477</v>
      </c>
      <c r="E541" s="18" t="s">
        <v>1</v>
      </c>
      <c r="F541" s="284">
        <v>115.2</v>
      </c>
      <c r="G541" s="35"/>
      <c r="H541" s="40"/>
    </row>
    <row r="542" spans="1:8" s="2" customFormat="1" ht="16.75" customHeight="1">
      <c r="A542" s="35"/>
      <c r="B542" s="40"/>
      <c r="C542" s="283" t="s">
        <v>1</v>
      </c>
      <c r="D542" s="283" t="s">
        <v>5478</v>
      </c>
      <c r="E542" s="18" t="s">
        <v>1</v>
      </c>
      <c r="F542" s="284">
        <v>18.928000000000001</v>
      </c>
      <c r="G542" s="35"/>
      <c r="H542" s="40"/>
    </row>
    <row r="543" spans="1:8" s="2" customFormat="1" ht="16.75" customHeight="1">
      <c r="A543" s="35"/>
      <c r="B543" s="40"/>
      <c r="C543" s="283" t="s">
        <v>1</v>
      </c>
      <c r="D543" s="283" t="s">
        <v>5479</v>
      </c>
      <c r="E543" s="18" t="s">
        <v>1</v>
      </c>
      <c r="F543" s="284">
        <v>335.29599999999999</v>
      </c>
      <c r="G543" s="35"/>
      <c r="H543" s="40"/>
    </row>
    <row r="544" spans="1:8" s="2" customFormat="1" ht="16.75" customHeight="1">
      <c r="A544" s="35"/>
      <c r="B544" s="40"/>
      <c r="C544" s="283" t="s">
        <v>1</v>
      </c>
      <c r="D544" s="283" t="s">
        <v>5480</v>
      </c>
      <c r="E544" s="18" t="s">
        <v>1</v>
      </c>
      <c r="F544" s="284">
        <v>116.669</v>
      </c>
      <c r="G544" s="35"/>
      <c r="H544" s="40"/>
    </row>
    <row r="545" spans="1:8" s="2" customFormat="1" ht="16.75" customHeight="1">
      <c r="A545" s="35"/>
      <c r="B545" s="40"/>
      <c r="C545" s="283" t="s">
        <v>1</v>
      </c>
      <c r="D545" s="283" t="s">
        <v>5481</v>
      </c>
      <c r="E545" s="18" t="s">
        <v>1</v>
      </c>
      <c r="F545" s="284">
        <v>5.7450000000000001</v>
      </c>
      <c r="G545" s="35"/>
      <c r="H545" s="40"/>
    </row>
    <row r="546" spans="1:8" s="2" customFormat="1" ht="20">
      <c r="A546" s="35"/>
      <c r="B546" s="40"/>
      <c r="C546" s="283" t="s">
        <v>1</v>
      </c>
      <c r="D546" s="283" t="s">
        <v>5482</v>
      </c>
      <c r="E546" s="18" t="s">
        <v>1</v>
      </c>
      <c r="F546" s="284">
        <v>23.414999999999999</v>
      </c>
      <c r="G546" s="35"/>
      <c r="H546" s="40"/>
    </row>
    <row r="547" spans="1:8" s="2" customFormat="1" ht="16.75" customHeight="1">
      <c r="A547" s="35"/>
      <c r="B547" s="40"/>
      <c r="C547" s="283" t="s">
        <v>1</v>
      </c>
      <c r="D547" s="283" t="s">
        <v>5483</v>
      </c>
      <c r="E547" s="18" t="s">
        <v>1</v>
      </c>
      <c r="F547" s="284">
        <v>1.575</v>
      </c>
      <c r="G547" s="35"/>
      <c r="H547" s="40"/>
    </row>
    <row r="548" spans="1:8" s="2" customFormat="1" ht="16.75" customHeight="1">
      <c r="A548" s="35"/>
      <c r="B548" s="40"/>
      <c r="C548" s="283" t="s">
        <v>1</v>
      </c>
      <c r="D548" s="283" t="s">
        <v>5484</v>
      </c>
      <c r="E548" s="18" t="s">
        <v>1</v>
      </c>
      <c r="F548" s="284">
        <v>0.52500000000000002</v>
      </c>
      <c r="G548" s="35"/>
      <c r="H548" s="40"/>
    </row>
    <row r="549" spans="1:8" s="2" customFormat="1" ht="16.75" customHeight="1">
      <c r="A549" s="35"/>
      <c r="B549" s="40"/>
      <c r="C549" s="283" t="s">
        <v>1</v>
      </c>
      <c r="D549" s="283" t="s">
        <v>5485</v>
      </c>
      <c r="E549" s="18" t="s">
        <v>1</v>
      </c>
      <c r="F549" s="284">
        <v>1.788</v>
      </c>
      <c r="G549" s="35"/>
      <c r="H549" s="40"/>
    </row>
    <row r="550" spans="1:8" s="2" customFormat="1" ht="16.75" customHeight="1">
      <c r="A550" s="35"/>
      <c r="B550" s="40"/>
      <c r="C550" s="283" t="s">
        <v>1</v>
      </c>
      <c r="D550" s="283" t="s">
        <v>5486</v>
      </c>
      <c r="E550" s="18" t="s">
        <v>1</v>
      </c>
      <c r="F550" s="284">
        <v>8.0399999999999991</v>
      </c>
      <c r="G550" s="35"/>
      <c r="H550" s="40"/>
    </row>
    <row r="551" spans="1:8" s="2" customFormat="1" ht="16.75" customHeight="1">
      <c r="A551" s="35"/>
      <c r="B551" s="40"/>
      <c r="C551" s="283" t="s">
        <v>1</v>
      </c>
      <c r="D551" s="283" t="s">
        <v>5487</v>
      </c>
      <c r="E551" s="18" t="s">
        <v>1</v>
      </c>
      <c r="F551" s="284">
        <v>2.0939999999999999</v>
      </c>
      <c r="G551" s="35"/>
      <c r="H551" s="40"/>
    </row>
    <row r="552" spans="1:8" s="2" customFormat="1" ht="16.75" customHeight="1">
      <c r="A552" s="35"/>
      <c r="B552" s="40"/>
      <c r="C552" s="283" t="s">
        <v>5458</v>
      </c>
      <c r="D552" s="283" t="s">
        <v>287</v>
      </c>
      <c r="E552" s="18" t="s">
        <v>1</v>
      </c>
      <c r="F552" s="284">
        <v>629.27499999999998</v>
      </c>
      <c r="G552" s="35"/>
      <c r="H552" s="40"/>
    </row>
    <row r="553" spans="1:8" s="2" customFormat="1" ht="16.75" customHeight="1">
      <c r="A553" s="35"/>
      <c r="B553" s="40"/>
      <c r="C553" s="285" t="s">
        <v>6463</v>
      </c>
      <c r="D553" s="35"/>
      <c r="E553" s="35"/>
      <c r="F553" s="35"/>
      <c r="G553" s="35"/>
      <c r="H553" s="40"/>
    </row>
    <row r="554" spans="1:8" s="2" customFormat="1" ht="20">
      <c r="A554" s="35"/>
      <c r="B554" s="40"/>
      <c r="C554" s="283" t="s">
        <v>5474</v>
      </c>
      <c r="D554" s="283" t="s">
        <v>5475</v>
      </c>
      <c r="E554" s="18" t="s">
        <v>290</v>
      </c>
      <c r="F554" s="284">
        <v>629.27499999999998</v>
      </c>
      <c r="G554" s="35"/>
      <c r="H554" s="40"/>
    </row>
    <row r="555" spans="1:8" s="2" customFormat="1" ht="20">
      <c r="A555" s="35"/>
      <c r="B555" s="40"/>
      <c r="C555" s="283" t="s">
        <v>323</v>
      </c>
      <c r="D555" s="283" t="s">
        <v>324</v>
      </c>
      <c r="E555" s="18" t="s">
        <v>290</v>
      </c>
      <c r="F555" s="284">
        <v>753.31299999999999</v>
      </c>
      <c r="G555" s="35"/>
      <c r="H555" s="40"/>
    </row>
    <row r="556" spans="1:8" s="2" customFormat="1" ht="16.75" customHeight="1">
      <c r="A556" s="35"/>
      <c r="B556" s="40"/>
      <c r="C556" s="279" t="s">
        <v>196</v>
      </c>
      <c r="D556" s="280" t="s">
        <v>1</v>
      </c>
      <c r="E556" s="281" t="s">
        <v>1</v>
      </c>
      <c r="F556" s="282">
        <v>1650</v>
      </c>
      <c r="G556" s="35"/>
      <c r="H556" s="40"/>
    </row>
    <row r="557" spans="1:8" s="2" customFormat="1" ht="16.75" customHeight="1">
      <c r="A557" s="35"/>
      <c r="B557" s="40"/>
      <c r="C557" s="283" t="s">
        <v>1</v>
      </c>
      <c r="D557" s="283" t="s">
        <v>5460</v>
      </c>
      <c r="E557" s="18" t="s">
        <v>1</v>
      </c>
      <c r="F557" s="284">
        <v>1650</v>
      </c>
      <c r="G557" s="35"/>
      <c r="H557" s="40"/>
    </row>
    <row r="558" spans="1:8" s="2" customFormat="1" ht="16.75" customHeight="1">
      <c r="A558" s="35"/>
      <c r="B558" s="40"/>
      <c r="C558" s="283" t="s">
        <v>196</v>
      </c>
      <c r="D558" s="283" t="s">
        <v>287</v>
      </c>
      <c r="E558" s="18" t="s">
        <v>1</v>
      </c>
      <c r="F558" s="284">
        <v>1650</v>
      </c>
      <c r="G558" s="35"/>
      <c r="H558" s="40"/>
    </row>
    <row r="559" spans="1:8" s="2" customFormat="1" ht="16.75" customHeight="1">
      <c r="A559" s="35"/>
      <c r="B559" s="40"/>
      <c r="C559" s="285" t="s">
        <v>6463</v>
      </c>
      <c r="D559" s="35"/>
      <c r="E559" s="35"/>
      <c r="F559" s="35"/>
      <c r="G559" s="35"/>
      <c r="H559" s="40"/>
    </row>
    <row r="560" spans="1:8" s="2" customFormat="1" ht="16.75" customHeight="1">
      <c r="A560" s="35"/>
      <c r="B560" s="40"/>
      <c r="C560" s="283" t="s">
        <v>278</v>
      </c>
      <c r="D560" s="283" t="s">
        <v>279</v>
      </c>
      <c r="E560" s="18" t="s">
        <v>280</v>
      </c>
      <c r="F560" s="284">
        <v>1650</v>
      </c>
      <c r="G560" s="35"/>
      <c r="H560" s="40"/>
    </row>
    <row r="561" spans="1:8" s="2" customFormat="1" ht="20">
      <c r="A561" s="35"/>
      <c r="B561" s="40"/>
      <c r="C561" s="283" t="s">
        <v>323</v>
      </c>
      <c r="D561" s="283" t="s">
        <v>324</v>
      </c>
      <c r="E561" s="18" t="s">
        <v>290</v>
      </c>
      <c r="F561" s="284">
        <v>753.31299999999999</v>
      </c>
      <c r="G561" s="35"/>
      <c r="H561" s="40"/>
    </row>
    <row r="562" spans="1:8" s="2" customFormat="1" ht="16.75" customHeight="1">
      <c r="A562" s="35"/>
      <c r="B562" s="40"/>
      <c r="C562" s="283" t="s">
        <v>329</v>
      </c>
      <c r="D562" s="283" t="s">
        <v>330</v>
      </c>
      <c r="E562" s="18" t="s">
        <v>290</v>
      </c>
      <c r="F562" s="284">
        <v>120</v>
      </c>
      <c r="G562" s="35"/>
      <c r="H562" s="40"/>
    </row>
    <row r="563" spans="1:8" s="2" customFormat="1" ht="16.75" customHeight="1">
      <c r="A563" s="35"/>
      <c r="B563" s="40"/>
      <c r="C563" s="279" t="s">
        <v>5461</v>
      </c>
      <c r="D563" s="280" t="s">
        <v>1</v>
      </c>
      <c r="E563" s="281" t="s">
        <v>1</v>
      </c>
      <c r="F563" s="282">
        <v>450</v>
      </c>
      <c r="G563" s="35"/>
      <c r="H563" s="40"/>
    </row>
    <row r="564" spans="1:8" s="2" customFormat="1" ht="16.75" customHeight="1">
      <c r="A564" s="35"/>
      <c r="B564" s="40"/>
      <c r="C564" s="283" t="s">
        <v>1</v>
      </c>
      <c r="D564" s="283" t="s">
        <v>2870</v>
      </c>
      <c r="E564" s="18" t="s">
        <v>1</v>
      </c>
      <c r="F564" s="284">
        <v>450</v>
      </c>
      <c r="G564" s="35"/>
      <c r="H564" s="40"/>
    </row>
    <row r="565" spans="1:8" s="2" customFormat="1" ht="16.75" customHeight="1">
      <c r="A565" s="35"/>
      <c r="B565" s="40"/>
      <c r="C565" s="283" t="s">
        <v>5461</v>
      </c>
      <c r="D565" s="283" t="s">
        <v>287</v>
      </c>
      <c r="E565" s="18" t="s">
        <v>1</v>
      </c>
      <c r="F565" s="284">
        <v>450</v>
      </c>
      <c r="G565" s="35"/>
      <c r="H565" s="40"/>
    </row>
    <row r="566" spans="1:8" s="2" customFormat="1" ht="16.75" customHeight="1">
      <c r="A566" s="35"/>
      <c r="B566" s="40"/>
      <c r="C566" s="285" t="s">
        <v>6463</v>
      </c>
      <c r="D566" s="35"/>
      <c r="E566" s="35"/>
      <c r="F566" s="35"/>
      <c r="G566" s="35"/>
      <c r="H566" s="40"/>
    </row>
    <row r="567" spans="1:8" s="2" customFormat="1" ht="10">
      <c r="A567" s="35"/>
      <c r="B567" s="40"/>
      <c r="C567" s="283" t="s">
        <v>363</v>
      </c>
      <c r="D567" s="283" t="s">
        <v>364</v>
      </c>
      <c r="E567" s="18" t="s">
        <v>280</v>
      </c>
      <c r="F567" s="284">
        <v>450</v>
      </c>
      <c r="G567" s="35"/>
      <c r="H567" s="40"/>
    </row>
    <row r="568" spans="1:8" s="2" customFormat="1" ht="20">
      <c r="A568" s="35"/>
      <c r="B568" s="40"/>
      <c r="C568" s="283" t="s">
        <v>5492</v>
      </c>
      <c r="D568" s="283" t="s">
        <v>5493</v>
      </c>
      <c r="E568" s="18" t="s">
        <v>290</v>
      </c>
      <c r="F568" s="284">
        <v>45</v>
      </c>
      <c r="G568" s="35"/>
      <c r="H568" s="40"/>
    </row>
    <row r="569" spans="1:8" s="2" customFormat="1" ht="20">
      <c r="A569" s="35"/>
      <c r="B569" s="40"/>
      <c r="C569" s="283" t="s">
        <v>323</v>
      </c>
      <c r="D569" s="283" t="s">
        <v>324</v>
      </c>
      <c r="E569" s="18" t="s">
        <v>290</v>
      </c>
      <c r="F569" s="284">
        <v>753.31299999999999</v>
      </c>
      <c r="G569" s="35"/>
      <c r="H569" s="40"/>
    </row>
    <row r="570" spans="1:8" s="2" customFormat="1" ht="16.75" customHeight="1">
      <c r="A570" s="35"/>
      <c r="B570" s="40"/>
      <c r="C570" s="283" t="s">
        <v>329</v>
      </c>
      <c r="D570" s="283" t="s">
        <v>330</v>
      </c>
      <c r="E570" s="18" t="s">
        <v>290</v>
      </c>
      <c r="F570" s="284">
        <v>120</v>
      </c>
      <c r="G570" s="35"/>
      <c r="H570" s="40"/>
    </row>
    <row r="571" spans="1:8" s="2" customFormat="1" ht="16.75" customHeight="1">
      <c r="A571" s="35"/>
      <c r="B571" s="40"/>
      <c r="C571" s="283" t="s">
        <v>367</v>
      </c>
      <c r="D571" s="283" t="s">
        <v>368</v>
      </c>
      <c r="E571" s="18" t="s">
        <v>280</v>
      </c>
      <c r="F571" s="284">
        <v>450</v>
      </c>
      <c r="G571" s="35"/>
      <c r="H571" s="40"/>
    </row>
    <row r="572" spans="1:8" s="2" customFormat="1" ht="16.75" customHeight="1">
      <c r="A572" s="35"/>
      <c r="B572" s="40"/>
      <c r="C572" s="279" t="s">
        <v>200</v>
      </c>
      <c r="D572" s="280" t="s">
        <v>1</v>
      </c>
      <c r="E572" s="281" t="s">
        <v>1</v>
      </c>
      <c r="F572" s="282">
        <v>753.31299999999999</v>
      </c>
      <c r="G572" s="35"/>
      <c r="H572" s="40"/>
    </row>
    <row r="573" spans="1:8" s="2" customFormat="1" ht="16.75" customHeight="1">
      <c r="A573" s="35"/>
      <c r="B573" s="40"/>
      <c r="C573" s="283" t="s">
        <v>1</v>
      </c>
      <c r="D573" s="283" t="s">
        <v>5458</v>
      </c>
      <c r="E573" s="18" t="s">
        <v>1</v>
      </c>
      <c r="F573" s="284">
        <v>629.27499999999998</v>
      </c>
      <c r="G573" s="35"/>
      <c r="H573" s="40"/>
    </row>
    <row r="574" spans="1:8" s="2" customFormat="1" ht="16.75" customHeight="1">
      <c r="A574" s="35"/>
      <c r="B574" s="40"/>
      <c r="C574" s="283" t="s">
        <v>1</v>
      </c>
      <c r="D574" s="283" t="s">
        <v>3614</v>
      </c>
      <c r="E574" s="18" t="s">
        <v>1</v>
      </c>
      <c r="F574" s="284">
        <v>3.5880000000000001</v>
      </c>
      <c r="G574" s="35"/>
      <c r="H574" s="40"/>
    </row>
    <row r="575" spans="1:8" s="2" customFormat="1" ht="16.75" customHeight="1">
      <c r="A575" s="35"/>
      <c r="B575" s="40"/>
      <c r="C575" s="283" t="s">
        <v>1</v>
      </c>
      <c r="D575" s="283" t="s">
        <v>5042</v>
      </c>
      <c r="E575" s="18" t="s">
        <v>1</v>
      </c>
      <c r="F575" s="284">
        <v>0.45</v>
      </c>
      <c r="G575" s="35"/>
      <c r="H575" s="40"/>
    </row>
    <row r="576" spans="1:8" s="2" customFormat="1" ht="16.75" customHeight="1">
      <c r="A576" s="35"/>
      <c r="B576" s="40"/>
      <c r="C576" s="283" t="s">
        <v>1</v>
      </c>
      <c r="D576" s="283" t="s">
        <v>5497</v>
      </c>
      <c r="E576" s="18" t="s">
        <v>1</v>
      </c>
      <c r="F576" s="284">
        <v>120</v>
      </c>
      <c r="G576" s="35"/>
      <c r="H576" s="40"/>
    </row>
    <row r="577" spans="1:8" s="2" customFormat="1" ht="16.75" customHeight="1">
      <c r="A577" s="35"/>
      <c r="B577" s="40"/>
      <c r="C577" s="283" t="s">
        <v>200</v>
      </c>
      <c r="D577" s="283" t="s">
        <v>287</v>
      </c>
      <c r="E577" s="18" t="s">
        <v>1</v>
      </c>
      <c r="F577" s="284">
        <v>753.31299999999999</v>
      </c>
      <c r="G577" s="35"/>
      <c r="H577" s="40"/>
    </row>
    <row r="578" spans="1:8" s="2" customFormat="1" ht="16.75" customHeight="1">
      <c r="A578" s="35"/>
      <c r="B578" s="40"/>
      <c r="C578" s="285" t="s">
        <v>6463</v>
      </c>
      <c r="D578" s="35"/>
      <c r="E578" s="35"/>
      <c r="F578" s="35"/>
      <c r="G578" s="35"/>
      <c r="H578" s="40"/>
    </row>
    <row r="579" spans="1:8" s="2" customFormat="1" ht="20">
      <c r="A579" s="35"/>
      <c r="B579" s="40"/>
      <c r="C579" s="283" t="s">
        <v>323</v>
      </c>
      <c r="D579" s="283" t="s">
        <v>324</v>
      </c>
      <c r="E579" s="18" t="s">
        <v>290</v>
      </c>
      <c r="F579" s="284">
        <v>753.31299999999999</v>
      </c>
      <c r="G579" s="35"/>
      <c r="H579" s="40"/>
    </row>
    <row r="580" spans="1:8" s="2" customFormat="1" ht="10">
      <c r="A580" s="35"/>
      <c r="B580" s="40"/>
      <c r="C580" s="283" t="s">
        <v>340</v>
      </c>
      <c r="D580" s="283" t="s">
        <v>341</v>
      </c>
      <c r="E580" s="18" t="s">
        <v>342</v>
      </c>
      <c r="F580" s="284">
        <v>1393.6289999999999</v>
      </c>
      <c r="G580" s="35"/>
      <c r="H580" s="40"/>
    </row>
    <row r="581" spans="1:8" s="2" customFormat="1" ht="16.75" customHeight="1">
      <c r="A581" s="35"/>
      <c r="B581" s="40"/>
      <c r="C581" s="283" t="s">
        <v>346</v>
      </c>
      <c r="D581" s="283" t="s">
        <v>347</v>
      </c>
      <c r="E581" s="18" t="s">
        <v>290</v>
      </c>
      <c r="F581" s="284">
        <v>753.31299999999999</v>
      </c>
      <c r="G581" s="35"/>
      <c r="H581" s="40"/>
    </row>
    <row r="582" spans="1:8" s="2" customFormat="1" ht="16.75" customHeight="1">
      <c r="A582" s="35"/>
      <c r="B582" s="40"/>
      <c r="C582" s="279" t="s">
        <v>5042</v>
      </c>
      <c r="D582" s="280" t="s">
        <v>1</v>
      </c>
      <c r="E582" s="281" t="s">
        <v>1</v>
      </c>
      <c r="F582" s="282">
        <v>0.45</v>
      </c>
      <c r="G582" s="35"/>
      <c r="H582" s="40"/>
    </row>
    <row r="583" spans="1:8" s="2" customFormat="1" ht="16.75" customHeight="1">
      <c r="A583" s="35"/>
      <c r="B583" s="40"/>
      <c r="C583" s="283" t="s">
        <v>1</v>
      </c>
      <c r="D583" s="283" t="s">
        <v>5491</v>
      </c>
      <c r="E583" s="18" t="s">
        <v>1</v>
      </c>
      <c r="F583" s="284">
        <v>0.45</v>
      </c>
      <c r="G583" s="35"/>
      <c r="H583" s="40"/>
    </row>
    <row r="584" spans="1:8" s="2" customFormat="1" ht="16.75" customHeight="1">
      <c r="A584" s="35"/>
      <c r="B584" s="40"/>
      <c r="C584" s="283" t="s">
        <v>5042</v>
      </c>
      <c r="D584" s="283" t="s">
        <v>287</v>
      </c>
      <c r="E584" s="18" t="s">
        <v>1</v>
      </c>
      <c r="F584" s="284">
        <v>0.45</v>
      </c>
      <c r="G584" s="35"/>
      <c r="H584" s="40"/>
    </row>
    <row r="585" spans="1:8" s="2" customFormat="1" ht="16.75" customHeight="1">
      <c r="A585" s="35"/>
      <c r="B585" s="40"/>
      <c r="C585" s="285" t="s">
        <v>6463</v>
      </c>
      <c r="D585" s="35"/>
      <c r="E585" s="35"/>
      <c r="F585" s="35"/>
      <c r="G585" s="35"/>
      <c r="H585" s="40"/>
    </row>
    <row r="586" spans="1:8" s="2" customFormat="1" ht="20">
      <c r="A586" s="35"/>
      <c r="B586" s="40"/>
      <c r="C586" s="283" t="s">
        <v>4659</v>
      </c>
      <c r="D586" s="283" t="s">
        <v>4660</v>
      </c>
      <c r="E586" s="18" t="s">
        <v>290</v>
      </c>
      <c r="F586" s="284">
        <v>0.45</v>
      </c>
      <c r="G586" s="35"/>
      <c r="H586" s="40"/>
    </row>
    <row r="587" spans="1:8" s="2" customFormat="1" ht="20">
      <c r="A587" s="35"/>
      <c r="B587" s="40"/>
      <c r="C587" s="283" t="s">
        <v>323</v>
      </c>
      <c r="D587" s="283" t="s">
        <v>324</v>
      </c>
      <c r="E587" s="18" t="s">
        <v>290</v>
      </c>
      <c r="F587" s="284">
        <v>753.31299999999999</v>
      </c>
      <c r="G587" s="35"/>
      <c r="H587" s="40"/>
    </row>
    <row r="588" spans="1:8" s="2" customFormat="1" ht="26.4" customHeight="1">
      <c r="A588" s="35"/>
      <c r="B588" s="40"/>
      <c r="C588" s="278" t="s">
        <v>6468</v>
      </c>
      <c r="D588" s="278" t="s">
        <v>156</v>
      </c>
      <c r="E588" s="35"/>
      <c r="F588" s="35"/>
      <c r="G588" s="35"/>
      <c r="H588" s="40"/>
    </row>
    <row r="589" spans="1:8" s="2" customFormat="1" ht="16.75" customHeight="1">
      <c r="A589" s="35"/>
      <c r="B589" s="40"/>
      <c r="C589" s="279" t="s">
        <v>175</v>
      </c>
      <c r="D589" s="280" t="s">
        <v>1</v>
      </c>
      <c r="E589" s="281" t="s">
        <v>1</v>
      </c>
      <c r="F589" s="282">
        <v>50.975000000000001</v>
      </c>
      <c r="G589" s="35"/>
      <c r="H589" s="40"/>
    </row>
    <row r="590" spans="1:8" s="2" customFormat="1" ht="16.75" customHeight="1">
      <c r="A590" s="35"/>
      <c r="B590" s="40"/>
      <c r="C590" s="283" t="s">
        <v>1</v>
      </c>
      <c r="D590" s="283" t="s">
        <v>5708</v>
      </c>
      <c r="E590" s="18" t="s">
        <v>1</v>
      </c>
      <c r="F590" s="284">
        <v>22.6</v>
      </c>
      <c r="G590" s="35"/>
      <c r="H590" s="40"/>
    </row>
    <row r="591" spans="1:8" s="2" customFormat="1" ht="16.75" customHeight="1">
      <c r="A591" s="35"/>
      <c r="B591" s="40"/>
      <c r="C591" s="283" t="s">
        <v>1</v>
      </c>
      <c r="D591" s="283" t="s">
        <v>5709</v>
      </c>
      <c r="E591" s="18" t="s">
        <v>1</v>
      </c>
      <c r="F591" s="284">
        <v>19.7</v>
      </c>
      <c r="G591" s="35"/>
      <c r="H591" s="40"/>
    </row>
    <row r="592" spans="1:8" s="2" customFormat="1" ht="16.75" customHeight="1">
      <c r="A592" s="35"/>
      <c r="B592" s="40"/>
      <c r="C592" s="283" t="s">
        <v>1</v>
      </c>
      <c r="D592" s="283" t="s">
        <v>5710</v>
      </c>
      <c r="E592" s="18" t="s">
        <v>1</v>
      </c>
      <c r="F592" s="284">
        <v>8.6750000000000007</v>
      </c>
      <c r="G592" s="35"/>
      <c r="H592" s="40"/>
    </row>
    <row r="593" spans="1:8" s="2" customFormat="1" ht="16.75" customHeight="1">
      <c r="A593" s="35"/>
      <c r="B593" s="40"/>
      <c r="C593" s="283" t="s">
        <v>175</v>
      </c>
      <c r="D593" s="283" t="s">
        <v>287</v>
      </c>
      <c r="E593" s="18" t="s">
        <v>1</v>
      </c>
      <c r="F593" s="284">
        <v>50.975000000000001</v>
      </c>
      <c r="G593" s="35"/>
      <c r="H593" s="40"/>
    </row>
    <row r="594" spans="1:8" s="2" customFormat="1" ht="16.75" customHeight="1">
      <c r="A594" s="35"/>
      <c r="B594" s="40"/>
      <c r="C594" s="285" t="s">
        <v>6463</v>
      </c>
      <c r="D594" s="35"/>
      <c r="E594" s="35"/>
      <c r="F594" s="35"/>
      <c r="G594" s="35"/>
      <c r="H594" s="40"/>
    </row>
    <row r="595" spans="1:8" s="2" customFormat="1" ht="16.75" customHeight="1">
      <c r="A595" s="35"/>
      <c r="B595" s="40"/>
      <c r="C595" s="283" t="s">
        <v>1655</v>
      </c>
      <c r="D595" s="283" t="s">
        <v>1656</v>
      </c>
      <c r="E595" s="18" t="s">
        <v>280</v>
      </c>
      <c r="F595" s="284">
        <v>50.975000000000001</v>
      </c>
      <c r="G595" s="35"/>
      <c r="H595" s="40"/>
    </row>
    <row r="596" spans="1:8" s="2" customFormat="1" ht="16.75" customHeight="1">
      <c r="A596" s="35"/>
      <c r="B596" s="40"/>
      <c r="C596" s="283" t="s">
        <v>1679</v>
      </c>
      <c r="D596" s="283" t="s">
        <v>1680</v>
      </c>
      <c r="E596" s="18" t="s">
        <v>280</v>
      </c>
      <c r="F596" s="284">
        <v>50.975000000000001</v>
      </c>
      <c r="G596" s="35"/>
      <c r="H596" s="40"/>
    </row>
    <row r="597" spans="1:8" s="2" customFormat="1" ht="16.75" customHeight="1">
      <c r="A597" s="35"/>
      <c r="B597" s="40"/>
      <c r="C597" s="283" t="s">
        <v>1686</v>
      </c>
      <c r="D597" s="283" t="s">
        <v>1687</v>
      </c>
      <c r="E597" s="18" t="s">
        <v>280</v>
      </c>
      <c r="F597" s="284">
        <v>50.975000000000001</v>
      </c>
      <c r="G597" s="35"/>
      <c r="H597" s="40"/>
    </row>
    <row r="598" spans="1:8" s="2" customFormat="1" ht="16.75" customHeight="1">
      <c r="A598" s="35"/>
      <c r="B598" s="40"/>
      <c r="C598" s="279" t="s">
        <v>180</v>
      </c>
      <c r="D598" s="280" t="s">
        <v>1</v>
      </c>
      <c r="E598" s="281" t="s">
        <v>1</v>
      </c>
      <c r="F598" s="282">
        <v>96.8</v>
      </c>
      <c r="G598" s="35"/>
      <c r="H598" s="40"/>
    </row>
    <row r="599" spans="1:8" s="2" customFormat="1" ht="16.75" customHeight="1">
      <c r="A599" s="35"/>
      <c r="B599" s="40"/>
      <c r="C599" s="283" t="s">
        <v>1</v>
      </c>
      <c r="D599" s="283" t="s">
        <v>5668</v>
      </c>
      <c r="E599" s="18" t="s">
        <v>1</v>
      </c>
      <c r="F599" s="284">
        <v>60</v>
      </c>
      <c r="G599" s="35"/>
      <c r="H599" s="40"/>
    </row>
    <row r="600" spans="1:8" s="2" customFormat="1" ht="16.75" customHeight="1">
      <c r="A600" s="35"/>
      <c r="B600" s="40"/>
      <c r="C600" s="283" t="s">
        <v>1</v>
      </c>
      <c r="D600" s="283" t="s">
        <v>5669</v>
      </c>
      <c r="E600" s="18" t="s">
        <v>1</v>
      </c>
      <c r="F600" s="284">
        <v>36.799999999999997</v>
      </c>
      <c r="G600" s="35"/>
      <c r="H600" s="40"/>
    </row>
    <row r="601" spans="1:8" s="2" customFormat="1" ht="16.75" customHeight="1">
      <c r="A601" s="35"/>
      <c r="B601" s="40"/>
      <c r="C601" s="283" t="s">
        <v>180</v>
      </c>
      <c r="D601" s="283" t="s">
        <v>286</v>
      </c>
      <c r="E601" s="18" t="s">
        <v>1</v>
      </c>
      <c r="F601" s="284">
        <v>96.8</v>
      </c>
      <c r="G601" s="35"/>
      <c r="H601" s="40"/>
    </row>
    <row r="602" spans="1:8" s="2" customFormat="1" ht="16.75" customHeight="1">
      <c r="A602" s="35"/>
      <c r="B602" s="40"/>
      <c r="C602" s="285" t="s">
        <v>6463</v>
      </c>
      <c r="D602" s="35"/>
      <c r="E602" s="35"/>
      <c r="F602" s="35"/>
      <c r="G602" s="35"/>
      <c r="H602" s="40"/>
    </row>
    <row r="603" spans="1:8" s="2" customFormat="1" ht="16.75" customHeight="1">
      <c r="A603" s="35"/>
      <c r="B603" s="40"/>
      <c r="C603" s="283" t="s">
        <v>5665</v>
      </c>
      <c r="D603" s="283" t="s">
        <v>5666</v>
      </c>
      <c r="E603" s="18" t="s">
        <v>290</v>
      </c>
      <c r="F603" s="284">
        <v>96.8</v>
      </c>
      <c r="G603" s="35"/>
      <c r="H603" s="40"/>
    </row>
    <row r="604" spans="1:8" s="2" customFormat="1" ht="16.75" customHeight="1">
      <c r="A604" s="35"/>
      <c r="B604" s="40"/>
      <c r="C604" s="283" t="s">
        <v>329</v>
      </c>
      <c r="D604" s="283" t="s">
        <v>330</v>
      </c>
      <c r="E604" s="18" t="s">
        <v>290</v>
      </c>
      <c r="F604" s="284">
        <v>49.74</v>
      </c>
      <c r="G604" s="35"/>
      <c r="H604" s="40"/>
    </row>
    <row r="605" spans="1:8" s="2" customFormat="1" ht="16.75" customHeight="1">
      <c r="A605" s="35"/>
      <c r="B605" s="40"/>
      <c r="C605" s="283" t="s">
        <v>350</v>
      </c>
      <c r="D605" s="283" t="s">
        <v>351</v>
      </c>
      <c r="E605" s="18" t="s">
        <v>290</v>
      </c>
      <c r="F605" s="284">
        <v>62.92</v>
      </c>
      <c r="G605" s="35"/>
      <c r="H605" s="40"/>
    </row>
    <row r="606" spans="1:8" s="2" customFormat="1" ht="16.75" customHeight="1">
      <c r="A606" s="35"/>
      <c r="B606" s="40"/>
      <c r="C606" s="279" t="s">
        <v>5038</v>
      </c>
      <c r="D606" s="280" t="s">
        <v>1</v>
      </c>
      <c r="E606" s="281" t="s">
        <v>1</v>
      </c>
      <c r="F606" s="282">
        <v>40.090000000000003</v>
      </c>
      <c r="G606" s="35"/>
      <c r="H606" s="40"/>
    </row>
    <row r="607" spans="1:8" s="2" customFormat="1" ht="16.75" customHeight="1">
      <c r="A607" s="35"/>
      <c r="B607" s="40"/>
      <c r="C607" s="283" t="s">
        <v>1</v>
      </c>
      <c r="D607" s="283" t="s">
        <v>5685</v>
      </c>
      <c r="E607" s="18" t="s">
        <v>1</v>
      </c>
      <c r="F607" s="284">
        <v>24.64</v>
      </c>
      <c r="G607" s="35"/>
      <c r="H607" s="40"/>
    </row>
    <row r="608" spans="1:8" s="2" customFormat="1" ht="16.75" customHeight="1">
      <c r="A608" s="35"/>
      <c r="B608" s="40"/>
      <c r="C608" s="283" t="s">
        <v>1</v>
      </c>
      <c r="D608" s="283" t="s">
        <v>5686</v>
      </c>
      <c r="E608" s="18" t="s">
        <v>1</v>
      </c>
      <c r="F608" s="284">
        <v>1.6</v>
      </c>
      <c r="G608" s="35"/>
      <c r="H608" s="40"/>
    </row>
    <row r="609" spans="1:8" s="2" customFormat="1" ht="16.75" customHeight="1">
      <c r="A609" s="35"/>
      <c r="B609" s="40"/>
      <c r="C609" s="283" t="s">
        <v>1</v>
      </c>
      <c r="D609" s="283" t="s">
        <v>362</v>
      </c>
      <c r="E609" s="18" t="s">
        <v>1</v>
      </c>
      <c r="F609" s="284">
        <v>12</v>
      </c>
      <c r="G609" s="35"/>
      <c r="H609" s="40"/>
    </row>
    <row r="610" spans="1:8" s="2" customFormat="1" ht="16.75" customHeight="1">
      <c r="A610" s="35"/>
      <c r="B610" s="40"/>
      <c r="C610" s="283" t="s">
        <v>1</v>
      </c>
      <c r="D610" s="283" t="s">
        <v>5279</v>
      </c>
      <c r="E610" s="18" t="s">
        <v>1</v>
      </c>
      <c r="F610" s="284">
        <v>1.85</v>
      </c>
      <c r="G610" s="35"/>
      <c r="H610" s="40"/>
    </row>
    <row r="611" spans="1:8" s="2" customFormat="1" ht="16.75" customHeight="1">
      <c r="A611" s="35"/>
      <c r="B611" s="40"/>
      <c r="C611" s="283" t="s">
        <v>5038</v>
      </c>
      <c r="D611" s="283" t="s">
        <v>287</v>
      </c>
      <c r="E611" s="18" t="s">
        <v>1</v>
      </c>
      <c r="F611" s="284">
        <v>40.090000000000003</v>
      </c>
      <c r="G611" s="35"/>
      <c r="H611" s="40"/>
    </row>
    <row r="612" spans="1:8" s="2" customFormat="1" ht="16.75" customHeight="1">
      <c r="A612" s="35"/>
      <c r="B612" s="40"/>
      <c r="C612" s="285" t="s">
        <v>6463</v>
      </c>
      <c r="D612" s="35"/>
      <c r="E612" s="35"/>
      <c r="F612" s="35"/>
      <c r="G612" s="35"/>
      <c r="H612" s="40"/>
    </row>
    <row r="613" spans="1:8" s="2" customFormat="1" ht="20">
      <c r="A613" s="35"/>
      <c r="B613" s="40"/>
      <c r="C613" s="283" t="s">
        <v>5682</v>
      </c>
      <c r="D613" s="283" t="s">
        <v>5683</v>
      </c>
      <c r="E613" s="18" t="s">
        <v>280</v>
      </c>
      <c r="F613" s="284">
        <v>40.090000000000003</v>
      </c>
      <c r="G613" s="35"/>
      <c r="H613" s="40"/>
    </row>
    <row r="614" spans="1:8" s="2" customFormat="1" ht="16.75" customHeight="1">
      <c r="A614" s="35"/>
      <c r="B614" s="40"/>
      <c r="C614" s="283" t="s">
        <v>590</v>
      </c>
      <c r="D614" s="283" t="s">
        <v>591</v>
      </c>
      <c r="E614" s="18" t="s">
        <v>342</v>
      </c>
      <c r="F614" s="284">
        <v>0.59899999999999998</v>
      </c>
      <c r="G614" s="35"/>
      <c r="H614" s="40"/>
    </row>
    <row r="615" spans="1:8" s="2" customFormat="1" ht="16.75" customHeight="1">
      <c r="A615" s="35"/>
      <c r="B615" s="40"/>
      <c r="C615" s="279" t="s">
        <v>5659</v>
      </c>
      <c r="D615" s="280" t="s">
        <v>1</v>
      </c>
      <c r="E615" s="281" t="s">
        <v>1</v>
      </c>
      <c r="F615" s="282">
        <v>2.8</v>
      </c>
      <c r="G615" s="35"/>
      <c r="H615" s="40"/>
    </row>
    <row r="616" spans="1:8" s="2" customFormat="1" ht="16.75" customHeight="1">
      <c r="A616" s="35"/>
      <c r="B616" s="40"/>
      <c r="C616" s="283" t="s">
        <v>1</v>
      </c>
      <c r="D616" s="283" t="s">
        <v>5660</v>
      </c>
      <c r="E616" s="18" t="s">
        <v>1</v>
      </c>
      <c r="F616" s="284">
        <v>2.8</v>
      </c>
      <c r="G616" s="35"/>
      <c r="H616" s="40"/>
    </row>
    <row r="617" spans="1:8" s="2" customFormat="1" ht="16.75" customHeight="1">
      <c r="A617" s="35"/>
      <c r="B617" s="40"/>
      <c r="C617" s="283" t="s">
        <v>5659</v>
      </c>
      <c r="D617" s="283" t="s">
        <v>287</v>
      </c>
      <c r="E617" s="18" t="s">
        <v>1</v>
      </c>
      <c r="F617" s="284">
        <v>2.8</v>
      </c>
      <c r="G617" s="35"/>
      <c r="H617" s="40"/>
    </row>
    <row r="618" spans="1:8" s="2" customFormat="1" ht="16.75" customHeight="1">
      <c r="A618" s="35"/>
      <c r="B618" s="40"/>
      <c r="C618" s="285" t="s">
        <v>6463</v>
      </c>
      <c r="D618" s="35"/>
      <c r="E618" s="35"/>
      <c r="F618" s="35"/>
      <c r="G618" s="35"/>
      <c r="H618" s="40"/>
    </row>
    <row r="619" spans="1:8" s="2" customFormat="1" ht="20">
      <c r="A619" s="35"/>
      <c r="B619" s="40"/>
      <c r="C619" s="283" t="s">
        <v>5687</v>
      </c>
      <c r="D619" s="283" t="s">
        <v>5688</v>
      </c>
      <c r="E619" s="18" t="s">
        <v>280</v>
      </c>
      <c r="F619" s="284">
        <v>2.8</v>
      </c>
      <c r="G619" s="35"/>
      <c r="H619" s="40"/>
    </row>
    <row r="620" spans="1:8" s="2" customFormat="1" ht="16.75" customHeight="1">
      <c r="A620" s="35"/>
      <c r="B620" s="40"/>
      <c r="C620" s="283" t="s">
        <v>590</v>
      </c>
      <c r="D620" s="283" t="s">
        <v>591</v>
      </c>
      <c r="E620" s="18" t="s">
        <v>342</v>
      </c>
      <c r="F620" s="284">
        <v>0.59899999999999998</v>
      </c>
      <c r="G620" s="35"/>
      <c r="H620" s="40"/>
    </row>
    <row r="621" spans="1:8" s="2" customFormat="1" ht="16.75" customHeight="1">
      <c r="A621" s="35"/>
      <c r="B621" s="40"/>
      <c r="C621" s="279" t="s">
        <v>494</v>
      </c>
      <c r="D621" s="280" t="s">
        <v>1</v>
      </c>
      <c r="E621" s="281" t="s">
        <v>1</v>
      </c>
      <c r="F621" s="282">
        <v>12.8</v>
      </c>
      <c r="G621" s="35"/>
      <c r="H621" s="40"/>
    </row>
    <row r="622" spans="1:8" s="2" customFormat="1" ht="16.75" customHeight="1">
      <c r="A622" s="35"/>
      <c r="B622" s="40"/>
      <c r="C622" s="283" t="s">
        <v>1</v>
      </c>
      <c r="D622" s="283" t="s">
        <v>5691</v>
      </c>
      <c r="E622" s="18" t="s">
        <v>1</v>
      </c>
      <c r="F622" s="284">
        <v>12.8</v>
      </c>
      <c r="G622" s="35"/>
      <c r="H622" s="40"/>
    </row>
    <row r="623" spans="1:8" s="2" customFormat="1" ht="16.75" customHeight="1">
      <c r="A623" s="35"/>
      <c r="B623" s="40"/>
      <c r="C623" s="283" t="s">
        <v>494</v>
      </c>
      <c r="D623" s="283" t="s">
        <v>287</v>
      </c>
      <c r="E623" s="18" t="s">
        <v>1</v>
      </c>
      <c r="F623" s="284">
        <v>12.8</v>
      </c>
      <c r="G623" s="35"/>
      <c r="H623" s="40"/>
    </row>
    <row r="624" spans="1:8" s="2" customFormat="1" ht="16.75" customHeight="1">
      <c r="A624" s="35"/>
      <c r="B624" s="40"/>
      <c r="C624" s="285" t="s">
        <v>6463</v>
      </c>
      <c r="D624" s="35"/>
      <c r="E624" s="35"/>
      <c r="F624" s="35"/>
      <c r="G624" s="35"/>
      <c r="H624" s="40"/>
    </row>
    <row r="625" spans="1:8" s="2" customFormat="1" ht="20">
      <c r="A625" s="35"/>
      <c r="B625" s="40"/>
      <c r="C625" s="283" t="s">
        <v>489</v>
      </c>
      <c r="D625" s="283" t="s">
        <v>490</v>
      </c>
      <c r="E625" s="18" t="s">
        <v>280</v>
      </c>
      <c r="F625" s="284">
        <v>12.8</v>
      </c>
      <c r="G625" s="35"/>
      <c r="H625" s="40"/>
    </row>
    <row r="626" spans="1:8" s="2" customFormat="1" ht="16.75" customHeight="1">
      <c r="A626" s="35"/>
      <c r="B626" s="40"/>
      <c r="C626" s="283" t="s">
        <v>590</v>
      </c>
      <c r="D626" s="283" t="s">
        <v>591</v>
      </c>
      <c r="E626" s="18" t="s">
        <v>342</v>
      </c>
      <c r="F626" s="284">
        <v>0.59899999999999998</v>
      </c>
      <c r="G626" s="35"/>
      <c r="H626" s="40"/>
    </row>
    <row r="627" spans="1:8" s="2" customFormat="1" ht="16.75" customHeight="1">
      <c r="A627" s="35"/>
      <c r="B627" s="40"/>
      <c r="C627" s="279" t="s">
        <v>200</v>
      </c>
      <c r="D627" s="280" t="s">
        <v>1</v>
      </c>
      <c r="E627" s="281" t="s">
        <v>1</v>
      </c>
      <c r="F627" s="282">
        <v>49.74</v>
      </c>
      <c r="G627" s="35"/>
      <c r="H627" s="40"/>
    </row>
    <row r="628" spans="1:8" s="2" customFormat="1" ht="16.75" customHeight="1">
      <c r="A628" s="35"/>
      <c r="B628" s="40"/>
      <c r="C628" s="283" t="s">
        <v>1</v>
      </c>
      <c r="D628" s="283" t="s">
        <v>5677</v>
      </c>
      <c r="E628" s="18" t="s">
        <v>1</v>
      </c>
      <c r="F628" s="284">
        <v>33.880000000000003</v>
      </c>
      <c r="G628" s="35"/>
      <c r="H628" s="40"/>
    </row>
    <row r="629" spans="1:8" s="2" customFormat="1" ht="16.75" customHeight="1">
      <c r="A629" s="35"/>
      <c r="B629" s="40"/>
      <c r="C629" s="283" t="s">
        <v>1</v>
      </c>
      <c r="D629" s="283" t="s">
        <v>212</v>
      </c>
      <c r="E629" s="18" t="s">
        <v>1</v>
      </c>
      <c r="F629" s="284">
        <v>8.64</v>
      </c>
      <c r="G629" s="35"/>
      <c r="H629" s="40"/>
    </row>
    <row r="630" spans="1:8" s="2" customFormat="1" ht="16.75" customHeight="1">
      <c r="A630" s="35"/>
      <c r="B630" s="40"/>
      <c r="C630" s="283" t="s">
        <v>1</v>
      </c>
      <c r="D630" s="283" t="s">
        <v>214</v>
      </c>
      <c r="E630" s="18" t="s">
        <v>1</v>
      </c>
      <c r="F630" s="284">
        <v>7.22</v>
      </c>
      <c r="G630" s="35"/>
      <c r="H630" s="40"/>
    </row>
    <row r="631" spans="1:8" s="2" customFormat="1" ht="16.75" customHeight="1">
      <c r="A631" s="35"/>
      <c r="B631" s="40"/>
      <c r="C631" s="283" t="s">
        <v>200</v>
      </c>
      <c r="D631" s="283" t="s">
        <v>287</v>
      </c>
      <c r="E631" s="18" t="s">
        <v>1</v>
      </c>
      <c r="F631" s="284">
        <v>49.74</v>
      </c>
      <c r="G631" s="35"/>
      <c r="H631" s="40"/>
    </row>
    <row r="632" spans="1:8" s="2" customFormat="1" ht="16.75" customHeight="1">
      <c r="A632" s="35"/>
      <c r="B632" s="40"/>
      <c r="C632" s="285" t="s">
        <v>6463</v>
      </c>
      <c r="D632" s="35"/>
      <c r="E632" s="35"/>
      <c r="F632" s="35"/>
      <c r="G632" s="35"/>
      <c r="H632" s="40"/>
    </row>
    <row r="633" spans="1:8" s="2" customFormat="1" ht="16.75" customHeight="1">
      <c r="A633" s="35"/>
      <c r="B633" s="40"/>
      <c r="C633" s="283" t="s">
        <v>329</v>
      </c>
      <c r="D633" s="283" t="s">
        <v>330</v>
      </c>
      <c r="E633" s="18" t="s">
        <v>290</v>
      </c>
      <c r="F633" s="284">
        <v>49.74</v>
      </c>
      <c r="G633" s="35"/>
      <c r="H633" s="40"/>
    </row>
    <row r="634" spans="1:8" s="2" customFormat="1" ht="20">
      <c r="A634" s="35"/>
      <c r="B634" s="40"/>
      <c r="C634" s="283" t="s">
        <v>323</v>
      </c>
      <c r="D634" s="283" t="s">
        <v>324</v>
      </c>
      <c r="E634" s="18" t="s">
        <v>290</v>
      </c>
      <c r="F634" s="284">
        <v>49.74</v>
      </c>
      <c r="G634" s="35"/>
      <c r="H634" s="40"/>
    </row>
    <row r="635" spans="1:8" s="2" customFormat="1" ht="16.75" customHeight="1">
      <c r="A635" s="35"/>
      <c r="B635" s="40"/>
      <c r="C635" s="279" t="s">
        <v>212</v>
      </c>
      <c r="D635" s="280" t="s">
        <v>1</v>
      </c>
      <c r="E635" s="281" t="s">
        <v>1</v>
      </c>
      <c r="F635" s="282">
        <v>8.64</v>
      </c>
      <c r="G635" s="35"/>
      <c r="H635" s="40"/>
    </row>
    <row r="636" spans="1:8" s="2" customFormat="1" ht="16.75" customHeight="1">
      <c r="A636" s="35"/>
      <c r="B636" s="40"/>
      <c r="C636" s="283" t="s">
        <v>1</v>
      </c>
      <c r="D636" s="283" t="s">
        <v>5671</v>
      </c>
      <c r="E636" s="18" t="s">
        <v>1</v>
      </c>
      <c r="F636" s="284">
        <v>4.5599999999999996</v>
      </c>
      <c r="G636" s="35"/>
      <c r="H636" s="40"/>
    </row>
    <row r="637" spans="1:8" s="2" customFormat="1" ht="16.75" customHeight="1">
      <c r="A637" s="35"/>
      <c r="B637" s="40"/>
      <c r="C637" s="283" t="s">
        <v>1</v>
      </c>
      <c r="D637" s="283" t="s">
        <v>5672</v>
      </c>
      <c r="E637" s="18" t="s">
        <v>1</v>
      </c>
      <c r="F637" s="284">
        <v>4.08</v>
      </c>
      <c r="G637" s="35"/>
      <c r="H637" s="40"/>
    </row>
    <row r="638" spans="1:8" s="2" customFormat="1" ht="16.75" customHeight="1">
      <c r="A638" s="35"/>
      <c r="B638" s="40"/>
      <c r="C638" s="283" t="s">
        <v>212</v>
      </c>
      <c r="D638" s="283" t="s">
        <v>287</v>
      </c>
      <c r="E638" s="18" t="s">
        <v>1</v>
      </c>
      <c r="F638" s="284">
        <v>8.64</v>
      </c>
      <c r="G638" s="35"/>
      <c r="H638" s="40"/>
    </row>
    <row r="639" spans="1:8" s="2" customFormat="1" ht="16.75" customHeight="1">
      <c r="A639" s="35"/>
      <c r="B639" s="40"/>
      <c r="C639" s="285" t="s">
        <v>6463</v>
      </c>
      <c r="D639" s="35"/>
      <c r="E639" s="35"/>
      <c r="F639" s="35"/>
      <c r="G639" s="35"/>
      <c r="H639" s="40"/>
    </row>
    <row r="640" spans="1:8" s="2" customFormat="1" ht="20">
      <c r="A640" s="35"/>
      <c r="B640" s="40"/>
      <c r="C640" s="283" t="s">
        <v>4659</v>
      </c>
      <c r="D640" s="283" t="s">
        <v>4660</v>
      </c>
      <c r="E640" s="18" t="s">
        <v>290</v>
      </c>
      <c r="F640" s="284">
        <v>8.64</v>
      </c>
      <c r="G640" s="35"/>
      <c r="H640" s="40"/>
    </row>
    <row r="641" spans="1:8" s="2" customFormat="1" ht="16.75" customHeight="1">
      <c r="A641" s="35"/>
      <c r="B641" s="40"/>
      <c r="C641" s="283" t="s">
        <v>329</v>
      </c>
      <c r="D641" s="283" t="s">
        <v>330</v>
      </c>
      <c r="E641" s="18" t="s">
        <v>290</v>
      </c>
      <c r="F641" s="284">
        <v>49.74</v>
      </c>
      <c r="G641" s="35"/>
      <c r="H641" s="40"/>
    </row>
    <row r="642" spans="1:8" s="2" customFormat="1" ht="16.75" customHeight="1">
      <c r="A642" s="35"/>
      <c r="B642" s="40"/>
      <c r="C642" s="279" t="s">
        <v>214</v>
      </c>
      <c r="D642" s="280" t="s">
        <v>1</v>
      </c>
      <c r="E642" s="281" t="s">
        <v>1</v>
      </c>
      <c r="F642" s="282">
        <v>7.22</v>
      </c>
      <c r="G642" s="35"/>
      <c r="H642" s="40"/>
    </row>
    <row r="643" spans="1:8" s="2" customFormat="1" ht="16.75" customHeight="1">
      <c r="A643" s="35"/>
      <c r="B643" s="40"/>
      <c r="C643" s="283" t="s">
        <v>1</v>
      </c>
      <c r="D643" s="283" t="s">
        <v>5674</v>
      </c>
      <c r="E643" s="18" t="s">
        <v>1</v>
      </c>
      <c r="F643" s="284">
        <v>7.22</v>
      </c>
      <c r="G643" s="35"/>
      <c r="H643" s="40"/>
    </row>
    <row r="644" spans="1:8" s="2" customFormat="1" ht="16.75" customHeight="1">
      <c r="A644" s="35"/>
      <c r="B644" s="40"/>
      <c r="C644" s="283" t="s">
        <v>214</v>
      </c>
      <c r="D644" s="283" t="s">
        <v>287</v>
      </c>
      <c r="E644" s="18" t="s">
        <v>1</v>
      </c>
      <c r="F644" s="284">
        <v>7.22</v>
      </c>
      <c r="G644" s="35"/>
      <c r="H644" s="40"/>
    </row>
    <row r="645" spans="1:8" s="2" customFormat="1" ht="16.75" customHeight="1">
      <c r="A645" s="35"/>
      <c r="B645" s="40"/>
      <c r="C645" s="285" t="s">
        <v>6463</v>
      </c>
      <c r="D645" s="35"/>
      <c r="E645" s="35"/>
      <c r="F645" s="35"/>
      <c r="G645" s="35"/>
      <c r="H645" s="40"/>
    </row>
    <row r="646" spans="1:8" s="2" customFormat="1" ht="20">
      <c r="A646" s="35"/>
      <c r="B646" s="40"/>
      <c r="C646" s="283" t="s">
        <v>3631</v>
      </c>
      <c r="D646" s="283" t="s">
        <v>3632</v>
      </c>
      <c r="E646" s="18" t="s">
        <v>290</v>
      </c>
      <c r="F646" s="284">
        <v>7.22</v>
      </c>
      <c r="G646" s="35"/>
      <c r="H646" s="40"/>
    </row>
    <row r="647" spans="1:8" s="2" customFormat="1" ht="16.75" customHeight="1">
      <c r="A647" s="35"/>
      <c r="B647" s="40"/>
      <c r="C647" s="283" t="s">
        <v>329</v>
      </c>
      <c r="D647" s="283" t="s">
        <v>330</v>
      </c>
      <c r="E647" s="18" t="s">
        <v>290</v>
      </c>
      <c r="F647" s="284">
        <v>49.74</v>
      </c>
      <c r="G647" s="35"/>
      <c r="H647" s="40"/>
    </row>
    <row r="648" spans="1:8" s="2" customFormat="1" ht="26.4" customHeight="1">
      <c r="A648" s="35"/>
      <c r="B648" s="40"/>
      <c r="C648" s="278" t="s">
        <v>6469</v>
      </c>
      <c r="D648" s="278" t="s">
        <v>159</v>
      </c>
      <c r="E648" s="35"/>
      <c r="F648" s="35"/>
      <c r="G648" s="35"/>
      <c r="H648" s="40"/>
    </row>
    <row r="649" spans="1:8" s="2" customFormat="1" ht="16.75" customHeight="1">
      <c r="A649" s="35"/>
      <c r="B649" s="40"/>
      <c r="C649" s="279" t="s">
        <v>277</v>
      </c>
      <c r="D649" s="280" t="s">
        <v>5719</v>
      </c>
      <c r="E649" s="281" t="s">
        <v>280</v>
      </c>
      <c r="F649" s="282">
        <v>685</v>
      </c>
      <c r="G649" s="35"/>
      <c r="H649" s="40"/>
    </row>
    <row r="650" spans="1:8" s="2" customFormat="1" ht="16.75" customHeight="1">
      <c r="A650" s="35"/>
      <c r="B650" s="40"/>
      <c r="C650" s="283" t="s">
        <v>277</v>
      </c>
      <c r="D650" s="283" t="s">
        <v>5729</v>
      </c>
      <c r="E650" s="18" t="s">
        <v>1</v>
      </c>
      <c r="F650" s="284">
        <v>685</v>
      </c>
      <c r="G650" s="35"/>
      <c r="H650" s="40"/>
    </row>
    <row r="651" spans="1:8" s="2" customFormat="1" ht="16.75" customHeight="1">
      <c r="A651" s="35"/>
      <c r="B651" s="40"/>
      <c r="C651" s="285" t="s">
        <v>6463</v>
      </c>
      <c r="D651" s="35"/>
      <c r="E651" s="35"/>
      <c r="F651" s="35"/>
      <c r="G651" s="35"/>
      <c r="H651" s="40"/>
    </row>
    <row r="652" spans="1:8" s="2" customFormat="1" ht="20">
      <c r="A652" s="35"/>
      <c r="B652" s="40"/>
      <c r="C652" s="283" t="s">
        <v>5725</v>
      </c>
      <c r="D652" s="283" t="s">
        <v>5726</v>
      </c>
      <c r="E652" s="18" t="s">
        <v>280</v>
      </c>
      <c r="F652" s="284">
        <v>2353</v>
      </c>
      <c r="G652" s="35"/>
      <c r="H652" s="40"/>
    </row>
    <row r="653" spans="1:8" s="2" customFormat="1" ht="10">
      <c r="A653" s="35"/>
      <c r="B653" s="40"/>
      <c r="C653" s="283" t="s">
        <v>363</v>
      </c>
      <c r="D653" s="283" t="s">
        <v>364</v>
      </c>
      <c r="E653" s="18" t="s">
        <v>280</v>
      </c>
      <c r="F653" s="284">
        <v>2353</v>
      </c>
      <c r="G653" s="35"/>
      <c r="H653" s="40"/>
    </row>
    <row r="654" spans="1:8" s="2" customFormat="1" ht="16.75" customHeight="1">
      <c r="A654" s="35"/>
      <c r="B654" s="40"/>
      <c r="C654" s="283" t="s">
        <v>367</v>
      </c>
      <c r="D654" s="283" t="s">
        <v>368</v>
      </c>
      <c r="E654" s="18" t="s">
        <v>280</v>
      </c>
      <c r="F654" s="284">
        <v>2353</v>
      </c>
      <c r="G654" s="35"/>
      <c r="H654" s="40"/>
    </row>
    <row r="655" spans="1:8" s="2" customFormat="1" ht="20">
      <c r="A655" s="35"/>
      <c r="B655" s="40"/>
      <c r="C655" s="283" t="s">
        <v>5736</v>
      </c>
      <c r="D655" s="283" t="s">
        <v>5737</v>
      </c>
      <c r="E655" s="18" t="s">
        <v>280</v>
      </c>
      <c r="F655" s="284">
        <v>2353</v>
      </c>
      <c r="G655" s="35"/>
      <c r="H655" s="40"/>
    </row>
    <row r="656" spans="1:8" s="2" customFormat="1" ht="16.75" customHeight="1">
      <c r="A656" s="35"/>
      <c r="B656" s="40"/>
      <c r="C656" s="283" t="s">
        <v>5764</v>
      </c>
      <c r="D656" s="283" t="s">
        <v>5765</v>
      </c>
      <c r="E656" s="18" t="s">
        <v>280</v>
      </c>
      <c r="F656" s="284">
        <v>2353</v>
      </c>
      <c r="G656" s="35"/>
      <c r="H656" s="40"/>
    </row>
    <row r="657" spans="1:8" s="2" customFormat="1" ht="20">
      <c r="A657" s="35"/>
      <c r="B657" s="40"/>
      <c r="C657" s="283" t="s">
        <v>5903</v>
      </c>
      <c r="D657" s="283" t="s">
        <v>5904</v>
      </c>
      <c r="E657" s="18" t="s">
        <v>280</v>
      </c>
      <c r="F657" s="284">
        <v>2353</v>
      </c>
      <c r="G657" s="35"/>
      <c r="H657" s="40"/>
    </row>
    <row r="658" spans="1:8" s="2" customFormat="1" ht="16.75" customHeight="1">
      <c r="A658" s="35"/>
      <c r="B658" s="40"/>
      <c r="C658" s="283" t="s">
        <v>5906</v>
      </c>
      <c r="D658" s="283" t="s">
        <v>5907</v>
      </c>
      <c r="E658" s="18" t="s">
        <v>280</v>
      </c>
      <c r="F658" s="284">
        <v>685</v>
      </c>
      <c r="G658" s="35"/>
      <c r="H658" s="40"/>
    </row>
    <row r="659" spans="1:8" s="2" customFormat="1" ht="16.75" customHeight="1">
      <c r="A659" s="35"/>
      <c r="B659" s="40"/>
      <c r="C659" s="283" t="s">
        <v>5913</v>
      </c>
      <c r="D659" s="283" t="s">
        <v>5914</v>
      </c>
      <c r="E659" s="18" t="s">
        <v>280</v>
      </c>
      <c r="F659" s="284">
        <v>685</v>
      </c>
      <c r="G659" s="35"/>
      <c r="H659" s="40"/>
    </row>
    <row r="660" spans="1:8" s="2" customFormat="1" ht="16.75" customHeight="1">
      <c r="A660" s="35"/>
      <c r="B660" s="40"/>
      <c r="C660" s="283" t="s">
        <v>5921</v>
      </c>
      <c r="D660" s="283" t="s">
        <v>5922</v>
      </c>
      <c r="E660" s="18" t="s">
        <v>342</v>
      </c>
      <c r="F660" s="284">
        <v>0.157</v>
      </c>
      <c r="G660" s="35"/>
      <c r="H660" s="40"/>
    </row>
    <row r="661" spans="1:8" s="2" customFormat="1" ht="16.75" customHeight="1">
      <c r="A661" s="35"/>
      <c r="B661" s="40"/>
      <c r="C661" s="283" t="s">
        <v>5936</v>
      </c>
      <c r="D661" s="283" t="s">
        <v>5937</v>
      </c>
      <c r="E661" s="18" t="s">
        <v>280</v>
      </c>
      <c r="F661" s="284">
        <v>685</v>
      </c>
      <c r="G661" s="35"/>
      <c r="H661" s="40"/>
    </row>
    <row r="662" spans="1:8" s="2" customFormat="1" ht="16.75" customHeight="1">
      <c r="A662" s="35"/>
      <c r="B662" s="40"/>
      <c r="C662" s="283" t="s">
        <v>5939</v>
      </c>
      <c r="D662" s="283" t="s">
        <v>5940</v>
      </c>
      <c r="E662" s="18" t="s">
        <v>290</v>
      </c>
      <c r="F662" s="284">
        <v>23.53</v>
      </c>
      <c r="G662" s="35"/>
      <c r="H662" s="40"/>
    </row>
    <row r="663" spans="1:8" s="2" customFormat="1" ht="16.75" customHeight="1">
      <c r="A663" s="35"/>
      <c r="B663" s="40"/>
      <c r="C663" s="279" t="s">
        <v>5721</v>
      </c>
      <c r="D663" s="280" t="s">
        <v>5722</v>
      </c>
      <c r="E663" s="281" t="s">
        <v>280</v>
      </c>
      <c r="F663" s="282">
        <v>1668</v>
      </c>
      <c r="G663" s="35"/>
      <c r="H663" s="40"/>
    </row>
    <row r="664" spans="1:8" s="2" customFormat="1" ht="16.75" customHeight="1">
      <c r="A664" s="35"/>
      <c r="B664" s="40"/>
      <c r="C664" s="283" t="s">
        <v>5721</v>
      </c>
      <c r="D664" s="283" t="s">
        <v>5728</v>
      </c>
      <c r="E664" s="18" t="s">
        <v>1</v>
      </c>
      <c r="F664" s="284">
        <v>1668</v>
      </c>
      <c r="G664" s="35"/>
      <c r="H664" s="40"/>
    </row>
    <row r="665" spans="1:8" s="2" customFormat="1" ht="16.75" customHeight="1">
      <c r="A665" s="35"/>
      <c r="B665" s="40"/>
      <c r="C665" s="285" t="s">
        <v>6463</v>
      </c>
      <c r="D665" s="35"/>
      <c r="E665" s="35"/>
      <c r="F665" s="35"/>
      <c r="G665" s="35"/>
      <c r="H665" s="40"/>
    </row>
    <row r="666" spans="1:8" s="2" customFormat="1" ht="20">
      <c r="A666" s="35"/>
      <c r="B666" s="40"/>
      <c r="C666" s="283" t="s">
        <v>5725</v>
      </c>
      <c r="D666" s="283" t="s">
        <v>5726</v>
      </c>
      <c r="E666" s="18" t="s">
        <v>280</v>
      </c>
      <c r="F666" s="284">
        <v>2353</v>
      </c>
      <c r="G666" s="35"/>
      <c r="H666" s="40"/>
    </row>
    <row r="667" spans="1:8" s="2" customFormat="1" ht="10">
      <c r="A667" s="35"/>
      <c r="B667" s="40"/>
      <c r="C667" s="283" t="s">
        <v>363</v>
      </c>
      <c r="D667" s="283" t="s">
        <v>364</v>
      </c>
      <c r="E667" s="18" t="s">
        <v>280</v>
      </c>
      <c r="F667" s="284">
        <v>2353</v>
      </c>
      <c r="G667" s="35"/>
      <c r="H667" s="40"/>
    </row>
    <row r="668" spans="1:8" s="2" customFormat="1" ht="16.75" customHeight="1">
      <c r="A668" s="35"/>
      <c r="B668" s="40"/>
      <c r="C668" s="283" t="s">
        <v>3678</v>
      </c>
      <c r="D668" s="283" t="s">
        <v>3679</v>
      </c>
      <c r="E668" s="18" t="s">
        <v>280</v>
      </c>
      <c r="F668" s="284">
        <v>1668</v>
      </c>
      <c r="G668" s="35"/>
      <c r="H668" s="40"/>
    </row>
    <row r="669" spans="1:8" s="2" customFormat="1" ht="16.75" customHeight="1">
      <c r="A669" s="35"/>
      <c r="B669" s="40"/>
      <c r="C669" s="283" t="s">
        <v>367</v>
      </c>
      <c r="D669" s="283" t="s">
        <v>368</v>
      </c>
      <c r="E669" s="18" t="s">
        <v>280</v>
      </c>
      <c r="F669" s="284">
        <v>2353</v>
      </c>
      <c r="G669" s="35"/>
      <c r="H669" s="40"/>
    </row>
    <row r="670" spans="1:8" s="2" customFormat="1" ht="20">
      <c r="A670" s="35"/>
      <c r="B670" s="40"/>
      <c r="C670" s="283" t="s">
        <v>5736</v>
      </c>
      <c r="D670" s="283" t="s">
        <v>5737</v>
      </c>
      <c r="E670" s="18" t="s">
        <v>280</v>
      </c>
      <c r="F670" s="284">
        <v>2353</v>
      </c>
      <c r="G670" s="35"/>
      <c r="H670" s="40"/>
    </row>
    <row r="671" spans="1:8" s="2" customFormat="1" ht="16.75" customHeight="1">
      <c r="A671" s="35"/>
      <c r="B671" s="40"/>
      <c r="C671" s="283" t="s">
        <v>5764</v>
      </c>
      <c r="D671" s="283" t="s">
        <v>5765</v>
      </c>
      <c r="E671" s="18" t="s">
        <v>280</v>
      </c>
      <c r="F671" s="284">
        <v>2353</v>
      </c>
      <c r="G671" s="35"/>
      <c r="H671" s="40"/>
    </row>
    <row r="672" spans="1:8" s="2" customFormat="1" ht="20">
      <c r="A672" s="35"/>
      <c r="B672" s="40"/>
      <c r="C672" s="283" t="s">
        <v>5903</v>
      </c>
      <c r="D672" s="283" t="s">
        <v>5904</v>
      </c>
      <c r="E672" s="18" t="s">
        <v>280</v>
      </c>
      <c r="F672" s="284">
        <v>2353</v>
      </c>
      <c r="G672" s="35"/>
      <c r="H672" s="40"/>
    </row>
    <row r="673" spans="1:8" s="2" customFormat="1" ht="16.75" customHeight="1">
      <c r="A673" s="35"/>
      <c r="B673" s="40"/>
      <c r="C673" s="283" t="s">
        <v>5921</v>
      </c>
      <c r="D673" s="283" t="s">
        <v>5922</v>
      </c>
      <c r="E673" s="18" t="s">
        <v>342</v>
      </c>
      <c r="F673" s="284">
        <v>0.157</v>
      </c>
      <c r="G673" s="35"/>
      <c r="H673" s="40"/>
    </row>
    <row r="674" spans="1:8" s="2" customFormat="1" ht="16.75" customHeight="1">
      <c r="A674" s="35"/>
      <c r="B674" s="40"/>
      <c r="C674" s="283" t="s">
        <v>5930</v>
      </c>
      <c r="D674" s="283" t="s">
        <v>5931</v>
      </c>
      <c r="E674" s="18" t="s">
        <v>280</v>
      </c>
      <c r="F674" s="284">
        <v>1668</v>
      </c>
      <c r="G674" s="35"/>
      <c r="H674" s="40"/>
    </row>
    <row r="675" spans="1:8" s="2" customFormat="1" ht="16.75" customHeight="1">
      <c r="A675" s="35"/>
      <c r="B675" s="40"/>
      <c r="C675" s="283" t="s">
        <v>5933</v>
      </c>
      <c r="D675" s="283" t="s">
        <v>5934</v>
      </c>
      <c r="E675" s="18" t="s">
        <v>280</v>
      </c>
      <c r="F675" s="284">
        <v>1668</v>
      </c>
      <c r="G675" s="35"/>
      <c r="H675" s="40"/>
    </row>
    <row r="676" spans="1:8" s="2" customFormat="1" ht="16.75" customHeight="1">
      <c r="A676" s="35"/>
      <c r="B676" s="40"/>
      <c r="C676" s="283" t="s">
        <v>5939</v>
      </c>
      <c r="D676" s="283" t="s">
        <v>5940</v>
      </c>
      <c r="E676" s="18" t="s">
        <v>290</v>
      </c>
      <c r="F676" s="284">
        <v>23.53</v>
      </c>
      <c r="G676" s="35"/>
      <c r="H676" s="40"/>
    </row>
    <row r="677" spans="1:8" s="2" customFormat="1" ht="26.4" customHeight="1">
      <c r="A677" s="35"/>
      <c r="B677" s="40"/>
      <c r="C677" s="278" t="s">
        <v>6470</v>
      </c>
      <c r="D677" s="278" t="s">
        <v>165</v>
      </c>
      <c r="E677" s="35"/>
      <c r="F677" s="35"/>
      <c r="G677" s="35"/>
      <c r="H677" s="40"/>
    </row>
    <row r="678" spans="1:8" s="2" customFormat="1" ht="16.75" customHeight="1">
      <c r="A678" s="35"/>
      <c r="B678" s="40"/>
      <c r="C678" s="279" t="s">
        <v>3614</v>
      </c>
      <c r="D678" s="280" t="s">
        <v>1</v>
      </c>
      <c r="E678" s="281" t="s">
        <v>1</v>
      </c>
      <c r="F678" s="282">
        <v>3</v>
      </c>
      <c r="G678" s="35"/>
      <c r="H678" s="40"/>
    </row>
    <row r="679" spans="1:8" s="2" customFormat="1" ht="16.75" customHeight="1">
      <c r="A679" s="35"/>
      <c r="B679" s="40"/>
      <c r="C679" s="283" t="s">
        <v>1</v>
      </c>
      <c r="D679" s="283" t="s">
        <v>6126</v>
      </c>
      <c r="E679" s="18" t="s">
        <v>1</v>
      </c>
      <c r="F679" s="284">
        <v>3</v>
      </c>
      <c r="G679" s="35"/>
      <c r="H679" s="40"/>
    </row>
    <row r="680" spans="1:8" s="2" customFormat="1" ht="16.75" customHeight="1">
      <c r="A680" s="35"/>
      <c r="B680" s="40"/>
      <c r="C680" s="283" t="s">
        <v>3614</v>
      </c>
      <c r="D680" s="283" t="s">
        <v>287</v>
      </c>
      <c r="E680" s="18" t="s">
        <v>1</v>
      </c>
      <c r="F680" s="284">
        <v>3</v>
      </c>
      <c r="G680" s="35"/>
      <c r="H680" s="40"/>
    </row>
    <row r="681" spans="1:8" s="2" customFormat="1" ht="16.75" customHeight="1">
      <c r="A681" s="35"/>
      <c r="B681" s="40"/>
      <c r="C681" s="285" t="s">
        <v>6463</v>
      </c>
      <c r="D681" s="35"/>
      <c r="E681" s="35"/>
      <c r="F681" s="35"/>
      <c r="G681" s="35"/>
      <c r="H681" s="40"/>
    </row>
    <row r="682" spans="1:8" s="2" customFormat="1" ht="16.75" customHeight="1">
      <c r="A682" s="35"/>
      <c r="B682" s="40"/>
      <c r="C682" s="283" t="s">
        <v>3627</v>
      </c>
      <c r="D682" s="283" t="s">
        <v>3628</v>
      </c>
      <c r="E682" s="18" t="s">
        <v>290</v>
      </c>
      <c r="F682" s="284">
        <v>3</v>
      </c>
      <c r="G682" s="35"/>
      <c r="H682" s="40"/>
    </row>
    <row r="683" spans="1:8" s="2" customFormat="1" ht="20">
      <c r="A683" s="35"/>
      <c r="B683" s="40"/>
      <c r="C683" s="283" t="s">
        <v>323</v>
      </c>
      <c r="D683" s="283" t="s">
        <v>324</v>
      </c>
      <c r="E683" s="18" t="s">
        <v>290</v>
      </c>
      <c r="F683" s="284">
        <v>16.495000000000001</v>
      </c>
      <c r="G683" s="35"/>
      <c r="H683" s="40"/>
    </row>
    <row r="684" spans="1:8" s="2" customFormat="1" ht="16.75" customHeight="1">
      <c r="A684" s="35"/>
      <c r="B684" s="40"/>
      <c r="C684" s="279" t="s">
        <v>196</v>
      </c>
      <c r="D684" s="280" t="s">
        <v>1</v>
      </c>
      <c r="E684" s="281" t="s">
        <v>1</v>
      </c>
      <c r="F684" s="282">
        <v>47.4</v>
      </c>
      <c r="G684" s="35"/>
      <c r="H684" s="40"/>
    </row>
    <row r="685" spans="1:8" s="2" customFormat="1" ht="16.75" customHeight="1">
      <c r="A685" s="35"/>
      <c r="B685" s="40"/>
      <c r="C685" s="283" t="s">
        <v>1</v>
      </c>
      <c r="D685" s="283" t="s">
        <v>6124</v>
      </c>
      <c r="E685" s="18" t="s">
        <v>1</v>
      </c>
      <c r="F685" s="284">
        <v>47.4</v>
      </c>
      <c r="G685" s="35"/>
      <c r="H685" s="40"/>
    </row>
    <row r="686" spans="1:8" s="2" customFormat="1" ht="16.75" customHeight="1">
      <c r="A686" s="35"/>
      <c r="B686" s="40"/>
      <c r="C686" s="283" t="s">
        <v>196</v>
      </c>
      <c r="D686" s="283" t="s">
        <v>287</v>
      </c>
      <c r="E686" s="18" t="s">
        <v>1</v>
      </c>
      <c r="F686" s="284">
        <v>47.4</v>
      </c>
      <c r="G686" s="35"/>
      <c r="H686" s="40"/>
    </row>
    <row r="687" spans="1:8" s="2" customFormat="1" ht="16.75" customHeight="1">
      <c r="A687" s="35"/>
      <c r="B687" s="40"/>
      <c r="C687" s="285" t="s">
        <v>6463</v>
      </c>
      <c r="D687" s="35"/>
      <c r="E687" s="35"/>
      <c r="F687" s="35"/>
      <c r="G687" s="35"/>
      <c r="H687" s="40"/>
    </row>
    <row r="688" spans="1:8" s="2" customFormat="1" ht="16.75" customHeight="1">
      <c r="A688" s="35"/>
      <c r="B688" s="40"/>
      <c r="C688" s="283" t="s">
        <v>3623</v>
      </c>
      <c r="D688" s="283" t="s">
        <v>3624</v>
      </c>
      <c r="E688" s="18" t="s">
        <v>280</v>
      </c>
      <c r="F688" s="284">
        <v>47.4</v>
      </c>
      <c r="G688" s="35"/>
      <c r="H688" s="40"/>
    </row>
    <row r="689" spans="1:8" s="2" customFormat="1" ht="16.75" customHeight="1">
      <c r="A689" s="35"/>
      <c r="B689" s="40"/>
      <c r="C689" s="283" t="s">
        <v>3675</v>
      </c>
      <c r="D689" s="283" t="s">
        <v>3676</v>
      </c>
      <c r="E689" s="18" t="s">
        <v>280</v>
      </c>
      <c r="F689" s="284">
        <v>47.4</v>
      </c>
      <c r="G689" s="35"/>
      <c r="H689" s="40"/>
    </row>
    <row r="690" spans="1:8" s="2" customFormat="1" ht="16.75" customHeight="1">
      <c r="A690" s="35"/>
      <c r="B690" s="40"/>
      <c r="C690" s="283" t="s">
        <v>3678</v>
      </c>
      <c r="D690" s="283" t="s">
        <v>3679</v>
      </c>
      <c r="E690" s="18" t="s">
        <v>280</v>
      </c>
      <c r="F690" s="284">
        <v>47.4</v>
      </c>
      <c r="G690" s="35"/>
      <c r="H690" s="40"/>
    </row>
    <row r="691" spans="1:8" s="2" customFormat="1" ht="16.75" customHeight="1">
      <c r="A691" s="35"/>
      <c r="B691" s="40"/>
      <c r="C691" s="283" t="s">
        <v>367</v>
      </c>
      <c r="D691" s="283" t="s">
        <v>368</v>
      </c>
      <c r="E691" s="18" t="s">
        <v>280</v>
      </c>
      <c r="F691" s="284">
        <v>47.4</v>
      </c>
      <c r="G691" s="35"/>
      <c r="H691" s="40"/>
    </row>
    <row r="692" spans="1:8" s="2" customFormat="1" ht="16.75" customHeight="1">
      <c r="A692" s="35"/>
      <c r="B692" s="40"/>
      <c r="C692" s="279" t="s">
        <v>200</v>
      </c>
      <c r="D692" s="280" t="s">
        <v>1</v>
      </c>
      <c r="E692" s="281" t="s">
        <v>1</v>
      </c>
      <c r="F692" s="282">
        <v>16.495000000000001</v>
      </c>
      <c r="G692" s="35"/>
      <c r="H692" s="40"/>
    </row>
    <row r="693" spans="1:8" s="2" customFormat="1" ht="16.75" customHeight="1">
      <c r="A693" s="35"/>
      <c r="B693" s="40"/>
      <c r="C693" s="283" t="s">
        <v>1</v>
      </c>
      <c r="D693" s="283" t="s">
        <v>3614</v>
      </c>
      <c r="E693" s="18" t="s">
        <v>1</v>
      </c>
      <c r="F693" s="284">
        <v>3</v>
      </c>
      <c r="G693" s="35"/>
      <c r="H693" s="40"/>
    </row>
    <row r="694" spans="1:8" s="2" customFormat="1" ht="16.75" customHeight="1">
      <c r="A694" s="35"/>
      <c r="B694" s="40"/>
      <c r="C694" s="283" t="s">
        <v>1</v>
      </c>
      <c r="D694" s="283" t="s">
        <v>3618</v>
      </c>
      <c r="E694" s="18" t="s">
        <v>1</v>
      </c>
      <c r="F694" s="284">
        <v>41.308</v>
      </c>
      <c r="G694" s="35"/>
      <c r="H694" s="40"/>
    </row>
    <row r="695" spans="1:8" s="2" customFormat="1" ht="16.75" customHeight="1">
      <c r="A695" s="35"/>
      <c r="B695" s="40"/>
      <c r="C695" s="283" t="s">
        <v>1</v>
      </c>
      <c r="D695" s="283" t="s">
        <v>326</v>
      </c>
      <c r="E695" s="18" t="s">
        <v>1</v>
      </c>
      <c r="F695" s="284">
        <v>-27.812999999999999</v>
      </c>
      <c r="G695" s="35"/>
      <c r="H695" s="40"/>
    </row>
    <row r="696" spans="1:8" s="2" customFormat="1" ht="16.75" customHeight="1">
      <c r="A696" s="35"/>
      <c r="B696" s="40"/>
      <c r="C696" s="283" t="s">
        <v>200</v>
      </c>
      <c r="D696" s="283" t="s">
        <v>287</v>
      </c>
      <c r="E696" s="18" t="s">
        <v>1</v>
      </c>
      <c r="F696" s="284">
        <v>16.495000000000001</v>
      </c>
      <c r="G696" s="35"/>
      <c r="H696" s="40"/>
    </row>
    <row r="697" spans="1:8" s="2" customFormat="1" ht="16.75" customHeight="1">
      <c r="A697" s="35"/>
      <c r="B697" s="40"/>
      <c r="C697" s="285" t="s">
        <v>6463</v>
      </c>
      <c r="D697" s="35"/>
      <c r="E697" s="35"/>
      <c r="F697" s="35"/>
      <c r="G697" s="35"/>
      <c r="H697" s="40"/>
    </row>
    <row r="698" spans="1:8" s="2" customFormat="1" ht="20">
      <c r="A698" s="35"/>
      <c r="B698" s="40"/>
      <c r="C698" s="283" t="s">
        <v>323</v>
      </c>
      <c r="D698" s="283" t="s">
        <v>324</v>
      </c>
      <c r="E698" s="18" t="s">
        <v>290</v>
      </c>
      <c r="F698" s="284">
        <v>16.495000000000001</v>
      </c>
      <c r="G698" s="35"/>
      <c r="H698" s="40"/>
    </row>
    <row r="699" spans="1:8" s="2" customFormat="1" ht="16.75" customHeight="1">
      <c r="A699" s="35"/>
      <c r="B699" s="40"/>
      <c r="C699" s="283" t="s">
        <v>3657</v>
      </c>
      <c r="D699" s="283" t="s">
        <v>3658</v>
      </c>
      <c r="E699" s="18" t="s">
        <v>290</v>
      </c>
      <c r="F699" s="284">
        <v>16.495000000000001</v>
      </c>
      <c r="G699" s="35"/>
      <c r="H699" s="40"/>
    </row>
    <row r="700" spans="1:8" s="2" customFormat="1" ht="16.75" customHeight="1">
      <c r="A700" s="35"/>
      <c r="B700" s="40"/>
      <c r="C700" s="283" t="s">
        <v>3660</v>
      </c>
      <c r="D700" s="283" t="s">
        <v>3661</v>
      </c>
      <c r="E700" s="18" t="s">
        <v>342</v>
      </c>
      <c r="F700" s="284">
        <v>30.515999999999998</v>
      </c>
      <c r="G700" s="35"/>
      <c r="H700" s="40"/>
    </row>
    <row r="701" spans="1:8" s="2" customFormat="1" ht="16.75" customHeight="1">
      <c r="A701" s="35"/>
      <c r="B701" s="40"/>
      <c r="C701" s="283" t="s">
        <v>346</v>
      </c>
      <c r="D701" s="283" t="s">
        <v>347</v>
      </c>
      <c r="E701" s="18" t="s">
        <v>290</v>
      </c>
      <c r="F701" s="284">
        <v>16.495000000000001</v>
      </c>
      <c r="G701" s="35"/>
      <c r="H701" s="40"/>
    </row>
    <row r="702" spans="1:8" s="2" customFormat="1" ht="16.75" customHeight="1">
      <c r="A702" s="35"/>
      <c r="B702" s="40"/>
      <c r="C702" s="279" t="s">
        <v>3618</v>
      </c>
      <c r="D702" s="280" t="s">
        <v>1</v>
      </c>
      <c r="E702" s="281" t="s">
        <v>1</v>
      </c>
      <c r="F702" s="282">
        <v>41.308</v>
      </c>
      <c r="G702" s="35"/>
      <c r="H702" s="40"/>
    </row>
    <row r="703" spans="1:8" s="2" customFormat="1" ht="16.75" customHeight="1">
      <c r="A703" s="35"/>
      <c r="B703" s="40"/>
      <c r="C703" s="283" t="s">
        <v>1</v>
      </c>
      <c r="D703" s="283" t="s">
        <v>6130</v>
      </c>
      <c r="E703" s="18" t="s">
        <v>1</v>
      </c>
      <c r="F703" s="284">
        <v>41.308</v>
      </c>
      <c r="G703" s="35"/>
      <c r="H703" s="40"/>
    </row>
    <row r="704" spans="1:8" s="2" customFormat="1" ht="16.75" customHeight="1">
      <c r="A704" s="35"/>
      <c r="B704" s="40"/>
      <c r="C704" s="283" t="s">
        <v>3618</v>
      </c>
      <c r="D704" s="283" t="s">
        <v>287</v>
      </c>
      <c r="E704" s="18" t="s">
        <v>1</v>
      </c>
      <c r="F704" s="284">
        <v>41.308</v>
      </c>
      <c r="G704" s="35"/>
      <c r="H704" s="40"/>
    </row>
    <row r="705" spans="1:8" s="2" customFormat="1" ht="16.75" customHeight="1">
      <c r="A705" s="35"/>
      <c r="B705" s="40"/>
      <c r="C705" s="285" t="s">
        <v>6463</v>
      </c>
      <c r="D705" s="35"/>
      <c r="E705" s="35"/>
      <c r="F705" s="35"/>
      <c r="G705" s="35"/>
      <c r="H705" s="40"/>
    </row>
    <row r="706" spans="1:8" s="2" customFormat="1" ht="20">
      <c r="A706" s="35"/>
      <c r="B706" s="40"/>
      <c r="C706" s="283" t="s">
        <v>6127</v>
      </c>
      <c r="D706" s="283" t="s">
        <v>6128</v>
      </c>
      <c r="E706" s="18" t="s">
        <v>290</v>
      </c>
      <c r="F706" s="284">
        <v>41.308</v>
      </c>
      <c r="G706" s="35"/>
      <c r="H706" s="40"/>
    </row>
    <row r="707" spans="1:8" s="2" customFormat="1" ht="20">
      <c r="A707" s="35"/>
      <c r="B707" s="40"/>
      <c r="C707" s="283" t="s">
        <v>323</v>
      </c>
      <c r="D707" s="283" t="s">
        <v>324</v>
      </c>
      <c r="E707" s="18" t="s">
        <v>290</v>
      </c>
      <c r="F707" s="284">
        <v>16.495000000000001</v>
      </c>
      <c r="G707" s="35"/>
      <c r="H707" s="40"/>
    </row>
    <row r="708" spans="1:8" s="2" customFormat="1" ht="16.75" customHeight="1">
      <c r="A708" s="35"/>
      <c r="B708" s="40"/>
      <c r="C708" s="279" t="s">
        <v>224</v>
      </c>
      <c r="D708" s="280" t="s">
        <v>1</v>
      </c>
      <c r="E708" s="281" t="s">
        <v>1</v>
      </c>
      <c r="F708" s="282">
        <v>27.812999999999999</v>
      </c>
      <c r="G708" s="35"/>
      <c r="H708" s="40"/>
    </row>
    <row r="709" spans="1:8" s="2" customFormat="1" ht="16.75" customHeight="1">
      <c r="A709" s="35"/>
      <c r="B709" s="40"/>
      <c r="C709" s="283" t="s">
        <v>1</v>
      </c>
      <c r="D709" s="283" t="s">
        <v>6154</v>
      </c>
      <c r="E709" s="18" t="s">
        <v>1</v>
      </c>
      <c r="F709" s="284">
        <v>2.13</v>
      </c>
      <c r="G709" s="35"/>
      <c r="H709" s="40"/>
    </row>
    <row r="710" spans="1:8" s="2" customFormat="1" ht="16.75" customHeight="1">
      <c r="A710" s="35"/>
      <c r="B710" s="40"/>
      <c r="C710" s="283" t="s">
        <v>1</v>
      </c>
      <c r="D710" s="283" t="s">
        <v>6155</v>
      </c>
      <c r="E710" s="18" t="s">
        <v>1</v>
      </c>
      <c r="F710" s="284">
        <v>25.683</v>
      </c>
      <c r="G710" s="35"/>
      <c r="H710" s="40"/>
    </row>
    <row r="711" spans="1:8" s="2" customFormat="1" ht="16.75" customHeight="1">
      <c r="A711" s="35"/>
      <c r="B711" s="40"/>
      <c r="C711" s="283" t="s">
        <v>224</v>
      </c>
      <c r="D711" s="283" t="s">
        <v>287</v>
      </c>
      <c r="E711" s="18" t="s">
        <v>1</v>
      </c>
      <c r="F711" s="284">
        <v>27.812999999999999</v>
      </c>
      <c r="G711" s="35"/>
      <c r="H711" s="40"/>
    </row>
    <row r="712" spans="1:8" s="2" customFormat="1" ht="16.75" customHeight="1">
      <c r="A712" s="35"/>
      <c r="B712" s="40"/>
      <c r="C712" s="285" t="s">
        <v>6463</v>
      </c>
      <c r="D712" s="35"/>
      <c r="E712" s="35"/>
      <c r="F712" s="35"/>
      <c r="G712" s="35"/>
      <c r="H712" s="40"/>
    </row>
    <row r="713" spans="1:8" s="2" customFormat="1" ht="16.75" customHeight="1">
      <c r="A713" s="35"/>
      <c r="B713" s="40"/>
      <c r="C713" s="283" t="s">
        <v>350</v>
      </c>
      <c r="D713" s="283" t="s">
        <v>351</v>
      </c>
      <c r="E713" s="18" t="s">
        <v>290</v>
      </c>
      <c r="F713" s="284">
        <v>27.812999999999999</v>
      </c>
      <c r="G713" s="35"/>
      <c r="H713" s="40"/>
    </row>
    <row r="714" spans="1:8" s="2" customFormat="1" ht="20">
      <c r="A714" s="35"/>
      <c r="B714" s="40"/>
      <c r="C714" s="283" t="s">
        <v>323</v>
      </c>
      <c r="D714" s="283" t="s">
        <v>324</v>
      </c>
      <c r="E714" s="18" t="s">
        <v>290</v>
      </c>
      <c r="F714" s="284">
        <v>16.495000000000001</v>
      </c>
      <c r="G714" s="35"/>
      <c r="H714" s="40"/>
    </row>
    <row r="715" spans="1:8" s="2" customFormat="1" ht="26.4" customHeight="1">
      <c r="A715" s="35"/>
      <c r="B715" s="40"/>
      <c r="C715" s="278" t="s">
        <v>6471</v>
      </c>
      <c r="D715" s="278" t="s">
        <v>168</v>
      </c>
      <c r="E715" s="35"/>
      <c r="F715" s="35"/>
      <c r="G715" s="35"/>
      <c r="H715" s="40"/>
    </row>
    <row r="716" spans="1:8" s="2" customFormat="1" ht="16.75" customHeight="1">
      <c r="A716" s="35"/>
      <c r="B716" s="40"/>
      <c r="C716" s="279" t="s">
        <v>3614</v>
      </c>
      <c r="D716" s="280" t="s">
        <v>1</v>
      </c>
      <c r="E716" s="281" t="s">
        <v>1</v>
      </c>
      <c r="F716" s="282">
        <v>8</v>
      </c>
      <c r="G716" s="35"/>
      <c r="H716" s="40"/>
    </row>
    <row r="717" spans="1:8" s="2" customFormat="1" ht="16.75" customHeight="1">
      <c r="A717" s="35"/>
      <c r="B717" s="40"/>
      <c r="C717" s="283" t="s">
        <v>1</v>
      </c>
      <c r="D717" s="283" t="s">
        <v>6232</v>
      </c>
      <c r="E717" s="18" t="s">
        <v>1</v>
      </c>
      <c r="F717" s="284">
        <v>8</v>
      </c>
      <c r="G717" s="35"/>
      <c r="H717" s="40"/>
    </row>
    <row r="718" spans="1:8" s="2" customFormat="1" ht="16.75" customHeight="1">
      <c r="A718" s="35"/>
      <c r="B718" s="40"/>
      <c r="C718" s="283" t="s">
        <v>3614</v>
      </c>
      <c r="D718" s="283" t="s">
        <v>287</v>
      </c>
      <c r="E718" s="18" t="s">
        <v>1</v>
      </c>
      <c r="F718" s="284">
        <v>8</v>
      </c>
      <c r="G718" s="35"/>
      <c r="H718" s="40"/>
    </row>
    <row r="719" spans="1:8" s="2" customFormat="1" ht="16.75" customHeight="1">
      <c r="A719" s="35"/>
      <c r="B719" s="40"/>
      <c r="C719" s="285" t="s">
        <v>6463</v>
      </c>
      <c r="D719" s="35"/>
      <c r="E719" s="35"/>
      <c r="F719" s="35"/>
      <c r="G719" s="35"/>
      <c r="H719" s="40"/>
    </row>
    <row r="720" spans="1:8" s="2" customFormat="1" ht="16.75" customHeight="1">
      <c r="A720" s="35"/>
      <c r="B720" s="40"/>
      <c r="C720" s="283" t="s">
        <v>3627</v>
      </c>
      <c r="D720" s="283" t="s">
        <v>3628</v>
      </c>
      <c r="E720" s="18" t="s">
        <v>290</v>
      </c>
      <c r="F720" s="284">
        <v>8</v>
      </c>
      <c r="G720" s="35"/>
      <c r="H720" s="40"/>
    </row>
    <row r="721" spans="1:8" s="2" customFormat="1" ht="20">
      <c r="A721" s="35"/>
      <c r="B721" s="40"/>
      <c r="C721" s="283" t="s">
        <v>323</v>
      </c>
      <c r="D721" s="283" t="s">
        <v>324</v>
      </c>
      <c r="E721" s="18" t="s">
        <v>290</v>
      </c>
      <c r="F721" s="284">
        <v>29.295999999999999</v>
      </c>
      <c r="G721" s="35"/>
      <c r="H721" s="40"/>
    </row>
    <row r="722" spans="1:8" s="2" customFormat="1" ht="16.75" customHeight="1">
      <c r="A722" s="35"/>
      <c r="B722" s="40"/>
      <c r="C722" s="279" t="s">
        <v>196</v>
      </c>
      <c r="D722" s="280" t="s">
        <v>1</v>
      </c>
      <c r="E722" s="281" t="s">
        <v>1</v>
      </c>
      <c r="F722" s="282">
        <v>8</v>
      </c>
      <c r="G722" s="35"/>
      <c r="H722" s="40"/>
    </row>
    <row r="723" spans="1:8" s="2" customFormat="1" ht="16.75" customHeight="1">
      <c r="A723" s="35"/>
      <c r="B723" s="40"/>
      <c r="C723" s="283" t="s">
        <v>1</v>
      </c>
      <c r="D723" s="283" t="s">
        <v>6231</v>
      </c>
      <c r="E723" s="18" t="s">
        <v>1</v>
      </c>
      <c r="F723" s="284">
        <v>8</v>
      </c>
      <c r="G723" s="35"/>
      <c r="H723" s="40"/>
    </row>
    <row r="724" spans="1:8" s="2" customFormat="1" ht="16.75" customHeight="1">
      <c r="A724" s="35"/>
      <c r="B724" s="40"/>
      <c r="C724" s="283" t="s">
        <v>196</v>
      </c>
      <c r="D724" s="283" t="s">
        <v>287</v>
      </c>
      <c r="E724" s="18" t="s">
        <v>1</v>
      </c>
      <c r="F724" s="284">
        <v>8</v>
      </c>
      <c r="G724" s="35"/>
      <c r="H724" s="40"/>
    </row>
    <row r="725" spans="1:8" s="2" customFormat="1" ht="16.75" customHeight="1">
      <c r="A725" s="35"/>
      <c r="B725" s="40"/>
      <c r="C725" s="285" t="s">
        <v>6463</v>
      </c>
      <c r="D725" s="35"/>
      <c r="E725" s="35"/>
      <c r="F725" s="35"/>
      <c r="G725" s="35"/>
      <c r="H725" s="40"/>
    </row>
    <row r="726" spans="1:8" s="2" customFormat="1" ht="16.75" customHeight="1">
      <c r="A726" s="35"/>
      <c r="B726" s="40"/>
      <c r="C726" s="283" t="s">
        <v>3623</v>
      </c>
      <c r="D726" s="283" t="s">
        <v>3624</v>
      </c>
      <c r="E726" s="18" t="s">
        <v>280</v>
      </c>
      <c r="F726" s="284">
        <v>8</v>
      </c>
      <c r="G726" s="35"/>
      <c r="H726" s="40"/>
    </row>
    <row r="727" spans="1:8" s="2" customFormat="1" ht="16.75" customHeight="1">
      <c r="A727" s="35"/>
      <c r="B727" s="40"/>
      <c r="C727" s="283" t="s">
        <v>3675</v>
      </c>
      <c r="D727" s="283" t="s">
        <v>3676</v>
      </c>
      <c r="E727" s="18" t="s">
        <v>280</v>
      </c>
      <c r="F727" s="284">
        <v>8</v>
      </c>
      <c r="G727" s="35"/>
      <c r="H727" s="40"/>
    </row>
    <row r="728" spans="1:8" s="2" customFormat="1" ht="16.75" customHeight="1">
      <c r="A728" s="35"/>
      <c r="B728" s="40"/>
      <c r="C728" s="283" t="s">
        <v>3678</v>
      </c>
      <c r="D728" s="283" t="s">
        <v>3679</v>
      </c>
      <c r="E728" s="18" t="s">
        <v>280</v>
      </c>
      <c r="F728" s="284">
        <v>8</v>
      </c>
      <c r="G728" s="35"/>
      <c r="H728" s="40"/>
    </row>
    <row r="729" spans="1:8" s="2" customFormat="1" ht="16.75" customHeight="1">
      <c r="A729" s="35"/>
      <c r="B729" s="40"/>
      <c r="C729" s="279" t="s">
        <v>200</v>
      </c>
      <c r="D729" s="280" t="s">
        <v>1</v>
      </c>
      <c r="E729" s="281" t="s">
        <v>1</v>
      </c>
      <c r="F729" s="282">
        <v>29.295999999999999</v>
      </c>
      <c r="G729" s="35"/>
      <c r="H729" s="40"/>
    </row>
    <row r="730" spans="1:8" s="2" customFormat="1" ht="16.75" customHeight="1">
      <c r="A730" s="35"/>
      <c r="B730" s="40"/>
      <c r="C730" s="283" t="s">
        <v>1</v>
      </c>
      <c r="D730" s="283" t="s">
        <v>3614</v>
      </c>
      <c r="E730" s="18" t="s">
        <v>1</v>
      </c>
      <c r="F730" s="284">
        <v>8</v>
      </c>
      <c r="G730" s="35"/>
      <c r="H730" s="40"/>
    </row>
    <row r="731" spans="1:8" s="2" customFormat="1" ht="16.75" customHeight="1">
      <c r="A731" s="35"/>
      <c r="B731" s="40"/>
      <c r="C731" s="283" t="s">
        <v>1</v>
      </c>
      <c r="D731" s="283" t="s">
        <v>3618</v>
      </c>
      <c r="E731" s="18" t="s">
        <v>1</v>
      </c>
      <c r="F731" s="284">
        <v>62.545999999999999</v>
      </c>
      <c r="G731" s="35"/>
      <c r="H731" s="40"/>
    </row>
    <row r="732" spans="1:8" s="2" customFormat="1" ht="16.75" customHeight="1">
      <c r="A732" s="35"/>
      <c r="B732" s="40"/>
      <c r="C732" s="283" t="s">
        <v>1</v>
      </c>
      <c r="D732" s="283" t="s">
        <v>3656</v>
      </c>
      <c r="E732" s="18" t="s">
        <v>1</v>
      </c>
      <c r="F732" s="284">
        <v>-41.25</v>
      </c>
      <c r="G732" s="35"/>
      <c r="H732" s="40"/>
    </row>
    <row r="733" spans="1:8" s="2" customFormat="1" ht="16.75" customHeight="1">
      <c r="A733" s="35"/>
      <c r="B733" s="40"/>
      <c r="C733" s="283" t="s">
        <v>200</v>
      </c>
      <c r="D733" s="283" t="s">
        <v>287</v>
      </c>
      <c r="E733" s="18" t="s">
        <v>1</v>
      </c>
      <c r="F733" s="284">
        <v>29.295999999999999</v>
      </c>
      <c r="G733" s="35"/>
      <c r="H733" s="40"/>
    </row>
    <row r="734" spans="1:8" s="2" customFormat="1" ht="16.75" customHeight="1">
      <c r="A734" s="35"/>
      <c r="B734" s="40"/>
      <c r="C734" s="285" t="s">
        <v>6463</v>
      </c>
      <c r="D734" s="35"/>
      <c r="E734" s="35"/>
      <c r="F734" s="35"/>
      <c r="G734" s="35"/>
      <c r="H734" s="40"/>
    </row>
    <row r="735" spans="1:8" s="2" customFormat="1" ht="20">
      <c r="A735" s="35"/>
      <c r="B735" s="40"/>
      <c r="C735" s="283" t="s">
        <v>323</v>
      </c>
      <c r="D735" s="283" t="s">
        <v>324</v>
      </c>
      <c r="E735" s="18" t="s">
        <v>290</v>
      </c>
      <c r="F735" s="284">
        <v>29.295999999999999</v>
      </c>
      <c r="G735" s="35"/>
      <c r="H735" s="40"/>
    </row>
    <row r="736" spans="1:8" s="2" customFormat="1" ht="16.75" customHeight="1">
      <c r="A736" s="35"/>
      <c r="B736" s="40"/>
      <c r="C736" s="283" t="s">
        <v>3657</v>
      </c>
      <c r="D736" s="283" t="s">
        <v>3658</v>
      </c>
      <c r="E736" s="18" t="s">
        <v>290</v>
      </c>
      <c r="F736" s="284">
        <v>29.295999999999999</v>
      </c>
      <c r="G736" s="35"/>
      <c r="H736" s="40"/>
    </row>
    <row r="737" spans="1:8" s="2" customFormat="1" ht="16.75" customHeight="1">
      <c r="A737" s="35"/>
      <c r="B737" s="40"/>
      <c r="C737" s="283" t="s">
        <v>3660</v>
      </c>
      <c r="D737" s="283" t="s">
        <v>3661</v>
      </c>
      <c r="E737" s="18" t="s">
        <v>342</v>
      </c>
      <c r="F737" s="284">
        <v>54.198</v>
      </c>
      <c r="G737" s="35"/>
      <c r="H737" s="40"/>
    </row>
    <row r="738" spans="1:8" s="2" customFormat="1" ht="16.75" customHeight="1">
      <c r="A738" s="35"/>
      <c r="B738" s="40"/>
      <c r="C738" s="283" t="s">
        <v>346</v>
      </c>
      <c r="D738" s="283" t="s">
        <v>347</v>
      </c>
      <c r="E738" s="18" t="s">
        <v>290</v>
      </c>
      <c r="F738" s="284">
        <v>29.295999999999999</v>
      </c>
      <c r="G738" s="35"/>
      <c r="H738" s="40"/>
    </row>
    <row r="739" spans="1:8" s="2" customFormat="1" ht="16.75" customHeight="1">
      <c r="A739" s="35"/>
      <c r="B739" s="40"/>
      <c r="C739" s="279" t="s">
        <v>3618</v>
      </c>
      <c r="D739" s="280" t="s">
        <v>1</v>
      </c>
      <c r="E739" s="281" t="s">
        <v>1</v>
      </c>
      <c r="F739" s="282">
        <v>62.545999999999999</v>
      </c>
      <c r="G739" s="35"/>
      <c r="H739" s="40"/>
    </row>
    <row r="740" spans="1:8" s="2" customFormat="1" ht="16.75" customHeight="1">
      <c r="A740" s="35"/>
      <c r="B740" s="40"/>
      <c r="C740" s="283" t="s">
        <v>1</v>
      </c>
      <c r="D740" s="283" t="s">
        <v>6235</v>
      </c>
      <c r="E740" s="18" t="s">
        <v>1</v>
      </c>
      <c r="F740" s="284">
        <v>4.8</v>
      </c>
      <c r="G740" s="35"/>
      <c r="H740" s="40"/>
    </row>
    <row r="741" spans="1:8" s="2" customFormat="1" ht="16.75" customHeight="1">
      <c r="A741" s="35"/>
      <c r="B741" s="40"/>
      <c r="C741" s="283" t="s">
        <v>1</v>
      </c>
      <c r="D741" s="283" t="s">
        <v>6236</v>
      </c>
      <c r="E741" s="18" t="s">
        <v>1</v>
      </c>
      <c r="F741" s="284">
        <v>44.351999999999997</v>
      </c>
      <c r="G741" s="35"/>
      <c r="H741" s="40"/>
    </row>
    <row r="742" spans="1:8" s="2" customFormat="1" ht="16.75" customHeight="1">
      <c r="A742" s="35"/>
      <c r="B742" s="40"/>
      <c r="C742" s="283" t="s">
        <v>1</v>
      </c>
      <c r="D742" s="283" t="s">
        <v>6237</v>
      </c>
      <c r="E742" s="18" t="s">
        <v>1</v>
      </c>
      <c r="F742" s="284">
        <v>13.394</v>
      </c>
      <c r="G742" s="35"/>
      <c r="H742" s="40"/>
    </row>
    <row r="743" spans="1:8" s="2" customFormat="1" ht="16.75" customHeight="1">
      <c r="A743" s="35"/>
      <c r="B743" s="40"/>
      <c r="C743" s="283" t="s">
        <v>3618</v>
      </c>
      <c r="D743" s="283" t="s">
        <v>287</v>
      </c>
      <c r="E743" s="18" t="s">
        <v>1</v>
      </c>
      <c r="F743" s="284">
        <v>62.545999999999999</v>
      </c>
      <c r="G743" s="35"/>
      <c r="H743" s="40"/>
    </row>
    <row r="744" spans="1:8" s="2" customFormat="1" ht="16.75" customHeight="1">
      <c r="A744" s="35"/>
      <c r="B744" s="40"/>
      <c r="C744" s="285" t="s">
        <v>6463</v>
      </c>
      <c r="D744" s="35"/>
      <c r="E744" s="35"/>
      <c r="F744" s="35"/>
      <c r="G744" s="35"/>
      <c r="H744" s="40"/>
    </row>
    <row r="745" spans="1:8" s="2" customFormat="1" ht="20">
      <c r="A745" s="35"/>
      <c r="B745" s="40"/>
      <c r="C745" s="283" t="s">
        <v>6233</v>
      </c>
      <c r="D745" s="283" t="s">
        <v>6234</v>
      </c>
      <c r="E745" s="18" t="s">
        <v>290</v>
      </c>
      <c r="F745" s="284">
        <v>62.545999999999999</v>
      </c>
      <c r="G745" s="35"/>
      <c r="H745" s="40"/>
    </row>
    <row r="746" spans="1:8" s="2" customFormat="1" ht="20">
      <c r="A746" s="35"/>
      <c r="B746" s="40"/>
      <c r="C746" s="283" t="s">
        <v>323</v>
      </c>
      <c r="D746" s="283" t="s">
        <v>324</v>
      </c>
      <c r="E746" s="18" t="s">
        <v>290</v>
      </c>
      <c r="F746" s="284">
        <v>29.295999999999999</v>
      </c>
      <c r="G746" s="35"/>
      <c r="H746" s="40"/>
    </row>
    <row r="747" spans="1:8" s="2" customFormat="1" ht="16.75" customHeight="1">
      <c r="A747" s="35"/>
      <c r="B747" s="40"/>
      <c r="C747" s="279" t="s">
        <v>224</v>
      </c>
      <c r="D747" s="280" t="s">
        <v>1</v>
      </c>
      <c r="E747" s="281" t="s">
        <v>1</v>
      </c>
      <c r="F747" s="282">
        <v>27.812999999999999</v>
      </c>
      <c r="G747" s="35"/>
      <c r="H747" s="40"/>
    </row>
    <row r="748" spans="1:8" s="2" customFormat="1" ht="16.75" customHeight="1">
      <c r="A748" s="35"/>
      <c r="B748" s="40"/>
      <c r="C748" s="279" t="s">
        <v>6206</v>
      </c>
      <c r="D748" s="280" t="s">
        <v>1</v>
      </c>
      <c r="E748" s="281" t="s">
        <v>1</v>
      </c>
      <c r="F748" s="282">
        <v>10.026999999999999</v>
      </c>
      <c r="G748" s="35"/>
      <c r="H748" s="40"/>
    </row>
    <row r="749" spans="1:8" s="2" customFormat="1" ht="16.75" customHeight="1">
      <c r="A749" s="35"/>
      <c r="B749" s="40"/>
      <c r="C749" s="283" t="s">
        <v>1</v>
      </c>
      <c r="D749" s="283" t="s">
        <v>6245</v>
      </c>
      <c r="E749" s="18" t="s">
        <v>1</v>
      </c>
      <c r="F749" s="284">
        <v>10.026999999999999</v>
      </c>
      <c r="G749" s="35"/>
      <c r="H749" s="40"/>
    </row>
    <row r="750" spans="1:8" s="2" customFormat="1" ht="16.75" customHeight="1">
      <c r="A750" s="35"/>
      <c r="B750" s="40"/>
      <c r="C750" s="283" t="s">
        <v>6206</v>
      </c>
      <c r="D750" s="283" t="s">
        <v>286</v>
      </c>
      <c r="E750" s="18" t="s">
        <v>1</v>
      </c>
      <c r="F750" s="284">
        <v>10.026999999999999</v>
      </c>
      <c r="G750" s="35"/>
      <c r="H750" s="40"/>
    </row>
    <row r="751" spans="1:8" s="2" customFormat="1" ht="16.75" customHeight="1">
      <c r="A751" s="35"/>
      <c r="B751" s="40"/>
      <c r="C751" s="285" t="s">
        <v>6463</v>
      </c>
      <c r="D751" s="35"/>
      <c r="E751" s="35"/>
      <c r="F751" s="35"/>
      <c r="G751" s="35"/>
      <c r="H751" s="40"/>
    </row>
    <row r="752" spans="1:8" s="2" customFormat="1" ht="16.75" customHeight="1">
      <c r="A752" s="35"/>
      <c r="B752" s="40"/>
      <c r="C752" s="283" t="s">
        <v>350</v>
      </c>
      <c r="D752" s="283" t="s">
        <v>351</v>
      </c>
      <c r="E752" s="18" t="s">
        <v>290</v>
      </c>
      <c r="F752" s="284">
        <v>51.277000000000001</v>
      </c>
      <c r="G752" s="35"/>
      <c r="H752" s="40"/>
    </row>
    <row r="753" spans="1:8" s="2" customFormat="1" ht="16.75" customHeight="1">
      <c r="A753" s="35"/>
      <c r="B753" s="40"/>
      <c r="C753" s="283" t="s">
        <v>6246</v>
      </c>
      <c r="D753" s="283" t="s">
        <v>6247</v>
      </c>
      <c r="E753" s="18" t="s">
        <v>342</v>
      </c>
      <c r="F753" s="284">
        <v>21.056999999999999</v>
      </c>
      <c r="G753" s="35"/>
      <c r="H753" s="40"/>
    </row>
    <row r="754" spans="1:8" s="2" customFormat="1" ht="16.75" customHeight="1">
      <c r="A754" s="35"/>
      <c r="B754" s="40"/>
      <c r="C754" s="279" t="s">
        <v>3620</v>
      </c>
      <c r="D754" s="280" t="s">
        <v>1</v>
      </c>
      <c r="E754" s="281" t="s">
        <v>1</v>
      </c>
      <c r="F754" s="282">
        <v>41.25</v>
      </c>
      <c r="G754" s="35"/>
      <c r="H754" s="40"/>
    </row>
    <row r="755" spans="1:8" s="2" customFormat="1" ht="16.75" customHeight="1">
      <c r="A755" s="35"/>
      <c r="B755" s="40"/>
      <c r="C755" s="283" t="s">
        <v>1</v>
      </c>
      <c r="D755" s="283" t="s">
        <v>6242</v>
      </c>
      <c r="E755" s="18" t="s">
        <v>1</v>
      </c>
      <c r="F755" s="284">
        <v>3.3119999999999998</v>
      </c>
      <c r="G755" s="35"/>
      <c r="H755" s="40"/>
    </row>
    <row r="756" spans="1:8" s="2" customFormat="1" ht="16.75" customHeight="1">
      <c r="A756" s="35"/>
      <c r="B756" s="40"/>
      <c r="C756" s="283" t="s">
        <v>1</v>
      </c>
      <c r="D756" s="283" t="s">
        <v>6243</v>
      </c>
      <c r="E756" s="18" t="s">
        <v>1</v>
      </c>
      <c r="F756" s="284">
        <v>32.634</v>
      </c>
      <c r="G756" s="35"/>
      <c r="H756" s="40"/>
    </row>
    <row r="757" spans="1:8" s="2" customFormat="1" ht="16.75" customHeight="1">
      <c r="A757" s="35"/>
      <c r="B757" s="40"/>
      <c r="C757" s="283" t="s">
        <v>1</v>
      </c>
      <c r="D757" s="283" t="s">
        <v>6244</v>
      </c>
      <c r="E757" s="18" t="s">
        <v>1</v>
      </c>
      <c r="F757" s="284">
        <v>5.3040000000000003</v>
      </c>
      <c r="G757" s="35"/>
      <c r="H757" s="40"/>
    </row>
    <row r="758" spans="1:8" s="2" customFormat="1" ht="16.75" customHeight="1">
      <c r="A758" s="35"/>
      <c r="B758" s="40"/>
      <c r="C758" s="283" t="s">
        <v>3620</v>
      </c>
      <c r="D758" s="283" t="s">
        <v>286</v>
      </c>
      <c r="E758" s="18" t="s">
        <v>1</v>
      </c>
      <c r="F758" s="284">
        <v>41.25</v>
      </c>
      <c r="G758" s="35"/>
      <c r="H758" s="40"/>
    </row>
    <row r="759" spans="1:8" s="2" customFormat="1" ht="16.75" customHeight="1">
      <c r="A759" s="35"/>
      <c r="B759" s="40"/>
      <c r="C759" s="285" t="s">
        <v>6463</v>
      </c>
      <c r="D759" s="35"/>
      <c r="E759" s="35"/>
      <c r="F759" s="35"/>
      <c r="G759" s="35"/>
      <c r="H759" s="40"/>
    </row>
    <row r="760" spans="1:8" s="2" customFormat="1" ht="16.75" customHeight="1">
      <c r="A760" s="35"/>
      <c r="B760" s="40"/>
      <c r="C760" s="283" t="s">
        <v>350</v>
      </c>
      <c r="D760" s="283" t="s">
        <v>351</v>
      </c>
      <c r="E760" s="18" t="s">
        <v>290</v>
      </c>
      <c r="F760" s="284">
        <v>51.277000000000001</v>
      </c>
      <c r="G760" s="35"/>
      <c r="H760" s="40"/>
    </row>
    <row r="761" spans="1:8" s="2" customFormat="1" ht="20">
      <c r="A761" s="35"/>
      <c r="B761" s="40"/>
      <c r="C761" s="283" t="s">
        <v>323</v>
      </c>
      <c r="D761" s="283" t="s">
        <v>324</v>
      </c>
      <c r="E761" s="18" t="s">
        <v>290</v>
      </c>
      <c r="F761" s="284">
        <v>29.295999999999999</v>
      </c>
      <c r="G761" s="35"/>
      <c r="H761" s="40"/>
    </row>
    <row r="762" spans="1:8" s="2" customFormat="1" ht="7.4" customHeight="1">
      <c r="A762" s="35"/>
      <c r="B762" s="148"/>
      <c r="C762" s="149"/>
      <c r="D762" s="149"/>
      <c r="E762" s="149"/>
      <c r="F762" s="149"/>
      <c r="G762" s="149"/>
      <c r="H762" s="40"/>
    </row>
    <row r="763" spans="1:8" s="2" customFormat="1" ht="10">
      <c r="A763" s="35"/>
      <c r="B763" s="35"/>
      <c r="C763" s="35"/>
      <c r="D763" s="35"/>
      <c r="E763" s="35"/>
      <c r="F763" s="35"/>
      <c r="G763" s="35"/>
      <c r="H763" s="35"/>
    </row>
  </sheetData>
  <sheetProtection algorithmName="SHA-512" hashValue="pAtXPjeuDWxlmbWUComz1hhZZf4wA+i1Dwwkw5F5zyu6YCy+wH/NeVIGsSHy2KCn2qOQChW8eAY8JbZszI3M3g==" saltValue="tymPQfR/Ghr9I/wDBByLYD0S+KBpA7H2jTT2udaHeLUdwNV4DSzRConwYvwBnXx3S+T+yKOUPD7KLyc3xFGD7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56</vt:i4>
      </vt:variant>
    </vt:vector>
  </HeadingPairs>
  <TitlesOfParts>
    <vt:vector size="84" baseType="lpstr">
      <vt:lpstr>Rekapitulace stavby</vt:lpstr>
      <vt:lpstr>SO.01 - Hospic</vt:lpstr>
      <vt:lpstr>ZTI - Zdravotechnika a plyn</vt:lpstr>
      <vt:lpstr>UT - Ústřední vytápění</vt:lpstr>
      <vt:lpstr>KP - Kanalizační přípojka</vt:lpstr>
      <vt:lpstr>VZT - Vzduchotechnika</vt:lpstr>
      <vt:lpstr>SIL.1 - Elektroinstalace</vt:lpstr>
      <vt:lpstr>SIL.2 - Hromosvod a uzemnění</vt:lpstr>
      <vt:lpstr>SIL.3 - Žaluzie</vt:lpstr>
      <vt:lpstr>SIL.4 - Venkovní rozvody</vt:lpstr>
      <vt:lpstr>SLB.1 - Společné trasy</vt:lpstr>
      <vt:lpstr>SLB.2 - Zabezpečovací systém</vt:lpstr>
      <vt:lpstr>SLB.3 - Počítačová síť</vt:lpstr>
      <vt:lpstr>SLB.4 - Přístupový systém</vt:lpstr>
      <vt:lpstr>SLB.5 - STA</vt:lpstr>
      <vt:lpstr>SLB.6 - Kamerový systém</vt:lpstr>
      <vt:lpstr>SLB.7 - Pacient sestra</vt:lpstr>
      <vt:lpstr>GAS - Gastro</vt:lpstr>
      <vt:lpstr>SO.02 - Sklad zahradního ...</vt:lpstr>
      <vt:lpstr>SO.03 - Oplocení a přístř...</vt:lpstr>
      <vt:lpstr>SO.04.01 - Zpevněné plochy</vt:lpstr>
      <vt:lpstr>SO.04.02 - Opěrné stěny</vt:lpstr>
      <vt:lpstr>SO.04.03 - Sadové úpravy</vt:lpstr>
      <vt:lpstr>SO.05 - Hospodaření s deš...</vt:lpstr>
      <vt:lpstr>SO.06 - Plynovodní přípojka</vt:lpstr>
      <vt:lpstr>SO.07 - Vodovodní přípojka</vt:lpstr>
      <vt:lpstr>SO.00 - Vedlejší rozpočto...</vt:lpstr>
      <vt:lpstr>Seznam figur</vt:lpstr>
      <vt:lpstr>'GAS - Gastro'!Názvy_tisku</vt:lpstr>
      <vt:lpstr>'KP - Kanalizační přípojka'!Názvy_tisku</vt:lpstr>
      <vt:lpstr>'Rekapitulace stavby'!Názvy_tisku</vt:lpstr>
      <vt:lpstr>'Seznam figur'!Názvy_tisku</vt:lpstr>
      <vt:lpstr>'SIL.1 - Elektroinstalace'!Názvy_tisku</vt:lpstr>
      <vt:lpstr>'SIL.2 - Hromosvod a uzemnění'!Názvy_tisku</vt:lpstr>
      <vt:lpstr>'SIL.3 - Žaluzie'!Názvy_tisku</vt:lpstr>
      <vt:lpstr>'SIL.4 - Venkovní rozvody'!Názvy_tisku</vt:lpstr>
      <vt:lpstr>'SLB.1 - Společné trasy'!Názvy_tisku</vt:lpstr>
      <vt:lpstr>'SLB.2 - Zabezpečovací systém'!Názvy_tisku</vt:lpstr>
      <vt:lpstr>'SLB.3 - Počítačová síť'!Názvy_tisku</vt:lpstr>
      <vt:lpstr>'SLB.4 - Přístupový systém'!Názvy_tisku</vt:lpstr>
      <vt:lpstr>'SLB.5 - STA'!Názvy_tisku</vt:lpstr>
      <vt:lpstr>'SLB.6 - Kamerový systém'!Názvy_tisku</vt:lpstr>
      <vt:lpstr>'SLB.7 - Pacient sestra'!Názvy_tisku</vt:lpstr>
      <vt:lpstr>'SO.00 - Vedlejší rozpočto...'!Názvy_tisku</vt:lpstr>
      <vt:lpstr>'SO.01 - Hospic'!Názvy_tisku</vt:lpstr>
      <vt:lpstr>'SO.02 - Sklad zahradního ...'!Názvy_tisku</vt:lpstr>
      <vt:lpstr>'SO.03 - Oplocení a přístř...'!Názvy_tisku</vt:lpstr>
      <vt:lpstr>'SO.04.01 - Zpevněné plochy'!Názvy_tisku</vt:lpstr>
      <vt:lpstr>'SO.04.02 - Opěrné stěny'!Názvy_tisku</vt:lpstr>
      <vt:lpstr>'SO.04.03 - Sadové úpravy'!Názvy_tisku</vt:lpstr>
      <vt:lpstr>'SO.05 - Hospodaření s deš...'!Názvy_tisku</vt:lpstr>
      <vt:lpstr>'SO.06 - Plynovodní přípojka'!Názvy_tisku</vt:lpstr>
      <vt:lpstr>'SO.07 - Vodovodní přípojka'!Názvy_tisku</vt:lpstr>
      <vt:lpstr>'UT - Ústřední vytápění'!Názvy_tisku</vt:lpstr>
      <vt:lpstr>'VZT - Vzduchotechnika'!Názvy_tisku</vt:lpstr>
      <vt:lpstr>'ZTI - Zdravotechnika a plyn'!Názvy_tisku</vt:lpstr>
      <vt:lpstr>'GAS - Gastro'!Oblast_tisku</vt:lpstr>
      <vt:lpstr>'KP - Kanalizační přípojka'!Oblast_tisku</vt:lpstr>
      <vt:lpstr>'Rekapitulace stavby'!Oblast_tisku</vt:lpstr>
      <vt:lpstr>'Seznam figur'!Oblast_tisku</vt:lpstr>
      <vt:lpstr>'SIL.1 - Elektroinstalace'!Oblast_tisku</vt:lpstr>
      <vt:lpstr>'SIL.2 - Hromosvod a uzemnění'!Oblast_tisku</vt:lpstr>
      <vt:lpstr>'SIL.3 - Žaluzie'!Oblast_tisku</vt:lpstr>
      <vt:lpstr>'SIL.4 - Venkovní rozvody'!Oblast_tisku</vt:lpstr>
      <vt:lpstr>'SLB.1 - Společné trasy'!Oblast_tisku</vt:lpstr>
      <vt:lpstr>'SLB.2 - Zabezpečovací systém'!Oblast_tisku</vt:lpstr>
      <vt:lpstr>'SLB.3 - Počítačová síť'!Oblast_tisku</vt:lpstr>
      <vt:lpstr>'SLB.4 - Přístupový systém'!Oblast_tisku</vt:lpstr>
      <vt:lpstr>'SLB.5 - STA'!Oblast_tisku</vt:lpstr>
      <vt:lpstr>'SLB.6 - Kamerový systém'!Oblast_tisku</vt:lpstr>
      <vt:lpstr>'SLB.7 - Pacient sestra'!Oblast_tisku</vt:lpstr>
      <vt:lpstr>'SO.00 - Vedlejší rozpočto...'!Oblast_tisku</vt:lpstr>
      <vt:lpstr>'SO.01 - Hospic'!Oblast_tisku</vt:lpstr>
      <vt:lpstr>'SO.02 - Sklad zahradního ...'!Oblast_tisku</vt:lpstr>
      <vt:lpstr>'SO.03 - Oplocení a přístř...'!Oblast_tisku</vt:lpstr>
      <vt:lpstr>'SO.04.01 - Zpevněné plochy'!Oblast_tisku</vt:lpstr>
      <vt:lpstr>'SO.04.02 - Opěrné stěny'!Oblast_tisku</vt:lpstr>
      <vt:lpstr>'SO.04.03 - Sadové úpravy'!Oblast_tisku</vt:lpstr>
      <vt:lpstr>'SO.05 - Hospodaření s deš...'!Oblast_tisku</vt:lpstr>
      <vt:lpstr>'SO.06 - Plynovodní přípojka'!Oblast_tisku</vt:lpstr>
      <vt:lpstr>'SO.07 - Vodovodní přípojka'!Oblast_tisku</vt:lpstr>
      <vt:lpstr>'UT - Ústřední vytápění'!Oblast_tisku</vt:lpstr>
      <vt:lpstr>'VZT - Vzduchotechnika'!Oblast_tisku</vt:lpstr>
      <vt:lpstr>'ZTI - Zdravotechnika a plyn'!Oblast_tisku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DESKTOP-0AD2TN2\Marv</dc:creator>
  <cp:lastModifiedBy>Mikésková Jitka Mgr.</cp:lastModifiedBy>
  <dcterms:created xsi:type="dcterms:W3CDTF">2022-07-29T10:26:01Z</dcterms:created>
  <dcterms:modified xsi:type="dcterms:W3CDTF">2022-07-31T19:34:25Z</dcterms:modified>
</cp:coreProperties>
</file>